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 - Architektonicko-stav..." sheetId="2" r:id="rId2"/>
    <sheet name="D2 - Konstrukční řešení " sheetId="3" r:id="rId3"/>
    <sheet name="D.4.1.1. - Vnitřní splašk..." sheetId="4" r:id="rId4"/>
    <sheet name="D.4.1.2. - Vnitřní dešťov..." sheetId="5" r:id="rId5"/>
    <sheet name="D.4.1.3. - Vnitřní vodovod" sheetId="6" r:id="rId6"/>
    <sheet name="D.4.2. - Zařízení vytápění" sheetId="7" r:id="rId7"/>
    <sheet name="D.4.3. - Silnoproudá elek..." sheetId="8" r:id="rId8"/>
    <sheet name="D.4.3.1. - Silnoproudá el..." sheetId="9" r:id="rId9"/>
    <sheet name="D.4.4.1. - PZTS" sheetId="10" r:id="rId10"/>
    <sheet name="D.4.4.2. - DVT" sheetId="11" r:id="rId11"/>
    <sheet name="D.4.4.3. - DATA" sheetId="12" r:id="rId12"/>
    <sheet name="D5 - Terénní a sadové úpr..." sheetId="13" r:id="rId13"/>
    <sheet name="VON - Vedlejší a ostatní ..." sheetId="14" r:id="rId14"/>
    <sheet name="Seznam figur" sheetId="15" r:id="rId15"/>
    <sheet name="Pokyny pro vyplnění" sheetId="16" r:id="rId16"/>
  </sheets>
  <definedNames>
    <definedName name="_xlnm.Print_Area" localSheetId="0">'Rekapitulace stavby'!$D$4:$AO$36,'Rekapitulace stavby'!$C$42:$AQ$72</definedName>
    <definedName name="_xlnm._FilterDatabase" localSheetId="1" hidden="1">'D1 - Architektonicko-stav...'!$C$112:$K$1542</definedName>
    <definedName name="_xlnm.Print_Area" localSheetId="1">'D1 - Architektonicko-stav...'!$C$4:$J$39,'D1 - Architektonicko-stav...'!$C$45:$J$94,'D1 - Architektonicko-stav...'!$C$100:$K$1542</definedName>
    <definedName name="_xlnm._FilterDatabase" localSheetId="2" hidden="1">'D2 - Konstrukční řešení '!$C$85:$K$276</definedName>
    <definedName name="_xlnm.Print_Area" localSheetId="2">'D2 - Konstrukční řešení '!$C$4:$J$39,'D2 - Konstrukční řešení '!$C$45:$J$67,'D2 - Konstrukční řešení '!$C$73:$K$276</definedName>
    <definedName name="_xlnm._FilterDatabase" localSheetId="3" hidden="1">'D.4.1.1. - Vnitřní splašk...'!$C$97:$K$303</definedName>
    <definedName name="_xlnm.Print_Area" localSheetId="3">'D.4.1.1. - Vnitřní splašk...'!$C$4:$J$43,'D.4.1.1. - Vnitřní splašk...'!$C$49:$J$75,'D.4.1.1. - Vnitřní splašk...'!$C$81:$K$303</definedName>
    <definedName name="_xlnm._FilterDatabase" localSheetId="4" hidden="1">'D.4.1.2. - Vnitřní dešťov...'!$C$96:$K$270</definedName>
    <definedName name="_xlnm.Print_Area" localSheetId="4">'D.4.1.2. - Vnitřní dešťov...'!$C$4:$J$43,'D.4.1.2. - Vnitřní dešťov...'!$C$49:$J$74,'D.4.1.2. - Vnitřní dešťov...'!$C$80:$K$270</definedName>
    <definedName name="_xlnm._FilterDatabase" localSheetId="5" hidden="1">'D.4.1.3. - Vnitřní vodovod'!$C$97:$K$253</definedName>
    <definedName name="_xlnm.Print_Area" localSheetId="5">'D.4.1.3. - Vnitřní vodovod'!$C$4:$J$43,'D.4.1.3. - Vnitřní vodovod'!$C$49:$J$75,'D.4.1.3. - Vnitřní vodovod'!$C$81:$K$253</definedName>
    <definedName name="_xlnm._FilterDatabase" localSheetId="6" hidden="1">'D.4.2. - Zařízení vytápění'!$C$88:$K$165</definedName>
    <definedName name="_xlnm.Print_Area" localSheetId="6">'D.4.2. - Zařízení vytápění'!$C$4:$J$41,'D.4.2. - Zařízení vytápění'!$C$47:$J$68,'D.4.2. - Zařízení vytápění'!$C$74:$K$165</definedName>
    <definedName name="_xlnm._FilterDatabase" localSheetId="7" hidden="1">'D.4.3. - Silnoproudá elek...'!$C$94:$K$239</definedName>
    <definedName name="_xlnm.Print_Area" localSheetId="7">'D.4.3. - Silnoproudá elek...'!$C$4:$J$41,'D.4.3. - Silnoproudá elek...'!$C$47:$J$74,'D.4.3. - Silnoproudá elek...'!$C$80:$K$239</definedName>
    <definedName name="_xlnm._FilterDatabase" localSheetId="8" hidden="1">'D.4.3.1. - Silnoproudá el...'!$C$93:$K$133</definedName>
    <definedName name="_xlnm.Print_Area" localSheetId="8">'D.4.3.1. - Silnoproudá el...'!$C$4:$J$43,'D.4.3.1. - Silnoproudá el...'!$C$49:$J$71,'D.4.3.1. - Silnoproudá el...'!$C$77:$K$133</definedName>
    <definedName name="_xlnm._FilterDatabase" localSheetId="9" hidden="1">'D.4.4.1. - PZTS'!$C$94:$K$137</definedName>
    <definedName name="_xlnm.Print_Area" localSheetId="9">'D.4.4.1. - PZTS'!$C$4:$J$43,'D.4.4.1. - PZTS'!$C$49:$J$72,'D.4.4.1. - PZTS'!$C$78:$K$137</definedName>
    <definedName name="_xlnm._FilterDatabase" localSheetId="10" hidden="1">'D.4.4.2. - DVT'!$C$94:$K$122</definedName>
    <definedName name="_xlnm.Print_Area" localSheetId="10">'D.4.4.2. - DVT'!$C$4:$J$43,'D.4.4.2. - DVT'!$C$49:$J$72,'D.4.4.2. - DVT'!$C$78:$K$122</definedName>
    <definedName name="_xlnm._FilterDatabase" localSheetId="11" hidden="1">'D.4.4.3. - DATA'!$C$94:$K$137</definedName>
    <definedName name="_xlnm.Print_Area" localSheetId="11">'D.4.4.3. - DATA'!$C$4:$J$43,'D.4.4.3. - DATA'!$C$49:$J$72,'D.4.4.3. - DATA'!$C$78:$K$137</definedName>
    <definedName name="_xlnm._FilterDatabase" localSheetId="12" hidden="1">'D5 - Terénní a sadové úpr...'!$C$94:$K$518</definedName>
    <definedName name="_xlnm.Print_Area" localSheetId="12">'D5 - Terénní a sadové úpr...'!$C$4:$J$39,'D5 - Terénní a sadové úpr...'!$C$45:$J$76,'D5 - Terénní a sadové úpr...'!$C$82:$K$518</definedName>
    <definedName name="_xlnm._FilterDatabase" localSheetId="13" hidden="1">'VON - Vedlejší a ostatní ...'!$C$81:$K$120</definedName>
    <definedName name="_xlnm.Print_Area" localSheetId="13">'VON - Vedlejší a ostatní ...'!$C$4:$J$39,'VON - Vedlejší a ostatní ...'!$C$45:$J$63,'VON - Vedlejší a ostatní ...'!$C$69:$K$120</definedName>
    <definedName name="_xlnm.Print_Area" localSheetId="14">'Seznam figur'!$C$4:$G$330</definedName>
    <definedName name="_xlnm.Print_Area" localSheetId="15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'D1 - Architektonicko-stav...'!$112:$112</definedName>
    <definedName name="_xlnm.Print_Titles" localSheetId="2">'D2 - Konstrukční řešení '!$85:$85</definedName>
    <definedName name="_xlnm.Print_Titles" localSheetId="3">'D.4.1.1. - Vnitřní splašk...'!$97:$97</definedName>
    <definedName name="_xlnm.Print_Titles" localSheetId="4">'D.4.1.2. - Vnitřní dešťov...'!$96:$96</definedName>
    <definedName name="_xlnm.Print_Titles" localSheetId="5">'D.4.1.3. - Vnitřní vodovod'!$97:$97</definedName>
    <definedName name="_xlnm.Print_Titles" localSheetId="6">'D.4.2. - Zařízení vytápění'!$88:$88</definedName>
    <definedName name="_xlnm.Print_Titles" localSheetId="7">'D.4.3. - Silnoproudá elek...'!$94:$94</definedName>
    <definedName name="_xlnm.Print_Titles" localSheetId="8">'D.4.3.1. - Silnoproudá el...'!$93:$93</definedName>
    <definedName name="_xlnm.Print_Titles" localSheetId="9">'D.4.4.1. - PZTS'!$94:$94</definedName>
    <definedName name="_xlnm.Print_Titles" localSheetId="10">'D.4.4.2. - DVT'!$94:$94</definedName>
    <definedName name="_xlnm.Print_Titles" localSheetId="11">'D.4.4.3. - DATA'!$94:$94</definedName>
    <definedName name="_xlnm.Print_Titles" localSheetId="12">'D5 - Terénní a sadové úpr...'!$94:$94</definedName>
    <definedName name="_xlnm.Print_Titles" localSheetId="13">'VON - Vedlejší a ostatní ...'!$81:$81</definedName>
    <definedName name="_xlnm.Print_Titles" localSheetId="14">'Seznam figur'!$9:$9</definedName>
  </definedNames>
  <calcPr fullCalcOnLoad="1"/>
</workbook>
</file>

<file path=xl/sharedStrings.xml><?xml version="1.0" encoding="utf-8"?>
<sst xmlns="http://schemas.openxmlformats.org/spreadsheetml/2006/main" count="28916" uniqueCount="3694">
  <si>
    <t>Export Komplet</t>
  </si>
  <si>
    <t>VZ</t>
  </si>
  <si>
    <t>2.0</t>
  </si>
  <si>
    <t>ZAMOK</t>
  </si>
  <si>
    <t>False</t>
  </si>
  <si>
    <t>{ca41368e-d69a-4520-b470-2b9b9cc445f8}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</si>
  <si>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</si>
  <si>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</si>
  <si>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</si>
  <si>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</si>
  <si>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</si>
  <si>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</si>
  <si>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</si>
  <si>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</si>
  <si>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2023-54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</si>
  <si>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</si>
  <si>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</si>
  <si>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DĚTSKÁ SKUPINA TURNOV</t>
  </si>
  <si>
    <t>KSO:</t>
  </si>
  <si>
    <t/>
  </si>
  <si>
    <t>CC-CZ:</t>
  </si>
  <si>
    <t>Místo:</t>
  </si>
  <si>
    <t>parc.č. 1007/3, k.ú. Turnov</t>
  </si>
  <si>
    <t>Datum:</t>
  </si>
  <si>
    <t>3. 10. 2023</t>
  </si>
  <si>
    <t>Zadavatel:</t>
  </si>
  <si>
    <t>IČ:</t>
  </si>
  <si>
    <t>Město Turnov</t>
  </si>
  <si>
    <t>DIČ:</t>
  </si>
  <si>
    <t>Uchazeč:</t>
  </si>
  <si>
    <t>Vyplň údaj</t>
  </si>
  <si>
    <t>Projektant:</t>
  </si>
  <si>
    <t>ING. ARCH. Tomáš Adámek</t>
  </si>
  <si>
    <t>True</t>
  </si>
  <si>
    <t>Zpracovatel:</t>
  </si>
  <si>
    <t>Michal Jirka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</si>
  <si>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</si>
  <si>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</si>
  <si>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</si>
  <si>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</si>
  <si>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</si>
  <si>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</si>
  <si>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</si>
  <si>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</si>
  <si>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</si>
  <si>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</si>
  <si>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</si>
  <si>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</si>
  <si>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</si>
  <si>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</si>
  <si>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</si>
  <si>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</si>
  <si>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</si>
  <si>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</si>
  <si>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</si>
  <si>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</si>
  <si>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</si>
  <si>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</si>
  <si>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</si>
  <si>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</si>
  <si>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</si>
  <si>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</si>
  <si>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</si>
  <si>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</si>
  <si>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</si>
  <si>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</si>
  <si>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</si>
  <si>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</si>
  <si>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</si>
  <si>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</si>
  <si>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</si>
  <si>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</si>
  <si>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</si>
  <si>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</si>
  <si>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</si>
  <si>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</si>
  <si>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</si>
  <si>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</t>
  </si>
  <si>
    <t xml:space="preserve">Architektonicko-stavební řešení </t>
  </si>
  <si>
    <t>STA</t>
  </si>
  <si>
    <t>1</t>
  </si>
  <si>
    <t>{826b4be2-4d31-4d7d-87b8-f2759e412c50}</t>
  </si>
  <si>
    <t>2</t>
  </si>
  <si>
    <t>D2</t>
  </si>
  <si>
    <t xml:space="preserve">Konstrukční řešení </t>
  </si>
  <si>
    <t>{d9e68239-ba4e-46ba-ab06-81a6e9ff0560}</t>
  </si>
  <si>
    <t>D4</t>
  </si>
  <si>
    <t xml:space="preserve">Technika prostředí staveb </t>
  </si>
  <si>
    <t>{5412eec0-cd6a-4062-ab59-b29ad54efb24}</t>
  </si>
  <si>
    <t>D.4.1.</t>
  </si>
  <si>
    <t>Zdravotně technické instalace</t>
  </si>
  <si>
    <t>Soupis</t>
  </si>
  <si>
    <t>{356ed5f7-2755-4e79-852b-abe9c628bbbd}</t>
  </si>
  <si>
    <t>D.4.1.1.</t>
  </si>
  <si>
    <t>Vnitřní splašková kanalizace</t>
  </si>
  <si>
    <t>3</t>
  </si>
  <si>
    <t>{aa5056e6-5d8a-4759-8536-3669ff1ac3d3}</t>
  </si>
  <si>
    <t>D.4.1.2.</t>
  </si>
  <si>
    <t>Vnitřní dešťová kanalizace</t>
  </si>
  <si>
    <t>{993a1d55-4511-4b05-929e-ce34aa6a2ede}</t>
  </si>
  <si>
    <t>D.4.1.3.</t>
  </si>
  <si>
    <t>Vnitřní vodovod</t>
  </si>
  <si>
    <t>{669ced7b-129f-4fa7-9d79-4427306b3c62}</t>
  </si>
  <si>
    <t>D.4.2.</t>
  </si>
  <si>
    <t>Zařízení vytápění</t>
  </si>
  <si>
    <t>{1915d71a-798c-497a-9a8e-b2f71a41d1ca}</t>
  </si>
  <si>
    <t>D.4.3.</t>
  </si>
  <si>
    <t>Silnoproudá elektrotechnika</t>
  </si>
  <si>
    <t>{38bb872e-2576-46ba-8ecb-94bc061b053c}</t>
  </si>
  <si>
    <t>###NOINSERT###</t>
  </si>
  <si>
    <t>D.4.3.1.</t>
  </si>
  <si>
    <t>Silnoproudá elektrotechnika - FVE</t>
  </si>
  <si>
    <t>{2b7eb18c-621b-478e-b002-26dda09e5538}</t>
  </si>
  <si>
    <t>D.4.4.</t>
  </si>
  <si>
    <t>Slaboproudé systémy</t>
  </si>
  <si>
    <t>{335d1f31-09a1-4034-9630-e93950dc39a2}</t>
  </si>
  <si>
    <t>D.4.4.1.</t>
  </si>
  <si>
    <t>PZTS</t>
  </si>
  <si>
    <t>{cfaffb98-9188-43c6-af58-a7a34c73a069}</t>
  </si>
  <si>
    <t>D.4.4.2.</t>
  </si>
  <si>
    <t>DVT</t>
  </si>
  <si>
    <t>{2639d06c-c7e6-48af-b67b-f1c7fd318888}</t>
  </si>
  <si>
    <t>D.4.4.3.</t>
  </si>
  <si>
    <t>DATA</t>
  </si>
  <si>
    <t>{f85d8550-d2f6-4f28-be1e-2ac4b7950ae1}</t>
  </si>
  <si>
    <t>D5</t>
  </si>
  <si>
    <t xml:space="preserve">Terénní a sadové úpravy, herní prvky </t>
  </si>
  <si>
    <t>{f4501368-2334-498c-9e05-dc1470cc4b49}</t>
  </si>
  <si>
    <t>VON</t>
  </si>
  <si>
    <t xml:space="preserve">Vedlejší a ostatní rozpočtové náklady </t>
  </si>
  <si>
    <t>{e1f8d7d1-2111-45bc-94cb-22d149e63aaa}</t>
  </si>
  <si>
    <t>KERDL</t>
  </si>
  <si>
    <t>36,77</t>
  </si>
  <si>
    <t>KO</t>
  </si>
  <si>
    <t>75,555</t>
  </si>
  <si>
    <t>KRYCÍ LIST SOUPISU PRACÍ</t>
  </si>
  <si>
    <t>LEŠENÍ</t>
  </si>
  <si>
    <t>278,148</t>
  </si>
  <si>
    <t>LINO</t>
  </si>
  <si>
    <t>114,56</t>
  </si>
  <si>
    <t>MALBA</t>
  </si>
  <si>
    <t>462,879</t>
  </si>
  <si>
    <t>P1</t>
  </si>
  <si>
    <t>157,46</t>
  </si>
  <si>
    <t>Objekt:</t>
  </si>
  <si>
    <t>P2</t>
  </si>
  <si>
    <t>4,45</t>
  </si>
  <si>
    <t xml:space="preserve">D1 - Architektonicko-stavební řešení </t>
  </si>
  <si>
    <t>P3</t>
  </si>
  <si>
    <t>40,21</t>
  </si>
  <si>
    <t>S1</t>
  </si>
  <si>
    <t>168,613</t>
  </si>
  <si>
    <t>S1S2</t>
  </si>
  <si>
    <t>203,322</t>
  </si>
  <si>
    <t>S2</t>
  </si>
  <si>
    <t>34,71</t>
  </si>
  <si>
    <t>ornice</t>
  </si>
  <si>
    <t>263,25</t>
  </si>
  <si>
    <t>odkop</t>
  </si>
  <si>
    <t>35</t>
  </si>
  <si>
    <t>rýhy</t>
  </si>
  <si>
    <t>86,638</t>
  </si>
  <si>
    <t>skládka</t>
  </si>
  <si>
    <t>121,638</t>
  </si>
  <si>
    <t>násyp</t>
  </si>
  <si>
    <t>120</t>
  </si>
  <si>
    <t>zásyp</t>
  </si>
  <si>
    <t>35,477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</si>
  <si>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</si>
  <si>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</si>
  <si>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</si>
  <si>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</si>
  <si>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</si>
  <si>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</si>
  <si>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</si>
  <si>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</si>
  <si>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</si>
  <si>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</si>
  <si>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</si>
  <si>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</si>
  <si>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</si>
  <si>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</si>
  <si>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</si>
  <si>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</si>
  <si>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</si>
  <si>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</si>
  <si>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</si>
  <si>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</si>
  <si>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</si>
  <si>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</si>
  <si>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</si>
  <si>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721 - Zdravotechnika - vnitřní kanalizace</t>
  </si>
  <si>
    <t xml:space="preserve">    725 - Zdravotechnika - zařizovací předměty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</si>
  <si>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</si>
  <si>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</si>
  <si>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</si>
  <si>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</si>
  <si>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</si>
  <si>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</si>
  <si>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</si>
  <si>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</si>
  <si>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</si>
  <si>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</si>
  <si>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</si>
  <si>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</si>
  <si>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</si>
  <si>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</si>
  <si>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</si>
  <si>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</si>
  <si>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</si>
  <si>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</si>
  <si>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</si>
  <si>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</si>
  <si>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</si>
  <si>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</si>
  <si>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</si>
  <si>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</si>
  <si>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</si>
  <si>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</si>
  <si>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</si>
  <si>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</si>
  <si>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</si>
  <si>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</si>
  <si>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</si>
  <si>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121151115</t>
  </si>
  <si>
    <t>Sejmutí ornice plochy do 500 m2 tl vrstvy přes 250 do 300 mm strojně</t>
  </si>
  <si>
    <t>m2</t>
  </si>
  <si>
    <t>CS ÚRS 2024 01</t>
  </si>
  <si>
    <t>4</t>
  </si>
  <si>
    <t>-1328308876</t>
  </si>
  <si>
    <t>PP</t>
  </si>
  <si>
    <t>Sejmutí ornice strojně při souvislé ploše přes 100 do 500 m2, tl. vrstvy přes 250 do 300 mm</t>
  </si>
  <si>
    <t>Online PSC</t>
  </si>
  <si>
    <t>https://podminky.urs.cz/item/CS_URS_2024_01/121151115</t>
  </si>
  <si>
    <t>VV</t>
  </si>
  <si>
    <t>13,5*19,5"sejmutí ornice v prostoru objektu (bude použita pro konečnou modelaci terénu)</t>
  </si>
  <si>
    <t>122251104</t>
  </si>
  <si>
    <t>Odkopávky a prokopávky nezapažené v hornině třídy těžitelnosti I skupiny 3 objem do 500 m3 strojně</t>
  </si>
  <si>
    <t>m3</t>
  </si>
  <si>
    <t>413082959</t>
  </si>
  <si>
    <t>Odkopávky a prokopávky nezapažené strojně v hornině třídy těžitelnosti I skupiny 3 přes 100 do 500 m3</t>
  </si>
  <si>
    <t>https://podminky.urs.cz/item/CS_URS_2024_01/122251104</t>
  </si>
  <si>
    <t xml:space="preserve">odkopávky terénu v prostoru objektu </t>
  </si>
  <si>
    <t>Součet</t>
  </si>
  <si>
    <t>132251103</t>
  </si>
  <si>
    <t>Hloubení rýh nezapažených š do 800 mm v hornině třídy těžitelnosti I skupiny 3 objem do 100 m3 strojně</t>
  </si>
  <si>
    <t>-1401657637</t>
  </si>
  <si>
    <t>Hloubení nezapažených rýh šířky do 800 mm strojně s urovnáním dna do předepsaného profilu a spádu v hornině třídy těžitelnosti I skupiny 3 přes 50 do 100 m3</t>
  </si>
  <si>
    <t>https://podminky.urs.cz/item/CS_URS_2024_01/132251103</t>
  </si>
  <si>
    <t>RÝHY PRO ZÁKLADOVÉ PASY</t>
  </si>
  <si>
    <t>(0,5+1,1)*(231,535-4,6*(5,735+4,23+5,735)-4,735*(8,05+8,05)-1,775*(8,15+8,15))</t>
  </si>
  <si>
    <t>162751117</t>
  </si>
  <si>
    <t>Vodorovné přemístění přes 9 000 do 10000 m výkopku/sypaniny z horniny třídy těžitelnosti I skupiny 1 až 3</t>
  </si>
  <si>
    <t>-1485860495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</si>
  <si>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</si>
  <si>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</si>
  <si>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odkop+rýhy</t>
  </si>
  <si>
    <t>5</t>
  </si>
  <si>
    <t>162751119</t>
  </si>
  <si>
    <t>Příplatek k vodorovnému přemístění výkopku/sypaniny z horniny třídy těžitelnosti I skupiny 1 až 3 ZKD 1000 m přes 10000 m</t>
  </si>
  <si>
    <t>-1879252445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</si>
  <si>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</si>
  <si>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</si>
  <si>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121,638*10 'Přepočtené koeficientem množství</t>
  </si>
  <si>
    <t>6</t>
  </si>
  <si>
    <t>171201231</t>
  </si>
  <si>
    <t>Poplatek za uložení zeminy a kamení na recyklační skládce (skládkovné) kód odpadu 17 05 04</t>
  </si>
  <si>
    <t>t</t>
  </si>
  <si>
    <t>86078750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</si>
  <si>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</si>
  <si>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</si>
  <si>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121,638*1,75 'Přepočtené koeficientem množství</t>
  </si>
  <si>
    <t>7</t>
  </si>
  <si>
    <t>171251201</t>
  </si>
  <si>
    <t>Uložení sypaniny na skládky nebo meziskládky</t>
  </si>
  <si>
    <t>1186319384</t>
  </si>
  <si>
    <t>Uložení sypaniny na skládky nebo meziskládky bez hutnění s upravením uložené sypaniny do předepsaného tvaru</t>
  </si>
  <si>
    <t>https://podminky.urs.cz/item/CS_URS_2024_01/171251201</t>
  </si>
  <si>
    <t>ORNICE*0,3</t>
  </si>
  <si>
    <t>8</t>
  </si>
  <si>
    <t>171151103</t>
  </si>
  <si>
    <t>Uložení sypaniny z hornin soudržných do násypů zhutněných strojně</t>
  </si>
  <si>
    <t>217685690</t>
  </si>
  <si>
    <t>Uložení sypanin do násypů strojně s rozprostřením sypaniny ve vrstvách a s hrubým urovnáním zhutněných z hornin soudržných jakékoliv třídy těžitelnosti</t>
  </si>
  <si>
    <t>https://podminky.urs.cz/item/CS_URS_2024_01/171151103</t>
  </si>
  <si>
    <t>4*1,5*20</t>
  </si>
  <si>
    <t>9</t>
  </si>
  <si>
    <t>174151102</t>
  </si>
  <si>
    <t>Zásyp v prostoru s omezeným pohybem stroje sypaninou se zhutněním</t>
  </si>
  <si>
    <t>-610359387</t>
  </si>
  <si>
    <t>Zásyp sypaninou z jakékoliv horniny strojně s uložením výkopku ve vrstvách se zhutněním v prostorách s omezeným pohybem stroje s urovnáním povrchu zásypu</t>
  </si>
  <si>
    <t>https://podminky.urs.cz/item/CS_URS_2024_01/174151102</t>
  </si>
  <si>
    <t>ZÁSYP ZEMINOU MEZI ZÁKLADY</t>
  </si>
  <si>
    <t>0,20*(4,6*(5,735+4,23+5,735)+4,735*(8,05+8,05)+1,775*(8,15+8,15))</t>
  </si>
  <si>
    <t>10</t>
  </si>
  <si>
    <t>M</t>
  </si>
  <si>
    <t>58344197</t>
  </si>
  <si>
    <t>štěrkodrť frakce 0/63</t>
  </si>
  <si>
    <t>489966188</t>
  </si>
  <si>
    <t>násyp+zásyp</t>
  </si>
  <si>
    <t>155,477*1,85 'Přepočtené koeficientem množství</t>
  </si>
  <si>
    <t>Zakládání</t>
  </si>
  <si>
    <t>11</t>
  </si>
  <si>
    <t>218111113</t>
  </si>
  <si>
    <t>Odvětrání radonu vodorovné drenážní kladené do štěrkového podsypu z plastových perforovaných trubek DN přes 80 do 100 mm</t>
  </si>
  <si>
    <t>m</t>
  </si>
  <si>
    <t>-211495054</t>
  </si>
  <si>
    <t>Odvětrání radonu vodorovné kladené do štěrkového podsypu drenážní z plastových perforovaných trubek, vnitřní průměr přes 80 do 100 mm</t>
  </si>
  <si>
    <t>https://podminky.urs.cz/item/CS_URS_2024_01/218111113</t>
  </si>
  <si>
    <t>15*4+3,6+0,6+3,7-8,2</t>
  </si>
  <si>
    <t>218111115</t>
  </si>
  <si>
    <t>Odvětrání radonu vodorovné drenážní kladené do štěrkového podsypu z plastových perforovaných trubek DN přes 125 do 160 mm</t>
  </si>
  <si>
    <t>1506483523</t>
  </si>
  <si>
    <t>Odvětrání radonu vodorovné kladené do štěrkového podsypu drenážní z plastových perforovaných trubek, vnitřní průměr přes 125 do 160 mm</t>
  </si>
  <si>
    <t>https://podminky.urs.cz/item/CS_URS_2024_01/218111115</t>
  </si>
  <si>
    <t>Svislé a kompletní konstrukce</t>
  </si>
  <si>
    <t>13</t>
  </si>
  <si>
    <t>311234041</t>
  </si>
  <si>
    <t>Zdivo jednovrstvé z cihel děrovaných přes P10 do P15 na maltu M5 tl 240 mm</t>
  </si>
  <si>
    <t>-1116586634</t>
  </si>
  <si>
    <t>Zdivo jednovrstvé z cihel děrovaných nebroušených klasických spojených na pero a drážku na maltu M5, pevnost cihel přes P10 do P15, tl. zdiva 240 mm</t>
  </si>
  <si>
    <t>https://podminky.urs.cz/item/CS_URS_2024_01/311234041</t>
  </si>
  <si>
    <t>3,23*(16,55+5)</t>
  </si>
  <si>
    <t>14</t>
  </si>
  <si>
    <t>311238654</t>
  </si>
  <si>
    <t>Zdivo jednovrstvé tepelně izolační z cihel broušených P8 s vnitřní izolací z minerální vlny na tenkovrstvou maltu U přes 0,14 do 0,18 W/m2K tl 440 mm</t>
  </si>
  <si>
    <t>-2064962710</t>
  </si>
  <si>
    <t>Zdivo jednovrstvé tepelně izolační z cihel děrovaných broušených s integrovanou izolací z hydrofobizované minerální vlny na tenkovrstvou maltu, součinitel prostupu tepla U přes 0,14 do 0,18, pevnost cihel P8,tl. zdiva 440 mm</t>
  </si>
  <si>
    <t>https://podminky.urs.cz/item/CS_URS_2024_01/311238654</t>
  </si>
  <si>
    <t>3,25*(10,85+10,85+16,55+5,735+5,735+1,1+1,1+4,18)</t>
  </si>
  <si>
    <t>odečtení otvorů</t>
  </si>
  <si>
    <t>-(1,625*2,98+1,625*2,98+1,925*2,98+1,925*2,98+1,925*2,98+1,925*2,98+1,925*2,98+1,925*2,98+1,925*2,02+1,925*2,02+4,18*3+0,9*3,02+0,9*3,02)</t>
  </si>
  <si>
    <t>-(11*0,78*0,95)</t>
  </si>
  <si>
    <t>15</t>
  </si>
  <si>
    <t>317168022</t>
  </si>
  <si>
    <t>Překlad keramický plochý š 145 mm dl 1250 mm</t>
  </si>
  <si>
    <t>kus</t>
  </si>
  <si>
    <t>862415269</t>
  </si>
  <si>
    <t>Překlady keramické ploché osazené do maltového lože, výšky překladu 71 mm šířky 145 mm, délky 1250 mm</t>
  </si>
  <si>
    <t>https://podminky.urs.cz/item/CS_URS_2024_01/317168022</t>
  </si>
  <si>
    <t>3" P4</t>
  </si>
  <si>
    <t>16</t>
  </si>
  <si>
    <t>317168052</t>
  </si>
  <si>
    <t>Překlad keramický vysoký v 238 mm dl 1250 mm</t>
  </si>
  <si>
    <t>-1364134056</t>
  </si>
  <si>
    <t>Překlady keramické vysoké osazené do maltového lože, šířky překladu 70 mm výšky 238 mm, délky 1250 mm</t>
  </si>
  <si>
    <t>https://podminky.urs.cz/item/CS_URS_2024_01/317168052</t>
  </si>
  <si>
    <t>6" P1</t>
  </si>
  <si>
    <t>17</t>
  </si>
  <si>
    <t>317168055</t>
  </si>
  <si>
    <t>Překlad keramický vysoký v 238 mm dl 2000 mm</t>
  </si>
  <si>
    <t>387459685</t>
  </si>
  <si>
    <t>Překlady keramické vysoké osazené do maltového lože, šířky překladu 70 mm výšky 238 mm, délky 2000 mm</t>
  </si>
  <si>
    <t>https://podminky.urs.cz/item/CS_URS_2024_01/317168055</t>
  </si>
  <si>
    <t>4" P3</t>
  </si>
  <si>
    <t>18</t>
  </si>
  <si>
    <t>317168056</t>
  </si>
  <si>
    <t>Překlad keramický vysoký v 238 mm dl 2250 mm</t>
  </si>
  <si>
    <t>-1742106110</t>
  </si>
  <si>
    <t>Překlady keramické vysoké osazené do maltového lože, šířky překladu 70 mm výšky 238 mm, délky 2250 mm</t>
  </si>
  <si>
    <t>https://podminky.urs.cz/item/CS_URS_2024_01/317168056</t>
  </si>
  <si>
    <t>3" P2</t>
  </si>
  <si>
    <t>19</t>
  </si>
  <si>
    <t>317941121</t>
  </si>
  <si>
    <t>Osazování ocelových válcovaných nosníků na zdivu I, IE, U, UE nebo L do č. 12 nebo výšky do 120 mm</t>
  </si>
  <si>
    <t>505879226</t>
  </si>
  <si>
    <t>Osazování ocelových válcovaných nosníků na zdivu I nebo IE nebo U nebo UE nebo L do č. 12 nebo výšky do 120 mm</t>
  </si>
  <si>
    <t>https://podminky.urs.cz/item/CS_URS_2024_01/317941121</t>
  </si>
  <si>
    <t xml:space="preserve">překlad L50/50/3 dl. 600 mm </t>
  </si>
  <si>
    <t>1,38/1000</t>
  </si>
  <si>
    <t>20</t>
  </si>
  <si>
    <t>13011063</t>
  </si>
  <si>
    <t>úhelník ocelový rovnostranný jakost S235JR (11 375) 50x50x3mm</t>
  </si>
  <si>
    <t>-877583635</t>
  </si>
  <si>
    <t>1,38/1000*1,15</t>
  </si>
  <si>
    <t>342244201</t>
  </si>
  <si>
    <t>Příčka z cihel broušených na tenkovrstvou maltu tloušťky 80 mm</t>
  </si>
  <si>
    <t>-290337084</t>
  </si>
  <si>
    <t>Příčky jednoduché z cihel děrovaných broušených, na tenkovrstvou maltu, pevnost cihel do P15, tl. příčky 80 mm</t>
  </si>
  <si>
    <t>https://podminky.urs.cz/item/CS_URS_2024_01/342244201</t>
  </si>
  <si>
    <t>3,23*(0,9+1,25)</t>
  </si>
  <si>
    <t>22</t>
  </si>
  <si>
    <t>342244221</t>
  </si>
  <si>
    <t>Příčka z cihel broušených na tenkovrstvou maltu tloušťky 140 mm</t>
  </si>
  <si>
    <t>2054916123</t>
  </si>
  <si>
    <t>Příčky jednoduché z cihel děrovaných broušených, na tenkovrstvou maltu, pevnost cihel do P15, tl. příčky 140 mm</t>
  </si>
  <si>
    <t>https://podminky.urs.cz/item/CS_URS_2024_01/342244221</t>
  </si>
  <si>
    <t>3,23*(16,55+2,25+2,25+2,25+2,25+2,4+1,75+1,75)</t>
  </si>
  <si>
    <t>Vodorovné konstrukce</t>
  </si>
  <si>
    <t>23</t>
  </si>
  <si>
    <t>451577877</t>
  </si>
  <si>
    <t>Podklad nebo lože pod dlažbu vodorovný nebo do sklonu 1:5 ze štěrkopísku tl přes 30 do 100 mm</t>
  </si>
  <si>
    <t>-1547583982</t>
  </si>
  <si>
    <t>Podklad nebo lože pod dlažbu (přídlažbu) v ploše vodorovné nebo ve sklonu do 1:5, tloušťky od 30 do 100 mm ze štěrkopísku</t>
  </si>
  <si>
    <t>https://podminky.urs.cz/item/CS_URS_2024_01/451577877</t>
  </si>
  <si>
    <t>Komunikace pozemní</t>
  </si>
  <si>
    <t>24</t>
  </si>
  <si>
    <t>564750001</t>
  </si>
  <si>
    <t>Podklad z kameniva hrubého drceného vel. 8-16 mm plochy do 100 m2 tl 150 mm</t>
  </si>
  <si>
    <t>710868241</t>
  </si>
  <si>
    <t>Podklad nebo kryt z kameniva hrubého drceného vel. 8-16 mm s rozprostřením a zhutněním plochy jednotlivě do 100 m2, po zhutnění tl. 150 mm</t>
  </si>
  <si>
    <t>https://podminky.urs.cz/item/CS_URS_2024_01/564750001</t>
  </si>
  <si>
    <t xml:space="preserve">40,21"P3 krytá terasa </t>
  </si>
  <si>
    <t>Úpravy povrchů, podlahy a osazování výplní</t>
  </si>
  <si>
    <t>61</t>
  </si>
  <si>
    <t>Úprava povrchů vnitřních</t>
  </si>
  <si>
    <t>25</t>
  </si>
  <si>
    <t>611311141</t>
  </si>
  <si>
    <t>Vápenná omítka štuková dvouvrstvá vnitřních stropů rovných nanášená ručně</t>
  </si>
  <si>
    <t>2108823755</t>
  </si>
  <si>
    <t>Omítka vápenná vnitřních ploch nanášená ručně dvouvrstvá štuková, tloušťky jádrové omítky do 10 mm a tloušťky štuku do 3 mm vodorovných konstrukcí stropů rovných</t>
  </si>
  <si>
    <t>https://podminky.urs.cz/item/CS_URS_2024_01/611311141</t>
  </si>
  <si>
    <t>m.č. 2</t>
  </si>
  <si>
    <t>8,37</t>
  </si>
  <si>
    <t>m.č. 3</t>
  </si>
  <si>
    <t>4,16</t>
  </si>
  <si>
    <t>m.č. 4</t>
  </si>
  <si>
    <t>7,8</t>
  </si>
  <si>
    <t>m.č. 5</t>
  </si>
  <si>
    <t>13,76</t>
  </si>
  <si>
    <t>m.č. 6</t>
  </si>
  <si>
    <t>8,42</t>
  </si>
  <si>
    <t>m.č. 9</t>
  </si>
  <si>
    <t>m.č. 10</t>
  </si>
  <si>
    <t>7,2</t>
  </si>
  <si>
    <t>m.č. 11</t>
  </si>
  <si>
    <t>1,18</t>
  </si>
  <si>
    <t>m.č. 12</t>
  </si>
  <si>
    <t>4,31</t>
  </si>
  <si>
    <t>m.č. 13</t>
  </si>
  <si>
    <t>9,26</t>
  </si>
  <si>
    <t>26</t>
  </si>
  <si>
    <t>612311141</t>
  </si>
  <si>
    <t>Vápenná omítka štuková dvouvrstvá vnitřních stěn nanášená ručně</t>
  </si>
  <si>
    <t>1548390078</t>
  </si>
  <si>
    <t>Omítka vápenná vnitřních ploch nanášená ručně dvouvrstvá štuková, tloušťky jádrové omítky do 10 mm a tloušťky štuku do 3 mm svislých konstrukcí stěn</t>
  </si>
  <si>
    <t>https://podminky.urs.cz/item/CS_URS_2024_01/612311141</t>
  </si>
  <si>
    <t>3,02*11,86</t>
  </si>
  <si>
    <t>3,02*8,1</t>
  </si>
  <si>
    <t>3,02*11,3</t>
  </si>
  <si>
    <t>3,02*16,27</t>
  </si>
  <si>
    <t>3,02*1,85</t>
  </si>
  <si>
    <t>m.č. 7</t>
  </si>
  <si>
    <t>3*27</t>
  </si>
  <si>
    <t>m.č. 8</t>
  </si>
  <si>
    <t>3,02*12,56</t>
  </si>
  <si>
    <t>3,02*11,85</t>
  </si>
  <si>
    <t>3,02*4,18</t>
  </si>
  <si>
    <t>3,02*9,45</t>
  </si>
  <si>
    <t>3,02*13,3</t>
  </si>
  <si>
    <t>Mezisoučet</t>
  </si>
  <si>
    <t>-KO</t>
  </si>
  <si>
    <t>62</t>
  </si>
  <si>
    <t>Úprava povrchů vnějších</t>
  </si>
  <si>
    <t>27</t>
  </si>
  <si>
    <t>621131121</t>
  </si>
  <si>
    <t>Penetrační nátěr vnějších podhledů nanášený ručně</t>
  </si>
  <si>
    <t>365435652</t>
  </si>
  <si>
    <t>Podkladní a spojovací vrstva vnějších omítaných ploch penetrace nanášená ručně podhledů</t>
  </si>
  <si>
    <t>https://podminky.urs.cz/item/CS_URS_2024_01/621131121</t>
  </si>
  <si>
    <t>40,21+4,45</t>
  </si>
  <si>
    <t>28</t>
  </si>
  <si>
    <t>621151031</t>
  </si>
  <si>
    <t>Penetrační silikonový nátěr vnějších pastovitých tenkovrstvých omítek podhledů</t>
  </si>
  <si>
    <t>660583468</t>
  </si>
  <si>
    <t>Penetrační nátěr vnějších pastovitých tenkovrstvých omítek silikonový podhledů</t>
  </si>
  <si>
    <t>https://podminky.urs.cz/item/CS_URS_2024_01/621151031</t>
  </si>
  <si>
    <t>29</t>
  </si>
  <si>
    <t>621221011</t>
  </si>
  <si>
    <t>Montáž kontaktního zateplení vnějších podhledů lepením a mechanickým kotvením desek z minerální vlny s podélnou orientací do betonu a zdiva tl přes 40 do 80 mm</t>
  </si>
  <si>
    <t>1307372867</t>
  </si>
  <si>
    <t>Montáž kontaktního zateplení lepením a mechanickým kotvením z desek minerální vlny s podélnou orientací vláken nebo kombinovaných (dodávka ve specifikaci) na vnější podhledy, na podklad betonový nebo z lehčeného betonu, z tvárnic keramických nebo vápenopískových, tloušťky desek přes 40 do 80 mm</t>
  </si>
  <si>
    <t>https://podminky.urs.cz/item/CS_URS_2024_01/621221011</t>
  </si>
  <si>
    <t>30</t>
  </si>
  <si>
    <t>63152262</t>
  </si>
  <si>
    <t>deska tepelně izolační minerální kontaktních fasád podélné vlákno λ=0,034 tl 80mm</t>
  </si>
  <si>
    <t>-1814353858</t>
  </si>
  <si>
    <t>44,66*1,05 'Přepočtené koeficientem množství</t>
  </si>
  <si>
    <t>31</t>
  </si>
  <si>
    <t>621531012</t>
  </si>
  <si>
    <t>Tenkovrstvá silikonová zatíraná omítka zrnitost 1,5 mm vnějších podhledů</t>
  </si>
  <si>
    <t>-830225279</t>
  </si>
  <si>
    <t>Omítka tenkovrstvá silikonová vnějších ploch probarvená bez penetrace zatíraná (škrábaná), zrnitost 1,5 mm podhledů</t>
  </si>
  <si>
    <t>https://podminky.urs.cz/item/CS_URS_2024_01/621531012</t>
  </si>
  <si>
    <t>32</t>
  </si>
  <si>
    <t>622131121</t>
  </si>
  <si>
    <t>Penetrační nátěr vnějších stěn nanášený ručně</t>
  </si>
  <si>
    <t>-1381727254</t>
  </si>
  <si>
    <t>Podkladní a spojovací vrstva vnějších omítaných ploch penetrace nanášená ručně stěn</t>
  </si>
  <si>
    <t>https://podminky.urs.cz/item/CS_URS_2024_01/622131121</t>
  </si>
  <si>
    <t>23,840+56,782</t>
  </si>
  <si>
    <t>33</t>
  </si>
  <si>
    <t>622151031</t>
  </si>
  <si>
    <t>Penetrační silikonový nátěr vnějších pastovitých tenkovrstvých omítek stěn</t>
  </si>
  <si>
    <t>1615545078</t>
  </si>
  <si>
    <t>Penetrační nátěr vnějších pastovitých tenkovrstvých omítek silikonový stěn</t>
  </si>
  <si>
    <t>https://podminky.urs.cz/item/CS_URS_2024_01/622151031</t>
  </si>
  <si>
    <t>34</t>
  </si>
  <si>
    <t>622211021</t>
  </si>
  <si>
    <t>Montáž kontaktního zateplení vnějších stěn lepením a mechanickým kotvením polystyrénových desek do betonu a zdiva tl přes 80 do 120 mm</t>
  </si>
  <si>
    <t>514538244</t>
  </si>
  <si>
    <t>Montáž kontaktního zateplení lepením a mechanickým kotvením z polystyrenových desek (dodávka ve specifikaci) na vnější stěny, na podklad betonový nebo z lehčeného betonu, z tvárnic keramických nebo vápenopískových, tloušťky desek přes 80 do 120 mm</t>
  </si>
  <si>
    <t>https://podminky.urs.cz/item/CS_URS_2024_01/622211021</t>
  </si>
  <si>
    <t>43,05"sokl</t>
  </si>
  <si>
    <t>28376422</t>
  </si>
  <si>
    <t>deska XPS hrana polodrážková a hladký povrch 300kPA λ=0,035 tl 100mm</t>
  </si>
  <si>
    <t>-264400927</t>
  </si>
  <si>
    <t>43,05*1,05 'Přepočtené koeficientem množství</t>
  </si>
  <si>
    <t>36</t>
  </si>
  <si>
    <t>622221021</t>
  </si>
  <si>
    <t>Montáž kontaktního zateplení vnějších stěn lepením a mechanickým kotvením TI z minerální vlny s podélnou orientací do zdiva a betonu tl přes 80 do 120 mm</t>
  </si>
  <si>
    <t>-1972062907</t>
  </si>
  <si>
    <t>Montáž kontaktního zateplení lepením a mechanickým kotvením z desek minerální vlny s podélnou orientací vláken nebo kombinovaných (dodávka ve specifikaci) na vnější stěny, na podklad betonový nebo z lehčeného betonu, z tvárnic keramických nebo vápenopískových, tloušťky desek přes 80 do 120 mm</t>
  </si>
  <si>
    <t>https://podminky.urs.cz/item/CS_URS_2024_01/622221021</t>
  </si>
  <si>
    <t>0,745*(9+9+7+7)</t>
  </si>
  <si>
    <t>37</t>
  </si>
  <si>
    <t>63142025</t>
  </si>
  <si>
    <t>deska tepelně izolační minerální kontaktních fasád podélné vlákno λ=0,035-0,036 tl 100mm</t>
  </si>
  <si>
    <t>1469213356</t>
  </si>
  <si>
    <t>23,84*1,05 'Přepočtené koeficientem množství</t>
  </si>
  <si>
    <t>38</t>
  </si>
  <si>
    <t>622221041</t>
  </si>
  <si>
    <t>Montáž kontaktního zateplení vnějších stěn lepením a mechanickým kotvením desek z minerální vlny s podélnou orientací do zdiva a betonu tl přes 160 do 200mm</t>
  </si>
  <si>
    <t>1573847307</t>
  </si>
  <si>
    <t>Montáž kontaktního zateplení lepením a mechanickým kotvením z desek minerální vlny s podélnou orientací vláken nebo kombinovaných (dodávka ve specifikaci) na vnější stěny, na podklad betonový nebo z lehčeného betonu, z tvárnic keramických nebo vápenopískových, tloušťky desek přes 160 do 200 mm</t>
  </si>
  <si>
    <t>https://podminky.urs.cz/item/CS_URS_2024_01/622221041</t>
  </si>
  <si>
    <t>0,92*2*(17,65+13,21)</t>
  </si>
  <si>
    <t>39</t>
  </si>
  <si>
    <t>63142031</t>
  </si>
  <si>
    <t>deska tepelně izolační minerální kontaktních fasád podélné vlákno λ=0,035-0,036 tl 200mm</t>
  </si>
  <si>
    <t>-1890063760</t>
  </si>
  <si>
    <t>56,782*1,05 'Přepočtené koeficientem množství</t>
  </si>
  <si>
    <t>40</t>
  </si>
  <si>
    <t>622252001</t>
  </si>
  <si>
    <t>Montáž profilů kontaktního zateplení připevněných mechanicky</t>
  </si>
  <si>
    <t>2033108573</t>
  </si>
  <si>
    <t>Montáž profilů kontaktního zateplení zakládacích soklových připevněných hmoždinkami</t>
  </si>
  <si>
    <t>https://podminky.urs.cz/item/CS_URS_2024_01/622252001</t>
  </si>
  <si>
    <t>2*(17,65+13,21)</t>
  </si>
  <si>
    <t>41</t>
  </si>
  <si>
    <t>59051647</t>
  </si>
  <si>
    <t>profil zakládací Al tl 0,7mm pro ETICS pro izolant tl 100mm</t>
  </si>
  <si>
    <t>699148293</t>
  </si>
  <si>
    <t>61,72*1,05 'Přepočtené koeficientem množství</t>
  </si>
  <si>
    <t>42</t>
  </si>
  <si>
    <t>622252002</t>
  </si>
  <si>
    <t>Montáž profilů kontaktního zateplení lepených</t>
  </si>
  <si>
    <t>-1823996268</t>
  </si>
  <si>
    <t>Montáž profilů kontaktního zateplení ostatních stěnových, dilatačních apod. lepených do tmelu</t>
  </si>
  <si>
    <t>https://podminky.urs.cz/item/CS_URS_2024_01/622252002</t>
  </si>
  <si>
    <t>17,88+122,1+14,3+57,24+182,12+61,72</t>
  </si>
  <si>
    <t>43</t>
  </si>
  <si>
    <t>63127466</t>
  </si>
  <si>
    <t>profil rohový Al 23x23mm s výztužnou tkaninou š 100mm pro ETICS</t>
  </si>
  <si>
    <t>201976362</t>
  </si>
  <si>
    <t>6*2,98</t>
  </si>
  <si>
    <t>17,88*1,05 'Přepočtené koeficientem množství</t>
  </si>
  <si>
    <t>44</t>
  </si>
  <si>
    <t>59051476</t>
  </si>
  <si>
    <t>profil začišťovací PVC 9mm s výztužnou tkaninou pro ostění ETICS</t>
  </si>
  <si>
    <t>-544036281</t>
  </si>
  <si>
    <t>122,1</t>
  </si>
  <si>
    <t>122,1*1,05 'Přepočtené koeficientem množství</t>
  </si>
  <si>
    <t>45</t>
  </si>
  <si>
    <t>59051512</t>
  </si>
  <si>
    <t>profil začišťovací s okapnicí PVC s výztužnou tkaninou pro parapet ETICS</t>
  </si>
  <si>
    <t>-1795703316</t>
  </si>
  <si>
    <t>14,3</t>
  </si>
  <si>
    <t>14,3*1,05 'Přepočtené koeficientem množství</t>
  </si>
  <si>
    <t>46</t>
  </si>
  <si>
    <t>59051510</t>
  </si>
  <si>
    <t>profil začišťovací s okapnicí PVC s výztužnou tkaninou pro nadpraží ETICS</t>
  </si>
  <si>
    <t>-956550590</t>
  </si>
  <si>
    <t>34,17+1,925+1,925+(8*1,925)+(2*1,91)</t>
  </si>
  <si>
    <t>57,24*1,05 'Přepočtené koeficientem množství</t>
  </si>
  <si>
    <t>47</t>
  </si>
  <si>
    <t>59051486</t>
  </si>
  <si>
    <t>profil rohový PVC 15x15mm s výztužnou tkaninou š 100mm pro ETICS</t>
  </si>
  <si>
    <t>928950029</t>
  </si>
  <si>
    <t>74,84+(9*4*2,98)</t>
  </si>
  <si>
    <t>182,12*1,05 'Přepočtené koeficientem množství</t>
  </si>
  <si>
    <t>48</t>
  </si>
  <si>
    <t>28342206</t>
  </si>
  <si>
    <t>profil ukončovací PVC s výztužnou tkaninu pro ukončení atiky ETICS</t>
  </si>
  <si>
    <t>-1718358245</t>
  </si>
  <si>
    <t>49</t>
  </si>
  <si>
    <t>622531012</t>
  </si>
  <si>
    <t>Tenkovrstvá silikonová zatíraná omítka zrnitost 1,5 mm vnějších stěn</t>
  </si>
  <si>
    <t>-659717366</t>
  </si>
  <si>
    <t>Omítka tenkovrstvá silikonová vnějších ploch probarvená bez penetrace zatíraná (škrábaná), zrnitost 1,5 mm stěn</t>
  </si>
  <si>
    <t>https://podminky.urs.cz/item/CS_URS_2024_01/622531012</t>
  </si>
  <si>
    <t>23,840+56,782+43,05</t>
  </si>
  <si>
    <t>63</t>
  </si>
  <si>
    <t>Podlahy a podlahové konstrukce</t>
  </si>
  <si>
    <t>50</t>
  </si>
  <si>
    <t>631311114</t>
  </si>
  <si>
    <t>Mazanina tl přes 50 do 80 mm z betonu prostého bez zvýšených nároků na prostředí tř. C 16/20</t>
  </si>
  <si>
    <t>-537774646</t>
  </si>
  <si>
    <t>Mazanina z betonu prostého bez zvýšených nároků na prostředí tl. přes 50 do 80 mm tř. C 16/20</t>
  </si>
  <si>
    <t>https://podminky.urs.cz/item/CS_URS_2024_01/631311114</t>
  </si>
  <si>
    <t xml:space="preserve">POD ZÁKLADOVOU DESKOU </t>
  </si>
  <si>
    <t>0,05*(4,6*(5,735+4,23+5,735)+4,735*(8,05+8,05)+1,775*(8,15+8,15))</t>
  </si>
  <si>
    <t>51</t>
  </si>
  <si>
    <t>631311115</t>
  </si>
  <si>
    <t>Mazanina tl přes 50 do 80 mm z betonu prostého bez zvýšených nároků na prostředí tř. C 20/25</t>
  </si>
  <si>
    <t>913506962</t>
  </si>
  <si>
    <t>Mazanina z betonu prostého bez zvýšených nároků na prostředí tl. přes 50 do 80 mm tř. C 20/25</t>
  </si>
  <si>
    <t>https://podminky.urs.cz/item/CS_URS_2024_01/631311115</t>
  </si>
  <si>
    <t>P1*0,07</t>
  </si>
  <si>
    <t>52</t>
  </si>
  <si>
    <t>631319171</t>
  </si>
  <si>
    <t>Příplatek k mazanině tl přes 50 do 80 mm za stržení povrchu spodní vrstvy před vložením výztuže</t>
  </si>
  <si>
    <t>486260227</t>
  </si>
  <si>
    <t>Příplatek k cenám mazanin za stržení povrchu spodní vrstvy mazaniny latí před vložením výztuže nebo pletiva pro tl. obou vrstev mazaniny přes 50 do 80 mm</t>
  </si>
  <si>
    <t>https://podminky.urs.cz/item/CS_URS_2024_01/631319171</t>
  </si>
  <si>
    <t>53</t>
  </si>
  <si>
    <t>631362021</t>
  </si>
  <si>
    <t>Výztuž mazanin svařovanými sítěmi Kari</t>
  </si>
  <si>
    <t>681843298</t>
  </si>
  <si>
    <t>Výztuž mazanin ze svařovaných sítí z drátů typu KARI</t>
  </si>
  <si>
    <t>https://podminky.urs.cz/item/CS_URS_2024_01/631362021</t>
  </si>
  <si>
    <t>P1*3,033/1000*1,1</t>
  </si>
  <si>
    <t>54</t>
  </si>
  <si>
    <t>635111242</t>
  </si>
  <si>
    <t>Násyp pod podlahy z hrubého kameniva 16-32 se zhutněním</t>
  </si>
  <si>
    <t>-1197527200</t>
  </si>
  <si>
    <t>Násyp ze štěrkopísku, písku nebo kameniva pod podlahy se zhutněním z kameniva hrubého 16-32</t>
  </si>
  <si>
    <t>https://podminky.urs.cz/item/CS_URS_2024_01/635111242</t>
  </si>
  <si>
    <t>0,15*(4,6*(5,735+4,23+5,735)+4,735*(8,05+8,05)+1,775*(8,15+8,15))</t>
  </si>
  <si>
    <t>55</t>
  </si>
  <si>
    <t>63631112R</t>
  </si>
  <si>
    <t xml:space="preserve">Kladení dlažby z betonových dlaždic na sucho o rozměru dlažby 50x50 cm, tl. 50 mm </t>
  </si>
  <si>
    <t>Vlastní položka</t>
  </si>
  <si>
    <t>1466619378</t>
  </si>
  <si>
    <t>256" STŘECHA POD FVE</t>
  </si>
  <si>
    <t>56</t>
  </si>
  <si>
    <t>59246003</t>
  </si>
  <si>
    <t>dlažba plošná terasová betonová 500x500mm tl 50mm</t>
  </si>
  <si>
    <t>-1322191253</t>
  </si>
  <si>
    <t>256*0,5*0,5</t>
  </si>
  <si>
    <t>57</t>
  </si>
  <si>
    <t>63631112R1</t>
  </si>
  <si>
    <t xml:space="preserve">Kladení dlažby z betonových dlaždic 50x25 cm na sucho, tl. 50 mm </t>
  </si>
  <si>
    <t>490374235</t>
  </si>
  <si>
    <t xml:space="preserve">Kladení dlažby z betonových dlaždic na sucho na terče z umělé hmoty o rozměru dlažby 50x25 cm, tl. 50 mm </t>
  </si>
  <si>
    <t>105*0,50*0,25"terasa P3 v rastru 50x80 cm</t>
  </si>
  <si>
    <t>58</t>
  </si>
  <si>
    <t>59217003</t>
  </si>
  <si>
    <t>obrubník zahradní betonový 500x50x250mm</t>
  </si>
  <si>
    <t>258155162</t>
  </si>
  <si>
    <t>105*0,5"terasa P3</t>
  </si>
  <si>
    <t>52,5*1,02 'Přepočtené koeficientem množství</t>
  </si>
  <si>
    <t>Ostatní konstrukce a práce, bourání</t>
  </si>
  <si>
    <t>94</t>
  </si>
  <si>
    <t>Lešení a stavební výtahy</t>
  </si>
  <si>
    <t>59</t>
  </si>
  <si>
    <t>941111121</t>
  </si>
  <si>
    <t>Montáž lešení řadového trubkového lehkého s podlahami zatížení do 200 kg/m2 š od 0,9 do 1,2 m v do 10 m</t>
  </si>
  <si>
    <t>2118102945</t>
  </si>
  <si>
    <t>Lešení řadové trubkové lehké pracovní s podlahami s provozním zatížením tř. 3 do 200 kg/m2 šířky tř. W09 od 0,9 do 1,2 m, výšky výšky do 10 m montáž</t>
  </si>
  <si>
    <t>https://podminky.urs.cz/item/CS_URS_2024_01/941111121</t>
  </si>
  <si>
    <t>3,9*(17,65+13,21+17,65+13,21+4*2*1,2)</t>
  </si>
  <si>
    <t>60</t>
  </si>
  <si>
    <t>941111221</t>
  </si>
  <si>
    <t>Příplatek k lešení řadovému trubkovému lehkému s podlahami do 200 kg/m2 š od 0,9 do 1,2 m v 10 m za každý den použití</t>
  </si>
  <si>
    <t>1900043303</t>
  </si>
  <si>
    <t>Lešení řadové trubkové lehké pracovní s podlahami s provozním zatížením tř. 3 do 200 kg/m2 šířky tř. W09 od 0,9 do 1,2 m, výšky výšky do 10 m příplatek k ceně za každý den použití</t>
  </si>
  <si>
    <t>https://podminky.urs.cz/item/CS_URS_2024_01/941111221</t>
  </si>
  <si>
    <t>278,148*90 'Přepočtené koeficientem množství</t>
  </si>
  <si>
    <t>941111821</t>
  </si>
  <si>
    <t>Demontáž lešení řadového trubkového lehkého s podlahami zatížení do 200 kg/m2 š od 0,9 do 1,2 m v do 10 m</t>
  </si>
  <si>
    <t>233792108</t>
  </si>
  <si>
    <t>Lešení řadové trubkové lehké pracovní s podlahami s provozním zatížením tř. 3 do 200 kg/m2 šířky tř. W09 od 0,9 do 1,2 m, výšky výšky do 10 m demontáž</t>
  </si>
  <si>
    <t>https://podminky.urs.cz/item/CS_URS_2024_01/941111821</t>
  </si>
  <si>
    <t>944511111</t>
  </si>
  <si>
    <t>Montáž ochranné sítě z textilie z umělých vláken</t>
  </si>
  <si>
    <t>-641014151</t>
  </si>
  <si>
    <t>Síť ochranná zavěšená na konstrukci lešení z textilie z umělých vláken montáž</t>
  </si>
  <si>
    <t>https://podminky.urs.cz/item/CS_URS_2024_01/944511111</t>
  </si>
  <si>
    <t>944511211</t>
  </si>
  <si>
    <t>Příplatek k ochranné síti za každý den použití</t>
  </si>
  <si>
    <t>523152294</t>
  </si>
  <si>
    <t>Síť ochranná zavěšená na konstrukci lešení z textilie z umělých vláken příplatek k ceně za každý den použití</t>
  </si>
  <si>
    <t>https://podminky.urs.cz/item/CS_URS_2024_01/944511211</t>
  </si>
  <si>
    <t>64</t>
  </si>
  <si>
    <t>944511811</t>
  </si>
  <si>
    <t>Demontáž ochranné sítě z textilie z umělých vláken</t>
  </si>
  <si>
    <t>-611114604</t>
  </si>
  <si>
    <t>Síť ochranná zavěšená na konstrukci lešení z textilie z umělých vláken demontáž</t>
  </si>
  <si>
    <t>https://podminky.urs.cz/item/CS_URS_2024_01/944511811</t>
  </si>
  <si>
    <t>65</t>
  </si>
  <si>
    <t>949101111</t>
  </si>
  <si>
    <t>Lešení pomocné pro objekty pozemních staveb s lešeňovou podlahou v do 1,9 m zatížení do 150 kg/m2</t>
  </si>
  <si>
    <t>-140171837</t>
  </si>
  <si>
    <t>Lešení pomocné pracovní pro objekty pozemních staveb pro zatížení do 150 kg/m2, o výšce lešeňové podlahy do 1,9 m</t>
  </si>
  <si>
    <t>https://podminky.urs.cz/item/CS_URS_2024_01/949101111</t>
  </si>
  <si>
    <t>42,6</t>
  </si>
  <si>
    <t>66</t>
  </si>
  <si>
    <t>941111312</t>
  </si>
  <si>
    <t>Odborná prohlídka lešení řadového trubkového lehkého s podlahami zatížení do 200 kg/m2 š od 0,6 do 1,5 m v do 25 m pl do 500 m2 zakrytého sítí</t>
  </si>
  <si>
    <t>1000293434</t>
  </si>
  <si>
    <t>Odborná prohlídka lešení řadového trubkového lehkého pracovního s podlahami s provozním zatížením tř. 3 do 200 kg/m2 šířky tř. W06 až W12 od 0,6 m do 1,5 m výšky do 25 m, celkové plochy do 500 m2 zakrytého sítí</t>
  </si>
  <si>
    <t>https://podminky.urs.cz/item/CS_URS_2024_01/941111312</t>
  </si>
  <si>
    <t>67</t>
  </si>
  <si>
    <t>993111111</t>
  </si>
  <si>
    <t>Dovoz a odvoz lešení řadového do 10 km včetně naložení a složení</t>
  </si>
  <si>
    <t>42326072</t>
  </si>
  <si>
    <t>Dovoz a odvoz lešení včetně naložení a složení řadového, na vzdálenost do 10 km</t>
  </si>
  <si>
    <t>https://podminky.urs.cz/item/CS_URS_2024_01/993111111</t>
  </si>
  <si>
    <t>68</t>
  </si>
  <si>
    <t>993111119</t>
  </si>
  <si>
    <t>Příplatek k ceně dovozu a odvozu lešení řadového ZKD 10 km přes 10 km</t>
  </si>
  <si>
    <t>2047269616</t>
  </si>
  <si>
    <t>Dovoz a odvoz lešení včetně naložení a složení řadového, na vzdálenost Příplatek k ceně za každých dalších i započatých 10 km přes 10 km</t>
  </si>
  <si>
    <t>https://podminky.urs.cz/item/CS_URS_2024_01/993111119</t>
  </si>
  <si>
    <t>95</t>
  </si>
  <si>
    <t>Různé dokončovací konstrukce a práce pozemních staveb</t>
  </si>
  <si>
    <t>69</t>
  </si>
  <si>
    <t>952901111</t>
  </si>
  <si>
    <t>Vyčištění budov bytové a občanské výstavby při výšce podlaží do 4 m</t>
  </si>
  <si>
    <t>1443670675</t>
  </si>
  <si>
    <t>Vyčištění budov nebo objektů před předáním do užívání budov bytové nebo občanské výstavby, světlé výšky podlaží do 4 m</t>
  </si>
  <si>
    <t>https://podminky.urs.cz/item/CS_URS_2024_01/952901111</t>
  </si>
  <si>
    <t>m.č. 1</t>
  </si>
  <si>
    <t>m.č. 14</t>
  </si>
  <si>
    <t>70</t>
  </si>
  <si>
    <t>953943211</t>
  </si>
  <si>
    <t>Osazování hasicího přístroje</t>
  </si>
  <si>
    <t>347076279</t>
  </si>
  <si>
    <t>Osazování drobných kovových předmětů kotvených do stěny hasicího přístroje</t>
  </si>
  <si>
    <t>https://podminky.urs.cz/item/CS_URS_2024_01/953943211</t>
  </si>
  <si>
    <t>71</t>
  </si>
  <si>
    <t>44932114</t>
  </si>
  <si>
    <t>přístroj hasicí ruční práškový PG 6 LE</t>
  </si>
  <si>
    <t>-144078562</t>
  </si>
  <si>
    <t>72</t>
  </si>
  <si>
    <t>953993326</t>
  </si>
  <si>
    <t>Osazení bezpečnostní, orientační nebo informační tabulky přivrtáním na zdivo</t>
  </si>
  <si>
    <t>575809008</t>
  </si>
  <si>
    <t>Osazení bezpečnostní, orientační nebo informační tabulky plastové nebo smaltované přivrtáním na zdivo</t>
  </si>
  <si>
    <t>https://podminky.urs.cz/item/CS_URS_2024_01/953993326</t>
  </si>
  <si>
    <t>20" viz PBŘ</t>
  </si>
  <si>
    <t>únikové cesty (šipka + nouzové osvětlení)</t>
  </si>
  <si>
    <t>východy do venkovního prostoru</t>
  </si>
  <si>
    <t>PHP</t>
  </si>
  <si>
    <t>hlavní uzávěry - vody</t>
  </si>
  <si>
    <t>hlavní uzávěry - el</t>
  </si>
  <si>
    <t>73</t>
  </si>
  <si>
    <t>73534553</t>
  </si>
  <si>
    <t>tabulka bezpečnostní plastová s tiskem 210x123mm</t>
  </si>
  <si>
    <t>-1810694418</t>
  </si>
  <si>
    <t>74</t>
  </si>
  <si>
    <t>95-R1</t>
  </si>
  <si>
    <t>Autonomní hlásiče D+M viz PBŘ</t>
  </si>
  <si>
    <t>-696610597</t>
  </si>
  <si>
    <t>3" viz PBŘ</t>
  </si>
  <si>
    <t>v prostorech vlastní dětské skupiny (třídy č.m. 7, 8)</t>
  </si>
  <si>
    <t>(vstupní hala č.m. 2)</t>
  </si>
  <si>
    <t>998</t>
  </si>
  <si>
    <t>Přesun hmot</t>
  </si>
  <si>
    <t>75</t>
  </si>
  <si>
    <t>998011001</t>
  </si>
  <si>
    <t>Přesun hmot pro budovy zděné v do 6 m</t>
  </si>
  <si>
    <t>-1112266193</t>
  </si>
  <si>
    <t>Přesun hmot pro budovy občanské výstavby, bydlení, výrobu a služby s nosnou svislou konstrukcí zděnou z cihel, tvárnic nebo kamene vodorovná dopravní vzdálenost do 100 m základní pro budovy výšky do 6 m</t>
  </si>
  <si>
    <t>https://podminky.urs.cz/item/CS_URS_2024_01/998011001</t>
  </si>
  <si>
    <t>PSV</t>
  </si>
  <si>
    <t>Práce a dodávky PSV</t>
  </si>
  <si>
    <t>711</t>
  </si>
  <si>
    <t>Izolace proti vodě, vlhkosti a plynům</t>
  </si>
  <si>
    <t>76</t>
  </si>
  <si>
    <t>711111001</t>
  </si>
  <si>
    <t>Provedení izolace proti zemní vlhkosti vodorovné za studena nátěrem penetračním</t>
  </si>
  <si>
    <t>1301072277</t>
  </si>
  <si>
    <t>Provedení izolace proti zemní vlhkosti natěradly a tmely za studena na ploše vodorovné V nátěrem penetračním</t>
  </si>
  <si>
    <t>https://podminky.urs.cz/item/CS_URS_2024_01/711111001</t>
  </si>
  <si>
    <t>P1+P2</t>
  </si>
  <si>
    <t>77</t>
  </si>
  <si>
    <t>11163150</t>
  </si>
  <si>
    <t>lak penetrační asfaltový</t>
  </si>
  <si>
    <t>-496852689</t>
  </si>
  <si>
    <t>P1*0,00034</t>
  </si>
  <si>
    <t>P2*0,00034</t>
  </si>
  <si>
    <t>78</t>
  </si>
  <si>
    <t>711112001</t>
  </si>
  <si>
    <t>Provedení izolace proti zemní vlhkosti svislé za studena nátěrem penetračním</t>
  </si>
  <si>
    <t>-892178715</t>
  </si>
  <si>
    <t>Provedení izolace proti zemní vlhkosti natěradly a tmely za studena na ploše svislé S nátěrem penetračním</t>
  </si>
  <si>
    <t>https://podminky.urs.cz/item/CS_URS_2024_01/711112001</t>
  </si>
  <si>
    <t>0,75*57,4</t>
  </si>
  <si>
    <t>79</t>
  </si>
  <si>
    <t>265121688</t>
  </si>
  <si>
    <t>43,05*0,00034 'Přepočtené koeficientem množství</t>
  </si>
  <si>
    <t>80</t>
  </si>
  <si>
    <t>711141559</t>
  </si>
  <si>
    <t>Provedení izolace proti zemní vlhkosti pásy přitavením vodorovné NAIP</t>
  </si>
  <si>
    <t>-622888273</t>
  </si>
  <si>
    <t>Provedení izolace proti zemní vlhkosti pásy přitavením NAIP na ploše vodorovné V</t>
  </si>
  <si>
    <t>https://podminky.urs.cz/item/CS_URS_2024_01/711141559</t>
  </si>
  <si>
    <t>81</t>
  </si>
  <si>
    <t>62855001</t>
  </si>
  <si>
    <t>pás asfaltový natavitelný modifikovaný SBS s vložkou z polyesterové rohože a spalitelnou PE fólií nebo jemnozrnným minerálním posypem na horním povrchu tl 4,0mm</t>
  </si>
  <si>
    <t>4122288</t>
  </si>
  <si>
    <t>161,91*1,15 'Přepočtené koeficientem množství</t>
  </si>
  <si>
    <t>82</t>
  </si>
  <si>
    <t>711142559</t>
  </si>
  <si>
    <t>Provedení izolace proti zemní vlhkosti pásy přitavením svislé NAIP</t>
  </si>
  <si>
    <t>-1735965155</t>
  </si>
  <si>
    <t>Provedení izolace proti zemní vlhkosti pásy přitavením NAIP na ploše svislé S</t>
  </si>
  <si>
    <t>https://podminky.urs.cz/item/CS_URS_2024_01/711142559</t>
  </si>
  <si>
    <t>83</t>
  </si>
  <si>
    <t>-1770802269</t>
  </si>
  <si>
    <t>43,05*1,2 'Přepočtené koeficientem množství</t>
  </si>
  <si>
    <t>84</t>
  </si>
  <si>
    <t>711191101</t>
  </si>
  <si>
    <t>Provedení izolace proti zemní vlhkosti hydroizolační stěrkou vodorovné na betonu, 1 vrstva</t>
  </si>
  <si>
    <t>2123279931</t>
  </si>
  <si>
    <t>Provedení izolace proti zemní vlhkosti hydroizolační stěrkou na ploše vodorovné V jednovrstvá na betonu</t>
  </si>
  <si>
    <t>https://podminky.urs.cz/item/CS_URS_2024_01/711191101</t>
  </si>
  <si>
    <t>sloupy viz. detail E</t>
  </si>
  <si>
    <t>0,25*0,25*9</t>
  </si>
  <si>
    <t>85</t>
  </si>
  <si>
    <t>711192101</t>
  </si>
  <si>
    <t>Provedení izolace proti zemní vlhkosti hydroizolační stěrkou svislé na betonu, 1 vrstva</t>
  </si>
  <si>
    <t>-905145163</t>
  </si>
  <si>
    <t>Provedení izolace proti zemní vlhkosti hydroizolační stěrkou na ploše svislé S jednovrstvá na betonu</t>
  </si>
  <si>
    <t>https://podminky.urs.cz/item/CS_URS_2024_01/711192101</t>
  </si>
  <si>
    <t>0,25*0,30*4*9</t>
  </si>
  <si>
    <t>86</t>
  </si>
  <si>
    <t>WBR.SAB555A20</t>
  </si>
  <si>
    <t>Tekutá jednosložková, v tekutém stavu aplikovaná, bitumenem modifikovaná polyuretanová membrána 2kg/m2</t>
  </si>
  <si>
    <t>kg</t>
  </si>
  <si>
    <t>-711862381</t>
  </si>
  <si>
    <t>0,25*0,25*9*2</t>
  </si>
  <si>
    <t>0,25*0,3*4*9</t>
  </si>
  <si>
    <t>87</t>
  </si>
  <si>
    <t>711491171</t>
  </si>
  <si>
    <t>Provedení doplňků izolace proti vodě na vodorovné ploše z textilií vrstva podkladní</t>
  </si>
  <si>
    <t>1019174776</t>
  </si>
  <si>
    <t>Provedení doplňků izolace proti vodě textilií na ploše vodorovné V vrstva podkladní</t>
  </si>
  <si>
    <t>https://podminky.urs.cz/item/CS_URS_2024_01/711491171</t>
  </si>
  <si>
    <t>4,6*(5,735+4,23+5,735)+4,735*(8,05+8,05)+1,775*(8,15+8,15)</t>
  </si>
  <si>
    <t>88</t>
  </si>
  <si>
    <t>69311081</t>
  </si>
  <si>
    <t>geotextilie netkaná separační, ochranná, filtrační, drenážní PES 300g/m2</t>
  </si>
  <si>
    <t>666929906</t>
  </si>
  <si>
    <t>339,296*1,15 'Přepočtené koeficientem množství</t>
  </si>
  <si>
    <t>89</t>
  </si>
  <si>
    <t>998711101</t>
  </si>
  <si>
    <t>Přesun hmot tonážní pro izolace proti vodě, vlhkosti a plynům v objektech v do 6 m</t>
  </si>
  <si>
    <t>-442362333</t>
  </si>
  <si>
    <t>Přesun hmot pro izolace proti vodě, vlhkosti a plynům stanovený z hmotnosti přesunovaného materiálu vodorovná dopravní vzdálenost do 50 m základní v objektech výšky do 6 m</t>
  </si>
  <si>
    <t>https://podminky.urs.cz/item/CS_URS_2024_01/998711101</t>
  </si>
  <si>
    <t>712</t>
  </si>
  <si>
    <t>Povlakové krytiny</t>
  </si>
  <si>
    <t>90</t>
  </si>
  <si>
    <t>712311101</t>
  </si>
  <si>
    <t>Provedení povlakové krytiny střech do 10° za studena lakem penetračním nebo asfaltovým</t>
  </si>
  <si>
    <t>-106445353</t>
  </si>
  <si>
    <t>Provedení povlakové krytiny střech plochých do 10° natěradly a tmely za studena nátěrem lakem penetračním nebo asfaltovým</t>
  </si>
  <si>
    <t>https://podminky.urs.cz/item/CS_URS_2024_01/712311101</t>
  </si>
  <si>
    <t>203,322"S1S2</t>
  </si>
  <si>
    <t>91</t>
  </si>
  <si>
    <t>2135386505</t>
  </si>
  <si>
    <t>203,323*0,00032 'Přepočtené koeficientem množství</t>
  </si>
  <si>
    <t>92</t>
  </si>
  <si>
    <t>712341559</t>
  </si>
  <si>
    <t>Provedení povlakové krytiny střech do 10° pásy NAIP přitavením v plné ploše</t>
  </si>
  <si>
    <t>1856104321</t>
  </si>
  <si>
    <t>Provedení povlakové krytiny střech plochých do 10° pásy přitavením NAIP v plné ploše</t>
  </si>
  <si>
    <t>https://podminky.urs.cz/item/CS_URS_2024_01/712341559</t>
  </si>
  <si>
    <t>93</t>
  </si>
  <si>
    <t>62836110</t>
  </si>
  <si>
    <t>pás asfaltový natavitelný oxidovaný s vložkou z hliníkové fólie / hliníkové fólie s textilií, se spalitelnou PE folií nebo jemnozrnným minerálním posypem tl 4,0mm</t>
  </si>
  <si>
    <t>1140499965</t>
  </si>
  <si>
    <t>203,322*1,1655 'Přepočtené koeficientem množství</t>
  </si>
  <si>
    <t>712363001</t>
  </si>
  <si>
    <t>Provedení povlakové krytiny střech do 10° termoplastickou fólií PVC rozvinutím a natažením v ploše</t>
  </si>
  <si>
    <t>1390643948</t>
  </si>
  <si>
    <t>Provedení povlakové krytiny střech plochých do 10° fólií termoplastickou mPVC (měkčené PVC) rozvinutí a natažení fólie v ploše</t>
  </si>
  <si>
    <t>https://podminky.urs.cz/item/CS_URS_2024_01/712363001</t>
  </si>
  <si>
    <t>28322013</t>
  </si>
  <si>
    <t>fólie hydroizolační střešní mPVC mechanicky kotvená barevná tl 1,5mm</t>
  </si>
  <si>
    <t>-329549587</t>
  </si>
  <si>
    <t>96</t>
  </si>
  <si>
    <t>712363101</t>
  </si>
  <si>
    <t>Provedení povlakové krytiny střech do 10° ukotvení fólie talířov hmoždinkou do polystyrenu nebo vlny</t>
  </si>
  <si>
    <t>-1691252384</t>
  </si>
  <si>
    <t>Provedení povlakové krytiny střech plochých do 10° fólií ostatní činnosti při pokládání hydroizolačních fólií (materiál ve specifikaci) mechanické ukotvení talířovou hmoždinkou do polystyrenu nebo desek z minerální vlny</t>
  </si>
  <si>
    <t>https://podminky.urs.cz/item/CS_URS_2024_01/712363101</t>
  </si>
  <si>
    <t>S1S2*5</t>
  </si>
  <si>
    <t>97</t>
  </si>
  <si>
    <t>59051209</t>
  </si>
  <si>
    <t>hmoždinka ETA univerzální šroubovací fasádní s kovovým trnem pro montáž TI 8x60x115mm</t>
  </si>
  <si>
    <t>-414361071</t>
  </si>
  <si>
    <t>1016,61*1,05 'Přepočtené koeficientem množství</t>
  </si>
  <si>
    <t>98</t>
  </si>
  <si>
    <t>712363111</t>
  </si>
  <si>
    <t>Provedení povlakové krytiny střech do 10° překrytí talířové hmoždinky pruhem nalepené fólie</t>
  </si>
  <si>
    <t>-1050355312</t>
  </si>
  <si>
    <t>Provedení povlakové krytiny střech plochých do 10° fólií ostatní činnosti při pokládání hydroizolačních fólií (materiál ve specifikaci) vodotěsné překrytí talířové hmoždinky pruhem fólie nalepením lepidlem</t>
  </si>
  <si>
    <t>https://podminky.urs.cz/item/CS_URS_2024_01/712363111</t>
  </si>
  <si>
    <t>99</t>
  </si>
  <si>
    <t>712363352</t>
  </si>
  <si>
    <t>Povlakové krytiny střech do 10° z tvarovaných poplastovaných lišt délky 2 m koutová lišta vnitřní rš 100 mm</t>
  </si>
  <si>
    <t>-296050196</t>
  </si>
  <si>
    <t>Povlakové krytiny střech plochých do 10° z tvarovaných poplastovaných lišt pro mPVC vnitřní koutová lišta rš 100 mm</t>
  </si>
  <si>
    <t>https://podminky.urs.cz/item/CS_URS_2024_01/712363352</t>
  </si>
  <si>
    <t>58,3" K03</t>
  </si>
  <si>
    <t>100</t>
  </si>
  <si>
    <t>712363353</t>
  </si>
  <si>
    <t>Povlakové krytiny střech do 10° z tvarovaných poplastovaných lišt délky 2 m koutová lišta vnější rš 100 mm</t>
  </si>
  <si>
    <t>-1453999854</t>
  </si>
  <si>
    <t>Povlakové krytiny střech plochých do 10° z tvarovaných poplastovaných lišt pro mPVC vnější koutová lišta rš 100 mm</t>
  </si>
  <si>
    <t>https://podminky.urs.cz/item/CS_URS_2024_01/712363353</t>
  </si>
  <si>
    <t>58,3" K04</t>
  </si>
  <si>
    <t>101</t>
  </si>
  <si>
    <t>712363384</t>
  </si>
  <si>
    <t>Povlakové krytiny střech do 10° z tvarovaných poplastovaných lišt pro profily atypické výroby o větší rš</t>
  </si>
  <si>
    <t>-1794372686</t>
  </si>
  <si>
    <t>Povlakové krytiny střech plochých do 10° z tvarovaných poplastovaných lišt ostatní atypická výroba profilů o větší rš</t>
  </si>
  <si>
    <t>https://podminky.urs.cz/item/CS_URS_2024_01/712363384</t>
  </si>
  <si>
    <t>61,8*0,255" K02</t>
  </si>
  <si>
    <t>102</t>
  </si>
  <si>
    <t>712391171</t>
  </si>
  <si>
    <t>Provedení povlakové krytiny střech do 10° podkladní textilní vrstvy</t>
  </si>
  <si>
    <t>-95185663</t>
  </si>
  <si>
    <t>Provedení povlakové krytiny střech plochých do 10° -ostatní práce provedení vrstvy textilní podkladní</t>
  </si>
  <si>
    <t>https://podminky.urs.cz/item/CS_URS_2024_01/712391171</t>
  </si>
  <si>
    <t>103</t>
  </si>
  <si>
    <t>69311172</t>
  </si>
  <si>
    <t>geotextilie PP s ÚV stabilizací 300g/m2</t>
  </si>
  <si>
    <t>168250216</t>
  </si>
  <si>
    <t>203,322*1,155 'Přepočtené koeficientem množství</t>
  </si>
  <si>
    <t>104</t>
  </si>
  <si>
    <t>712811101</t>
  </si>
  <si>
    <t>Provedení povlakové krytiny vytažením na konstrukce za studena nátěrem penetračním</t>
  </si>
  <si>
    <t>2051741222</t>
  </si>
  <si>
    <t>Provedení povlakové krytiny střech samostatným vytažením izolačního povlaku za studena na konstrukce převyšující úroveň střechy, nátěrem penetračním</t>
  </si>
  <si>
    <t>https://podminky.urs.cz/item/CS_URS_2024_01/712811101</t>
  </si>
  <si>
    <t xml:space="preserve">ATIKA - VODOROVNÁ ČÁST </t>
  </si>
  <si>
    <t>17,65*13,21</t>
  </si>
  <si>
    <t>-16,45*12,36</t>
  </si>
  <si>
    <t xml:space="preserve">ATIKA - SVISLÁ ČÁST </t>
  </si>
  <si>
    <t>0,295*(16,45+12,36)*2</t>
  </si>
  <si>
    <t>105</t>
  </si>
  <si>
    <t>-1021487792</t>
  </si>
  <si>
    <t>46,833*0,00035 'Přepočtené koeficientem množství</t>
  </si>
  <si>
    <t>106</t>
  </si>
  <si>
    <t>712831101</t>
  </si>
  <si>
    <t>Provedení povlakové krytiny vytažením na konstrukce pásy na sucho AIP, NAIP nebo tkaninou</t>
  </si>
  <si>
    <t>389576024</t>
  </si>
  <si>
    <t>Provedení povlakové krytiny střech samostatným vytažením izolačního povlaku pásy na sucho na konstrukce převyšující úroveň střechy, AIP, NAIP nebo tkaninou</t>
  </si>
  <si>
    <t>https://podminky.urs.cz/item/CS_URS_2024_01/712831101</t>
  </si>
  <si>
    <t>107</t>
  </si>
  <si>
    <t>2082327138</t>
  </si>
  <si>
    <t>46,833</t>
  </si>
  <si>
    <t>46,833*1,155 'Přepočtené koeficientem množství</t>
  </si>
  <si>
    <t>108</t>
  </si>
  <si>
    <t>712841559</t>
  </si>
  <si>
    <t>Provedení povlakové krytiny vytažením na konstrukce pásy přitavením NAIP</t>
  </si>
  <si>
    <t>609863731</t>
  </si>
  <si>
    <t>Provedení povlakové krytiny střech samostatným vytažením izolačního povlaku pásy přitavením na konstrukce převyšující úroveň střechy, NAIP</t>
  </si>
  <si>
    <t>https://podminky.urs.cz/item/CS_URS_2024_01/712841559</t>
  </si>
  <si>
    <t>109</t>
  </si>
  <si>
    <t>-1484908891</t>
  </si>
  <si>
    <t>46,833*1,2 'Přepočtené koeficientem množství</t>
  </si>
  <si>
    <t>110</t>
  </si>
  <si>
    <t>712861703</t>
  </si>
  <si>
    <t>Provedení povlakové krytiny vytažením na konstrukce fólií přilepenou v plné ploše</t>
  </si>
  <si>
    <t>986769990</t>
  </si>
  <si>
    <t>Provedení povlakové krytiny střech samostatným vytažením izolačního povlaku fólií na konstrukce převyšující úroveň střechy, přilepenou lepidlem v plné ploše</t>
  </si>
  <si>
    <t>https://podminky.urs.cz/item/CS_URS_2024_01/712861703</t>
  </si>
  <si>
    <t>111</t>
  </si>
  <si>
    <t>28322067</t>
  </si>
  <si>
    <t>fólie hydroizolační střešní mPVC mechanicky kotvená se zvýšenou odolností tl 1,5mm</t>
  </si>
  <si>
    <t>2012837545</t>
  </si>
  <si>
    <t>112</t>
  </si>
  <si>
    <t>712998005</t>
  </si>
  <si>
    <t>Montáž atikového chrliče z PVC DN 125</t>
  </si>
  <si>
    <t>683459076</t>
  </si>
  <si>
    <t>Provedení povlakové krytiny střech - ostatní práce montáž odvodňovacího prvku atikového chrliče z PVC na dešťovou vodu DN 125</t>
  </si>
  <si>
    <t>https://podminky.urs.cz/item/CS_URS_2024_01/712998005</t>
  </si>
  <si>
    <t>2"BP1</t>
  </si>
  <si>
    <t>113</t>
  </si>
  <si>
    <t>28342471</t>
  </si>
  <si>
    <t>chrlič atikový DN 125 s manžetou pro hydroizolaci z PVC-P</t>
  </si>
  <si>
    <t>1713845284</t>
  </si>
  <si>
    <t>114</t>
  </si>
  <si>
    <t>998712101</t>
  </si>
  <si>
    <t>Přesun hmot tonážní pro krytiny povlakové v objektech v do 6 m</t>
  </si>
  <si>
    <t>-1051897978</t>
  </si>
  <si>
    <t>Přesun hmot pro povlakové krytiny stanovený z hmotnosti přesunovaného materiálu vodorovná dopravní vzdálenost do 50 m základní v objektech výšky do 6 m</t>
  </si>
  <si>
    <t>https://podminky.urs.cz/item/CS_URS_2024_01/998712101</t>
  </si>
  <si>
    <t>713</t>
  </si>
  <si>
    <t>Izolace tepelné</t>
  </si>
  <si>
    <t>115</t>
  </si>
  <si>
    <t>713121111</t>
  </si>
  <si>
    <t>Montáž izolace tepelné podlah volně kladenými rohožemi, pásy, dílci, deskami 1 vrstva</t>
  </si>
  <si>
    <t>161683206</t>
  </si>
  <si>
    <t>Montáž tepelné izolace podlah rohožemi, pásy, deskami, dílci, bloky (izolační materiál ve specifikaci) kladenými volně jednovrstvá</t>
  </si>
  <si>
    <t>https://podminky.urs.cz/item/CS_URS_2024_01/713121111</t>
  </si>
  <si>
    <t>116</t>
  </si>
  <si>
    <t>GWS.77105</t>
  </si>
  <si>
    <t>Podlahový a střešní polystyren šedý s grafitem EPS 100 S,  λ= 0,030, tl. 15 cm</t>
  </si>
  <si>
    <t>792128072</t>
  </si>
  <si>
    <t>157,46*1,05 'Přepočtené koeficientem množství</t>
  </si>
  <si>
    <t>117</t>
  </si>
  <si>
    <t>713141263</t>
  </si>
  <si>
    <t>Přikotvení tepelné izolace šrouby do betonu pro izolaci tl přes 240 mm</t>
  </si>
  <si>
    <t>-741924701</t>
  </si>
  <si>
    <t>Montáž tepelné izolace střech plochých mechanické přikotvení šrouby včetně dodávky šroubů, bez položení tepelné izolace tl. izolace přes 240 mm do betonu</t>
  </si>
  <si>
    <t>https://podminky.urs.cz/item/CS_URS_2024_01/713141263</t>
  </si>
  <si>
    <t>2,11*16,45"S2</t>
  </si>
  <si>
    <t>(12,36-2,11)*16,45"S1</t>
  </si>
  <si>
    <t>118</t>
  </si>
  <si>
    <t>GWS.77110</t>
  </si>
  <si>
    <t>Podlahový a střešní polystyren šedý s grafitem EPS 100 S,  λ= 0,030, tl. 20 cm</t>
  </si>
  <si>
    <t>639551588</t>
  </si>
  <si>
    <t>S1*0,2</t>
  </si>
  <si>
    <t>33,723*1,05 'Přepočtené koeficientem množství</t>
  </si>
  <si>
    <t>119</t>
  </si>
  <si>
    <t>GWS.77118</t>
  </si>
  <si>
    <t>Podlahový a střešní polystyren šedý s grafitem EPS 100 S,  λ= 0,030, tl. 28 cm</t>
  </si>
  <si>
    <t>1873113444</t>
  </si>
  <si>
    <t>S2*0,28</t>
  </si>
  <si>
    <t>9,719*1,05 'Přepočtené koeficientem množství</t>
  </si>
  <si>
    <t>713141331</t>
  </si>
  <si>
    <t>Montáž izolace tepelné střech plochých lepené za studena zplna, spádová vrstva</t>
  </si>
  <si>
    <t>-267570976</t>
  </si>
  <si>
    <t>Montáž tepelné izolace střech plochých spádovými klíny v ploše přilepenými za studena zplna</t>
  </si>
  <si>
    <t>https://podminky.urs.cz/item/CS_URS_2024_01/713141331</t>
  </si>
  <si>
    <t>121</t>
  </si>
  <si>
    <t>GWS.7712R</t>
  </si>
  <si>
    <t>Podlahový a střešní polystyren šedý s grafitem EPS 100 S,  λ= 0,030, spádové klíny</t>
  </si>
  <si>
    <t>-1084510826</t>
  </si>
  <si>
    <t>S1*0,095/3*2</t>
  </si>
  <si>
    <t>S2*0,055/3*2</t>
  </si>
  <si>
    <t>11,952*1,05 'Přepočtené koeficientem množství</t>
  </si>
  <si>
    <t>122</t>
  </si>
  <si>
    <t>713141391</t>
  </si>
  <si>
    <t>Montáž izolace tepelné stěn v do 1000 mm na atiky a prostupy střechou lepené za studena zplna</t>
  </si>
  <si>
    <t>233684542</t>
  </si>
  <si>
    <t>Montáž tepelné izolace střech plochých na konstrukce stěn převyšující úroveň střechy např. atiky, prostupy střešní krytinou do výšky 1 000 mm přilepenými za studena zplna</t>
  </si>
  <si>
    <t>https://podminky.urs.cz/item/CS_URS_2024_01/713141391</t>
  </si>
  <si>
    <t>0,55*(16,45+12,36)*2</t>
  </si>
  <si>
    <t>123</t>
  </si>
  <si>
    <t>GWS.77095</t>
  </si>
  <si>
    <t>Podlahový a střešní polystyren šedý s grafitem EPS 100 S,  λ= 0,030, tl. 5 cm</t>
  </si>
  <si>
    <t>-593459003</t>
  </si>
  <si>
    <t>61,526*1,05 'Přepočtené koeficientem množství</t>
  </si>
  <si>
    <t>124</t>
  </si>
  <si>
    <t>713-R1</t>
  </si>
  <si>
    <t xml:space="preserve">D+M podložení vnějších výplní purenitem tl. 80 mm </t>
  </si>
  <si>
    <t>-2049602493</t>
  </si>
  <si>
    <t>125</t>
  </si>
  <si>
    <t>998713121</t>
  </si>
  <si>
    <t>Přesun hmot tonážní pro izolace tepelné ruční v objektech v do 6 m</t>
  </si>
  <si>
    <t>-1207163799</t>
  </si>
  <si>
    <t>Přesun hmot pro izolace tepelné stanovený z hmotnosti přesunovaného materiálu vodorovná dopravní vzdálenost do 50 m ruční (bez užití mechanizace) v objektech výšky do 6 m</t>
  </si>
  <si>
    <t>https://podminky.urs.cz/item/CS_URS_2024_01/998713121</t>
  </si>
  <si>
    <t>714</t>
  </si>
  <si>
    <t>Akustická a protiotřesová opatření</t>
  </si>
  <si>
    <t>126</t>
  </si>
  <si>
    <t>714121R</t>
  </si>
  <si>
    <t xml:space="preserve">Montáž akustických minerálních panelů podstropních, lepených na keramobetonový strop </t>
  </si>
  <si>
    <t>-138588072</t>
  </si>
  <si>
    <t>42,6*2"třída 1 a 2</t>
  </si>
  <si>
    <t>127</t>
  </si>
  <si>
    <t>631263R</t>
  </si>
  <si>
    <t>panel minerální akustický tl 20mm</t>
  </si>
  <si>
    <t>-1766291190</t>
  </si>
  <si>
    <t>85,2*1,05 'Přepočtené koeficientem množství</t>
  </si>
  <si>
    <t>128</t>
  </si>
  <si>
    <t>714451001</t>
  </si>
  <si>
    <t>Montáž antivibračních rohoží z recyklované pryže volně položených vodorovně nebo svisle</t>
  </si>
  <si>
    <t>-1567299554</t>
  </si>
  <si>
    <t>Montáž antivibračních rohoží stavebních konstrukcí a strojních zařízení z recyklované pryže volně položených vodorovně nebo svisle</t>
  </si>
  <si>
    <t>https://podminky.urs.cz/item/CS_URS_2024_01/714451001</t>
  </si>
  <si>
    <t>128*0,5*0,5"pryžové podl. pod dlaždice pod FVE</t>
  </si>
  <si>
    <t>129</t>
  </si>
  <si>
    <t>27245010</t>
  </si>
  <si>
    <t>deska antivibrační recyklovaná pryž tl 24mm černá 650kg/m3</t>
  </si>
  <si>
    <t>-799108506</t>
  </si>
  <si>
    <t>32*1,05 'Přepočtené koeficientem množství</t>
  </si>
  <si>
    <t>130</t>
  </si>
  <si>
    <t>998714101</t>
  </si>
  <si>
    <t>Přesun hmot tonážní pro akustická a protiotřesová opatření v objektech v do 6 m</t>
  </si>
  <si>
    <t>2046547753</t>
  </si>
  <si>
    <t>Přesun hmot pro akustická a protiotřesová opatření stanovený z hmotnosti přesunovaného materiálu vodorovná dopravní vzdálenost do 50 m základní v objektech výšky do 6 m</t>
  </si>
  <si>
    <t>https://podminky.urs.cz/item/CS_URS_2024_01/998714101</t>
  </si>
  <si>
    <t>721</t>
  </si>
  <si>
    <t>Zdravotechnika - vnitřní kanalizace</t>
  </si>
  <si>
    <t>131</t>
  </si>
  <si>
    <t>721173748</t>
  </si>
  <si>
    <t>Potrubí kanalizační z PE větrací DN 150</t>
  </si>
  <si>
    <t>1389178113</t>
  </si>
  <si>
    <t>Potrubí z trub polyetylenových svařované větrací DN 150</t>
  </si>
  <si>
    <t>https://podminky.urs.cz/item/CS_URS_2024_01/721173748</t>
  </si>
  <si>
    <t>132</t>
  </si>
  <si>
    <t>998721101</t>
  </si>
  <si>
    <t>Přesun hmot tonážní pro vnitřní kanalizaci v objektech v do 6 m</t>
  </si>
  <si>
    <t>-1664906152</t>
  </si>
  <si>
    <t>Přesun hmot pro vnitřní kanalizaci stanovený z hmotnosti přesunovaného materiálu vodorovná dopravní vzdálenost do 50 m základní v objektech výšky do 6 m</t>
  </si>
  <si>
    <t>https://podminky.urs.cz/item/CS_URS_2024_01/998721101</t>
  </si>
  <si>
    <t>725</t>
  </si>
  <si>
    <t>Zdravotechnika - zařizovací předměty</t>
  </si>
  <si>
    <t>133</t>
  </si>
  <si>
    <t>Z01</t>
  </si>
  <si>
    <t>Sestava vybavení bezbar. WC, 2x nerez madlo, 1x sklopné podél WC, 1x svislé pevné u umyvadla v. 500mm, bezpečnostní tlačítka + světelná signalizace, kompletní dodávka viz odkaz Z01</t>
  </si>
  <si>
    <t>1891592747</t>
  </si>
  <si>
    <t>134</t>
  </si>
  <si>
    <t>Z11</t>
  </si>
  <si>
    <t>Sestava bezbariérového vybavení sprchy pro děti, sklápěcí sedátko 410/350mm, nerez sklépěcí konstrukce, sedák ve tvaru elipsy, svislé nerezové madlo v. 500mm, kompletní dodávka viz odkaz Z11</t>
  </si>
  <si>
    <t>1030451150</t>
  </si>
  <si>
    <t>135</t>
  </si>
  <si>
    <t>998725101</t>
  </si>
  <si>
    <t>Přesun hmot tonážní pro zařizovací předměty v objektech v do 6 m</t>
  </si>
  <si>
    <t>-225215900</t>
  </si>
  <si>
    <t>Přesun hmot pro zařizovací předměty stanovený z hmotnosti přesunovaného materiálu vodorovná dopravní vzdálenost do 50 m základní v objektech výšky do 6 m</t>
  </si>
  <si>
    <t>https://podminky.urs.cz/item/CS_URS_2024_01/998725101</t>
  </si>
  <si>
    <t>751</t>
  </si>
  <si>
    <t>Vzduchotechnika</t>
  </si>
  <si>
    <t>136</t>
  </si>
  <si>
    <t>751398012</t>
  </si>
  <si>
    <t>Montáž větrací mřížky na kruhové potrubí D přes 100 do 200 mm</t>
  </si>
  <si>
    <t>516931228</t>
  </si>
  <si>
    <t>Montáž ostatních zařízení větrací mřížky na kruhové potrubí, průměru přes 100 do 200 mm</t>
  </si>
  <si>
    <t>https://podminky.urs.cz/item/CS_URS_2024_01/751398012</t>
  </si>
  <si>
    <t>2"Z09</t>
  </si>
  <si>
    <t>137</t>
  </si>
  <si>
    <t>42972888</t>
  </si>
  <si>
    <t>mřížka větrací kruhová nerezová se síťkou a krytem D 150mm</t>
  </si>
  <si>
    <t>1826571609</t>
  </si>
  <si>
    <t>138</t>
  </si>
  <si>
    <t>751111051</t>
  </si>
  <si>
    <t>Montáž ventilátoru axiálního nízkotlakého podhledového D do 100 mm</t>
  </si>
  <si>
    <t>-638875250</t>
  </si>
  <si>
    <t>Montáž ventilátoru axiálního nízkotlakého podhledového, průměru do 100 mm</t>
  </si>
  <si>
    <t>https://podminky.urs.cz/item/CS_URS_2024_01/751111051</t>
  </si>
  <si>
    <t>1" Z07</t>
  </si>
  <si>
    <t>139</t>
  </si>
  <si>
    <t>42914504</t>
  </si>
  <si>
    <t>ventilátor axiální tichý malý plastový s infračidlem IP45 výkon 8-13W D 100mm</t>
  </si>
  <si>
    <t>575940661</t>
  </si>
  <si>
    <t>140</t>
  </si>
  <si>
    <t>751111052</t>
  </si>
  <si>
    <t>Montáž ventilátoru axiálního nízkotlakého podhledového D přes 100 do 200 mm</t>
  </si>
  <si>
    <t>-2086709997</t>
  </si>
  <si>
    <t>Montáž ventilátoru axiálního nízkotlakého podhledového, průměru přes 100 do 200 mm</t>
  </si>
  <si>
    <t>https://podminky.urs.cz/item/CS_URS_2024_01/751111052</t>
  </si>
  <si>
    <t>2" Z06</t>
  </si>
  <si>
    <t>141</t>
  </si>
  <si>
    <t>42914506</t>
  </si>
  <si>
    <t>ventilátor axiální tichý malý plastový s nastavitelným doběhem IP45 výkon 15-20W D 200mm</t>
  </si>
  <si>
    <t>977059874</t>
  </si>
  <si>
    <t>142</t>
  </si>
  <si>
    <t>751322011</t>
  </si>
  <si>
    <t>Montáž talířového ventilu D do 100 mm</t>
  </si>
  <si>
    <t>-1018279042</t>
  </si>
  <si>
    <t>Montáž talířových ventilů, anemostatů, dýz talířového ventilu, průměru do 100 mm</t>
  </si>
  <si>
    <t>https://podminky.urs.cz/item/CS_URS_2024_01/751322011</t>
  </si>
  <si>
    <t>143</t>
  </si>
  <si>
    <t>42972201</t>
  </si>
  <si>
    <t>ventil talířový pro přívod a odvod vzduchu plastový D 100mm</t>
  </si>
  <si>
    <t>-78460351</t>
  </si>
  <si>
    <t>144</t>
  </si>
  <si>
    <t>751322012</t>
  </si>
  <si>
    <t>Montáž talířového ventilu D přes 100 do 200 mm</t>
  </si>
  <si>
    <t>671421197</t>
  </si>
  <si>
    <t>Montáž talířových ventilů, anemostatů, dýz talířového ventilu, průměru přes 100 do 200 mm</t>
  </si>
  <si>
    <t>https://podminky.urs.cz/item/CS_URS_2024_01/751322012</t>
  </si>
  <si>
    <t>2*2" Z06</t>
  </si>
  <si>
    <t>145</t>
  </si>
  <si>
    <t>42972203</t>
  </si>
  <si>
    <t>ventil talířový pro přívod a odvod vzduchu plastový D 150mm</t>
  </si>
  <si>
    <t>774670115</t>
  </si>
  <si>
    <t>146</t>
  </si>
  <si>
    <t>751514762</t>
  </si>
  <si>
    <t>Montáž protidešťové stříšky nebo výfukové hlavice do plechového potrubí kruhové s přírubou D přes 100 do 200 mm</t>
  </si>
  <si>
    <t>-79349493</t>
  </si>
  <si>
    <t>Montáž protidešťové stříšky nebo výfukové hlavice do plechového potrubí kruhové s přírubou, průměru přes 100 do 200 mm</t>
  </si>
  <si>
    <t>https://podminky.urs.cz/item/CS_URS_2024_01/751514762</t>
  </si>
  <si>
    <t xml:space="preserve">1"radon </t>
  </si>
  <si>
    <t>147</t>
  </si>
  <si>
    <t>42974004</t>
  </si>
  <si>
    <t>stříška protidešťová s lemem Pz D 150mm</t>
  </si>
  <si>
    <t>519637969</t>
  </si>
  <si>
    <t>148</t>
  </si>
  <si>
    <t>822508306</t>
  </si>
  <si>
    <t>149</t>
  </si>
  <si>
    <t>170072342</t>
  </si>
  <si>
    <t>150</t>
  </si>
  <si>
    <t>751510041</t>
  </si>
  <si>
    <t>Vzduchotechnické potrubí z pozinkovaného plechu kruhové spirálně vinutá trouba bez příruby D do 100 mm</t>
  </si>
  <si>
    <t>1368976511</t>
  </si>
  <si>
    <t>Vzduchotechnické potrubí z pozinkovaného plechu kruhové, trouba spirálně vinutá bez příruby, průměru do 100 mm</t>
  </si>
  <si>
    <t>https://podminky.urs.cz/item/CS_URS_2024_01/751510041</t>
  </si>
  <si>
    <t>1,05"Z07</t>
  </si>
  <si>
    <t>151</t>
  </si>
  <si>
    <t>751510042</t>
  </si>
  <si>
    <t>Vzduchotechnické potrubí z pozinkovaného plechu kruhové spirálně vinutá trouba bez příruby D přes 100 do 200 mm</t>
  </si>
  <si>
    <t>-199784121</t>
  </si>
  <si>
    <t>Vzduchotechnické potrubí z pozinkovaného plechu kruhové, trouba spirálně vinutá bez příruby, průměru přes 100 do 200 mm</t>
  </si>
  <si>
    <t>https://podminky.urs.cz/item/CS_URS_2024_01/751510042</t>
  </si>
  <si>
    <t>2*1,1" Z06</t>
  </si>
  <si>
    <t>2*0,51"Z09</t>
  </si>
  <si>
    <t>152</t>
  </si>
  <si>
    <t>751526735</t>
  </si>
  <si>
    <t>Montáž protidešťové stříšky nebo výfukové hlavice do plastového potrubí kruhové s přírubou D do 100 mm</t>
  </si>
  <si>
    <t>1489856854</t>
  </si>
  <si>
    <t>Montáž protidešťové stříšky nebo výfukové hlavice do plastového potrubí kruhové s přírubou, průměru do 100 mm</t>
  </si>
  <si>
    <t>https://podminky.urs.cz/item/CS_URS_2024_01/751526735</t>
  </si>
  <si>
    <t>1"větrání Z07</t>
  </si>
  <si>
    <t>153</t>
  </si>
  <si>
    <t>42974020</t>
  </si>
  <si>
    <t>stříška protidešťová plastová s pevnou přírubou PP D 110mm</t>
  </si>
  <si>
    <t>1714098589</t>
  </si>
  <si>
    <t>154</t>
  </si>
  <si>
    <t>998751121</t>
  </si>
  <si>
    <t>Přesun hmot tonážní pro vzduchotechniku ruční v objektech v do 12 m</t>
  </si>
  <si>
    <t>406119044</t>
  </si>
  <si>
    <t>Přesun hmot pro vzduchotechniku stanovený z hmotnosti přesunovaného materiálu vodorovná dopravní vzdálenost do 100 m ruční (bez užití mechanizace) v objektech výšky do 12 m</t>
  </si>
  <si>
    <t>https://podminky.urs.cz/item/CS_URS_2024_01/998751121</t>
  </si>
  <si>
    <t>762</t>
  </si>
  <si>
    <t>Konstrukce tesařské</t>
  </si>
  <si>
    <t>155</t>
  </si>
  <si>
    <t>762361313</t>
  </si>
  <si>
    <t>Konstrukční a vyrovnávací vrstva pod klempířské prvky (atiky) z desek dřevoštěpkových tl 25 mm</t>
  </si>
  <si>
    <t>-1547091392</t>
  </si>
  <si>
    <t>Konstrukční vrstva pod klempířské prvky pro oplechování horních ploch zdí a nadezdívek (atik) z desek dřevoštěpkových šroubovaných do podkladu, tloušťky desky 25 mm</t>
  </si>
  <si>
    <t>https://podminky.urs.cz/item/CS_URS_2024_01/762361313</t>
  </si>
  <si>
    <t>ATIKA</t>
  </si>
  <si>
    <t>156</t>
  </si>
  <si>
    <t>762951017</t>
  </si>
  <si>
    <t>Montáž podkladního roštu terasy z volně položených dřevoplastových nebo Al profilů osové vzdálenosti podpěr přes 300 do 500 mm</t>
  </si>
  <si>
    <t>378721551</t>
  </si>
  <si>
    <t>Montáž terasy podkladního roštu, z profilů dřevoplastových nebo hliníkových, osové vzdálenosti podpěr volně položených, osové vzdálenosti podpěr přes 300 do 500 mm</t>
  </si>
  <si>
    <t>https://podminky.urs.cz/item/CS_URS_2024_01/762951017</t>
  </si>
  <si>
    <t>157</t>
  </si>
  <si>
    <t>60791138</t>
  </si>
  <si>
    <t>profil podkladový dřevoplastový pro terasová dřevoplastová prkna 50x50mm</t>
  </si>
  <si>
    <t>826530466</t>
  </si>
  <si>
    <t>40,21*3,78 'Přepočtené koeficientem množství</t>
  </si>
  <si>
    <t>158</t>
  </si>
  <si>
    <t>762952044</t>
  </si>
  <si>
    <t>Montáž teras z prken š do 140 mm z dřevoplastu skrytým spojem na podkladní dřevoplastový rošt</t>
  </si>
  <si>
    <t>-1838609466</t>
  </si>
  <si>
    <t>Montáž terasy nášlapné vrstvy z prken z dřevoplastu spojovaných skrytými spojkami na podkladní rošt dřevoplastový, šířky do 140 mm</t>
  </si>
  <si>
    <t>https://podminky.urs.cz/item/CS_URS_2024_01/762952044</t>
  </si>
  <si>
    <t>159</t>
  </si>
  <si>
    <t>60791115</t>
  </si>
  <si>
    <t>prkno terasové dřevoplastové š 137 mm tl 23mm, imitace meranti</t>
  </si>
  <si>
    <t>-1937346408</t>
  </si>
  <si>
    <t>40,21*7,884 'Přepočtené koeficientem množství</t>
  </si>
  <si>
    <t>160</t>
  </si>
  <si>
    <t>998762121</t>
  </si>
  <si>
    <t>Přesun hmot tonážní pro kce tesařské ruční v objektech v do 6 m</t>
  </si>
  <si>
    <t>-1970676761</t>
  </si>
  <si>
    <t>Přesun hmot pro konstrukce tesařské stanovený z hmotnosti přesunovaného materiálu vodorovná dopravní vzdálenost do 50 m ruční (bez užití mechanizace) v objektech výšky do 6 m</t>
  </si>
  <si>
    <t>https://podminky.urs.cz/item/CS_URS_2024_01/998762121</t>
  </si>
  <si>
    <t>763</t>
  </si>
  <si>
    <t>Konstrukce suché výstavby</t>
  </si>
  <si>
    <t>161</t>
  </si>
  <si>
    <t>763121590</t>
  </si>
  <si>
    <t>SDK stěna předsazená pro osazení závěsného WC tl 150 - 250 mm profil CW+UW 50 desky 2xH2 12,5 bez TI</t>
  </si>
  <si>
    <t>-1873574253</t>
  </si>
  <si>
    <t>Stěna předsazená ze sádrokartonových desek pro osazení závěsného WC s nosnou konstrukcí z ocelových profilů CW, UW dvojitě opláštěná deskami impregnovanými H2 tl. 2x12,5 mm bez izolace, stěna tl. 150 - 250 mm, profil 50</t>
  </si>
  <si>
    <t>https://podminky.urs.cz/item/CS_URS_2024_01/763121590</t>
  </si>
  <si>
    <t>1,35*1,8" m.č. 3</t>
  </si>
  <si>
    <t>1,35*1,46" m.č. 6</t>
  </si>
  <si>
    <t>1,35*1,46" m.č. 10</t>
  </si>
  <si>
    <t>1,35*0,8" m.č. 11</t>
  </si>
  <si>
    <t>162</t>
  </si>
  <si>
    <t>763121612</t>
  </si>
  <si>
    <t>Montáž nosné konstrukce z profilů CD a UD SDK stěna předsazená</t>
  </si>
  <si>
    <t>-1490334842</t>
  </si>
  <si>
    <t>Stěna předsazená ze sádrokartonových desek montáž nosné konstrukce z profilů CD a UD</t>
  </si>
  <si>
    <t>https://podminky.urs.cz/item/CS_URS_2024_01/763121612</t>
  </si>
  <si>
    <t xml:space="preserve">39"lamino obklad stěn viz. v.č. D.1.6 </t>
  </si>
  <si>
    <t>163</t>
  </si>
  <si>
    <t>59030626</t>
  </si>
  <si>
    <t>profil pro stropní konstrukce a předsazené stěny CD 60</t>
  </si>
  <si>
    <t>-1773359181</t>
  </si>
  <si>
    <t>39/0,6</t>
  </si>
  <si>
    <t>164</t>
  </si>
  <si>
    <t>763183111</t>
  </si>
  <si>
    <t>Montáž pouzdra posuvných dveří s jednou kapsou pro jedno křídlo š do 800 mm do SDK příčky</t>
  </si>
  <si>
    <t>866423300</t>
  </si>
  <si>
    <t>Výplně otvorů konstrukcí ze sádrokartonových desek montáž stavebního pouzdra posuvných dveří do sádrokartonové příčky s jednou kapsou pro jedno dveřní křídlo, průchozí šířky do 800 mm</t>
  </si>
  <si>
    <t>https://podminky.urs.cz/item/CS_URS_2024_01/763183111</t>
  </si>
  <si>
    <t>2" odkaz 7</t>
  </si>
  <si>
    <t>165</t>
  </si>
  <si>
    <t>55331612</t>
  </si>
  <si>
    <t>pouzdro stavební posuvných dveří jednopouzdrové 800mm standardní rozměr</t>
  </si>
  <si>
    <t>721868481</t>
  </si>
  <si>
    <t>166</t>
  </si>
  <si>
    <t>763411211</t>
  </si>
  <si>
    <t>Dělící přepážky k pisoárům, desky s HPL - laminátem tl 19,6 mm</t>
  </si>
  <si>
    <t>-601176086</t>
  </si>
  <si>
    <t>Sanitární příčky vhodné do mokrého prostředí dělící přepážky k pisoárům z dřevotřískových desek s HPL-laminátem tl. 19,6 mm</t>
  </si>
  <si>
    <t>https://podminky.urs.cz/item/CS_URS_2024_01/763411211</t>
  </si>
  <si>
    <t>2*(0,6*0,95)" Z10</t>
  </si>
  <si>
    <t>167</t>
  </si>
  <si>
    <t>998763331</t>
  </si>
  <si>
    <t>Přesun hmot tonážní pro konstrukce montované z desek ruční v objektech v do 6 m</t>
  </si>
  <si>
    <t>837829924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</si>
  <si>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do 6 m</t>
  </si>
  <si>
    <t>https://podminky.urs.cz/item/CS_URS_2024_01/998763331</t>
  </si>
  <si>
    <t>764</t>
  </si>
  <si>
    <t>Konstrukce klempířské</t>
  </si>
  <si>
    <t>168</t>
  </si>
  <si>
    <t>764216603</t>
  </si>
  <si>
    <t>Oplechování rovných parapetů mechanicky kotvené z Pz s povrchovou úpravou rš 250 mm</t>
  </si>
  <si>
    <t>-192497952</t>
  </si>
  <si>
    <t>Oplechování parapetů z pozinkovaného plechu s povrchovou úpravou rovných mechanicky kotvené, bez rohů rš 250 mm</t>
  </si>
  <si>
    <t>https://podminky.urs.cz/item/CS_URS_2024_01/764216603</t>
  </si>
  <si>
    <t>12,5" K01</t>
  </si>
  <si>
    <t>169</t>
  </si>
  <si>
    <t>998764121</t>
  </si>
  <si>
    <t>Přesun hmot tonážní pro konstrukce klempířské ruční v objektech v do 6 m</t>
  </si>
  <si>
    <t>-470159982</t>
  </si>
  <si>
    <t>Přesun hmot pro konstrukce klempířské stanovený z hmotnosti přesunovaného materiálu vodorovná dopravní vzdálenost do 50 m ruční (bez užtití mechanizace) v objektech výšky do 6 m</t>
  </si>
  <si>
    <t>https://podminky.urs.cz/item/CS_URS_2024_01/998764121</t>
  </si>
  <si>
    <t>766</t>
  </si>
  <si>
    <t>Konstrukce truhlářské</t>
  </si>
  <si>
    <t>170</t>
  </si>
  <si>
    <t>766416243</t>
  </si>
  <si>
    <t>Montáž obložení stěn pl přes 5 m2 panely z aglomerovaných desek přes 1,50 m2</t>
  </si>
  <si>
    <t>17789155</t>
  </si>
  <si>
    <t>Montáž obložení stěn panely obkladovými plochy přes 5 m2 z aglomerovaných desek, plochy přes 1,50 m2</t>
  </si>
  <si>
    <t>https://podminky.urs.cz/item/CS_URS_2024_01/766416243</t>
  </si>
  <si>
    <t>171</t>
  </si>
  <si>
    <t>624320R</t>
  </si>
  <si>
    <t>deska z laminované dřevotřísky tl. 18 mm, dekor světlý přírodní dub, strukturovaný povrch, reakce na oheň B, index šíření plamane max. 75 mm/min.</t>
  </si>
  <si>
    <t>1071806387</t>
  </si>
  <si>
    <t>39*1,2 'Přepočtené koeficientem množství</t>
  </si>
  <si>
    <t>172</t>
  </si>
  <si>
    <t>766417441</t>
  </si>
  <si>
    <t>Montáž provětrávané fasády pl přes 5 m2 z dřevěných profilů š přes 100 mm tl do 20 mm</t>
  </si>
  <si>
    <t>-427376248</t>
  </si>
  <si>
    <t>Montáž provětrávané fasády z dřevěných profilů plochy přes 5 m2 šířky profilu přes 100 mm, tloušťky do 20 mm</t>
  </si>
  <si>
    <t>https://podminky.urs.cz/item/CS_URS_2024_01/766417441</t>
  </si>
  <si>
    <t>fasády odkaz C</t>
  </si>
  <si>
    <t>2,98*(1,91*10+1,925*6)</t>
  </si>
  <si>
    <t>-2*3,811</t>
  </si>
  <si>
    <t>-11*0,7644</t>
  </si>
  <si>
    <t>-2*2,98</t>
  </si>
  <si>
    <t>173</t>
  </si>
  <si>
    <t>766417531</t>
  </si>
  <si>
    <t>Montáž obložení ostění, parapetu a nadpraží u dřevěných fasád</t>
  </si>
  <si>
    <t>1768096963</t>
  </si>
  <si>
    <t>Montáž provětrávané fasády z dřevěných profilů obložení ostění, parapetu a nadpraží</t>
  </si>
  <si>
    <t>https://podminky.urs.cz/item/CS_URS_2024_01/766417531</t>
  </si>
  <si>
    <t>(0,78+0,97+0,97)*11</t>
  </si>
  <si>
    <t>(1,0+3,02+3,02)*2</t>
  </si>
  <si>
    <t>(1,925+2,02+2,02)*2</t>
  </si>
  <si>
    <t>0,2*55,930</t>
  </si>
  <si>
    <t>174</t>
  </si>
  <si>
    <t>611911R</t>
  </si>
  <si>
    <t xml:space="preserve">prkno pro obklad fasád tl. 20 mm, 4str hoblované, dřevina meranti </t>
  </si>
  <si>
    <t>-1701486382</t>
  </si>
  <si>
    <t>69,347+11,186</t>
  </si>
  <si>
    <t>80,533*1,1 'Přepočtené koeficientem množství</t>
  </si>
  <si>
    <t>175</t>
  </si>
  <si>
    <t>766417511</t>
  </si>
  <si>
    <t>Montáž podkladového roštu jednoduchého pro montáž dřevěných vodorovných profilů provětrávané fasády</t>
  </si>
  <si>
    <t>532228235</t>
  </si>
  <si>
    <t>Montáž provětrávané fasády z dřevěných profilů podkladového roštu jednoduchého pro vodorovné profily</t>
  </si>
  <si>
    <t>https://podminky.urs.cz/item/CS_URS_2024_01/766417511</t>
  </si>
  <si>
    <t>70/0,6</t>
  </si>
  <si>
    <t>176</t>
  </si>
  <si>
    <t>60514114</t>
  </si>
  <si>
    <t>řezivo jehličnaté lať impregnovaná dl 4 m</t>
  </si>
  <si>
    <t>-2073514379</t>
  </si>
  <si>
    <t>177</t>
  </si>
  <si>
    <t>766621212</t>
  </si>
  <si>
    <t>Montáž dřevěných oken plochy přes 1 m2 otevíravých výšky do 2,5 m s rámem do zdiva</t>
  </si>
  <si>
    <t>1813594040</t>
  </si>
  <si>
    <t>Montáž oken dřevěných včetně montáže rámu plochy přes 1 m2 otevíravých do zdiva, výšky přes 1,5 do 2,5 m</t>
  </si>
  <si>
    <t>https://podminky.urs.cz/item/CS_URS_2024_01/766621212</t>
  </si>
  <si>
    <t>2*(1,925*2,02)" odkaz 11</t>
  </si>
  <si>
    <t>1,925*2,02" odkaz 12</t>
  </si>
  <si>
    <t>178</t>
  </si>
  <si>
    <t>odkaz 11</t>
  </si>
  <si>
    <t>Dvoudílné, dřevěné, otevíravé okno, aktivní křídlo, výklopné,  izolační trojsklo, rozměr 1925/2020mm, kompletní dodávka viz odkaz 11</t>
  </si>
  <si>
    <t>613575076</t>
  </si>
  <si>
    <t>179</t>
  </si>
  <si>
    <t>766621622</t>
  </si>
  <si>
    <t>Montáž dřevěných oken plochy do 1 m2 zdvojených otevíravých do zdiva</t>
  </si>
  <si>
    <t>3788363</t>
  </si>
  <si>
    <t>Montáž oken dřevěných plochy do 1 m2 včetně montáže rámu otevíravých do zdiva</t>
  </si>
  <si>
    <t>https://podminky.urs.cz/item/CS_URS_2024_01/766621622</t>
  </si>
  <si>
    <t>11" odkaz 12</t>
  </si>
  <si>
    <t>180</t>
  </si>
  <si>
    <t>odkaz 12</t>
  </si>
  <si>
    <t>Jednodílné, dřevěné, výklopné okno, izolační trojsklo, rozměr 780/950mm, kompletní dodávka viz odkaz 12</t>
  </si>
  <si>
    <t>789951107</t>
  </si>
  <si>
    <t>181</t>
  </si>
  <si>
    <t>766622216</t>
  </si>
  <si>
    <t>Montáž plastových oken plochy do 1 m2 otevíravých s rámem do zdiva</t>
  </si>
  <si>
    <t>1296921005</t>
  </si>
  <si>
    <t>Montáž oken plastových plochy do 1 m2 včetně montáže rámu otevíravých do zdiva</t>
  </si>
  <si>
    <t>https://podminky.urs.cz/item/CS_URS_2024_01/766622216</t>
  </si>
  <si>
    <t>1" odkaz 14</t>
  </si>
  <si>
    <t>182</t>
  </si>
  <si>
    <t>odkaz 14</t>
  </si>
  <si>
    <t>Výlez na plochou střechu, rám z vícekomorových PVC profilů, manuální ovládání, tepelně izolační, rozměr 700/1300mm, kompletní dodávka viz odkaz 14</t>
  </si>
  <si>
    <t>-717323678</t>
  </si>
  <si>
    <t>183</t>
  </si>
  <si>
    <t>766660152</t>
  </si>
  <si>
    <t>Montáž nadsvětlíkových křídel v přes 500 mm masivní dřevo do dřevěné rámové zárubně</t>
  </si>
  <si>
    <t>-1419154781</t>
  </si>
  <si>
    <t>Montáž dveřních křídel dřevěných nebo plastových otevíravých do dřevěné rámové zárubně nadsvětlíkových křídel, výšky přes 500 mm</t>
  </si>
  <si>
    <t>https://podminky.urs.cz/item/CS_URS_2024_01/766660152</t>
  </si>
  <si>
    <t>2" odkaz 3</t>
  </si>
  <si>
    <t>2" odkaz 4</t>
  </si>
  <si>
    <t>184</t>
  </si>
  <si>
    <t>766660172</t>
  </si>
  <si>
    <t>Montáž dveřních křídel otvíravých jednokřídlových š přes 0,8 m do obložkové zárubně</t>
  </si>
  <si>
    <t>-185821834</t>
  </si>
  <si>
    <t>Montáž dveřních křídel dřevěných nebo plastových otevíravých do obložkové zárubně povrchově upravených jednokřídlových, šířky přes 800 mm</t>
  </si>
  <si>
    <t>https://podminky.urs.cz/item/CS_URS_2024_01/766660172</t>
  </si>
  <si>
    <t>1" odkaz 2</t>
  </si>
  <si>
    <t>2" odkaz 5</t>
  </si>
  <si>
    <t>185</t>
  </si>
  <si>
    <t>odkaz 2</t>
  </si>
  <si>
    <t>Nové, vnitřní, plné, hladké dveře vč. obložkové zárubně, CPL laminátové, rozměr 900/1970mm, kompletní dodávka viz odkaz 2</t>
  </si>
  <si>
    <t>-485766912</t>
  </si>
  <si>
    <t>186</t>
  </si>
  <si>
    <t>odkaz 4</t>
  </si>
  <si>
    <t>Nové, vntřní, prosklené dveře s nadsvětlíkem vč. obložkové zárubně, CPL laminátové, rozměr 900/1970 + 1050mm, kompletní dodávka viz odkaz 4</t>
  </si>
  <si>
    <t>-1361848607</t>
  </si>
  <si>
    <t>187</t>
  </si>
  <si>
    <t>odkaz 5</t>
  </si>
  <si>
    <t>Nové, vntřní, prosklené dveře vč. obložkové zárubně, CPL laminátové, rozměr 900/1970mm, kompletní dodávka viz odkaz 5</t>
  </si>
  <si>
    <t>-1141170741</t>
  </si>
  <si>
    <t>188</t>
  </si>
  <si>
    <t>766660181</t>
  </si>
  <si>
    <t>Montáž dveřních křídel otvíravých jednokřídlových š do 0,8 m požárních do obložkové zárubně</t>
  </si>
  <si>
    <t>1789598072</t>
  </si>
  <si>
    <t>Montáž dveřních křídel dřevěných nebo plastových otevíravých do obložkové zárubně protipožárních jednokřídlových, šířky do 800 mm</t>
  </si>
  <si>
    <t>https://podminky.urs.cz/item/CS_URS_2024_01/766660181</t>
  </si>
  <si>
    <t>2" odkaz 1</t>
  </si>
  <si>
    <t>189</t>
  </si>
  <si>
    <t>odkaz 1</t>
  </si>
  <si>
    <t>Nové, vnitřní, plné, hladké dveře vč. obložkové zárubně, CPL laminátové, PO - EW 30 DP3-C, rozměr 800/1970mm, kompletní dodávka viz odkaz 1</t>
  </si>
  <si>
    <t>-1387371497</t>
  </si>
  <si>
    <t>190</t>
  </si>
  <si>
    <t>766660182</t>
  </si>
  <si>
    <t>Montáž dveřních křídel otvíravých jednokřídlových š přes 0,8 m požárních do obložkové zárubně</t>
  </si>
  <si>
    <t>1587305354</t>
  </si>
  <si>
    <t>Montáž dveřních křídel dřevěných nebo plastových otevíravých do obložkové zárubně protipožárních jednokřídlových, šířky přes 800 mm</t>
  </si>
  <si>
    <t>https://podminky.urs.cz/item/CS_URS_2024_01/766660182</t>
  </si>
  <si>
    <t>191</t>
  </si>
  <si>
    <t>odkaz 3</t>
  </si>
  <si>
    <t>Nové, vntřní, prosklené dveře s nadsvětlíkem vč. obložkové zárubně, CPL laminátové, PO - EW 30 DP3-C, rozměr 900/1970 + 1050mm, kompletní dodávka viz odkaz 3</t>
  </si>
  <si>
    <t>813651922</t>
  </si>
  <si>
    <t>192</t>
  </si>
  <si>
    <t>766660183</t>
  </si>
  <si>
    <t>Montáž dveřních křídel otvíravých dvoukřídlových požárních do obložkové zárubně</t>
  </si>
  <si>
    <t>1018168088</t>
  </si>
  <si>
    <t>Montáž dveřních křídel dřevěných nebo plastových otevíravých do obložkové zárubně protipožárních dvoukřídlových jakékoliv šířky</t>
  </si>
  <si>
    <t>https://podminky.urs.cz/item/CS_URS_2024_01/766660183</t>
  </si>
  <si>
    <t>1" odkaz 6</t>
  </si>
  <si>
    <t>193</t>
  </si>
  <si>
    <t>odkaz 6</t>
  </si>
  <si>
    <t>Nové, vnitřní, dvoukřídlé, plné, hladké dveře vč. obložkové zárubně, CPL laminátové, PO - EW 30 DP3-C, rozměr 1800/1970mm, kompletní dodávka viz odkaz 6</t>
  </si>
  <si>
    <t>119002691</t>
  </si>
  <si>
    <t>194</t>
  </si>
  <si>
    <t>766660311</t>
  </si>
  <si>
    <t>Montáž posuvných dveří jednokřídlových průchozí š do 800 mm do pouzdra s jednou kapsou</t>
  </si>
  <si>
    <t>10801515</t>
  </si>
  <si>
    <t>Montáž dveřních křídel dřevěných nebo plastových posuvných dveří do pouzdra s jednou kapsou jednokřídlových, průchozí šířky do 800 mm</t>
  </si>
  <si>
    <t>https://podminky.urs.cz/item/CS_URS_2024_01/766660311</t>
  </si>
  <si>
    <t>195</t>
  </si>
  <si>
    <t>odkaz 7</t>
  </si>
  <si>
    <t>Nové, vnitřní, posuvné, plné, hladké dveře vč. obložkové zárubně, CPL laminátové do pouzdra ve zděné příčce, rozměr 800/1970mm, kompletní dodávka viz odkaz 7</t>
  </si>
  <si>
    <t>1299738957</t>
  </si>
  <si>
    <t>196</t>
  </si>
  <si>
    <t>766660421</t>
  </si>
  <si>
    <t>Montáž vchodových dveří včetně rámu jednokřídlových s nadsvětlíkem do zdiva</t>
  </si>
  <si>
    <t>-930243600</t>
  </si>
  <si>
    <t>Montáž vchodových dveří včetně rámu do zdiva jednokřídlových s nadsvětlíkem</t>
  </si>
  <si>
    <t>https://podminky.urs.cz/item/CS_URS_2024_01/766660421</t>
  </si>
  <si>
    <t>2" odkaz 8</t>
  </si>
  <si>
    <t>197</t>
  </si>
  <si>
    <t>odkaz 8</t>
  </si>
  <si>
    <t>Nové, vnější, dřevěné dveře s výklopným nadsvětlíkem - ovládaný táhlem, dřevěný rám, rozměr 900/1970 + 1050mm, kompletní dodávka viz odkaz 8</t>
  </si>
  <si>
    <t>556501328</t>
  </si>
  <si>
    <t>198</t>
  </si>
  <si>
    <t>766660461</t>
  </si>
  <si>
    <t>Montáž vchodových dveří včetně rámu dvoukřídlových s nadsvětlíkem do zdiva</t>
  </si>
  <si>
    <t>-1913527131</t>
  </si>
  <si>
    <t>Montáž vchodových dveří včetně rámu do zdiva dvoukřídlových s nadsvětlíkem</t>
  </si>
  <si>
    <t>https://podminky.urs.cz/item/CS_URS_2024_01/766660461</t>
  </si>
  <si>
    <t>2" odkaz 9</t>
  </si>
  <si>
    <t>6" odkaz 10</t>
  </si>
  <si>
    <t>199</t>
  </si>
  <si>
    <t>odkaz 9</t>
  </si>
  <si>
    <t>Nové, vnější, dvoukřídlé, dřevěné dveře 1465/1970mm, s pevným dvoudílným nadsvětlíkem,  dřevěný rám, trojsklo, rozměr 1625/2980mm, kompletní dodávka viz odkaz 9</t>
  </si>
  <si>
    <t>-1986392372</t>
  </si>
  <si>
    <t>200</t>
  </si>
  <si>
    <t>odkaz 10</t>
  </si>
  <si>
    <t>Nové, vnější, dvoukřídlé, dřevěné dveře 1765/1970mm, s pevným dvoudílným nadsvětlíkem,  dřevěný rám, trojsklo, rozměr 1925/2980mm, kompletní dodávka viz odkaz 10</t>
  </si>
  <si>
    <t>480822889</t>
  </si>
  <si>
    <t>201</t>
  </si>
  <si>
    <t>766231121</t>
  </si>
  <si>
    <t>Montáž prostupového uzávěru k půdním schodům</t>
  </si>
  <si>
    <t>493056496</t>
  </si>
  <si>
    <t>Montáž sklápěcích schodů na půdu prostupového uzávěru s plechovým víkem</t>
  </si>
  <si>
    <t>https://podminky.urs.cz/item/CS_URS_2024_01/766231121</t>
  </si>
  <si>
    <t>1" Z08</t>
  </si>
  <si>
    <t>202</t>
  </si>
  <si>
    <t>Z08</t>
  </si>
  <si>
    <t>Půdní schody se skládacím kovovým žebříkem (3 díly) vč. výsuvných patek, rozměr 700/1300mm, výška 3020mm, kompletní dodávka viz odkaz Z08</t>
  </si>
  <si>
    <t>-181155439</t>
  </si>
  <si>
    <t>203</t>
  </si>
  <si>
    <t>766682111</t>
  </si>
  <si>
    <t>Montáž zárubní obložkových pro dveře jednokřídlové tl stěny do 170 mm</t>
  </si>
  <si>
    <t>-1163838885</t>
  </si>
  <si>
    <t>Montáž zárubní dřevěných nebo plastových obložkových, pro dveře jednokřídlové, tloušťky stěny do 170 mm</t>
  </si>
  <si>
    <t>https://podminky.urs.cz/item/CS_URS_2024_01/766682111</t>
  </si>
  <si>
    <t>2"odkaz 7</t>
  </si>
  <si>
    <t>204</t>
  </si>
  <si>
    <t>766682112</t>
  </si>
  <si>
    <t>Montáž zárubní obložkových pro dveře jednokřídlové tl stěny přes 170 do 350 mm</t>
  </si>
  <si>
    <t>-412098594</t>
  </si>
  <si>
    <t>Montáž zárubní dřevěných nebo plastových obložkových, pro dveře jednokřídlové, tloušťky stěny přes 170 do 350 mm</t>
  </si>
  <si>
    <t>https://podminky.urs.cz/item/CS_URS_2024_01/766682112</t>
  </si>
  <si>
    <t>205</t>
  </si>
  <si>
    <t>766682211</t>
  </si>
  <si>
    <t>Montáž zárubní obložkových protipožárních pro dveře jednokřídlové tl stěny do 170 mm</t>
  </si>
  <si>
    <t>45979273</t>
  </si>
  <si>
    <t>Montáž zárubní dřevěných nebo plastových obložkových protipožárních, pro dveře jednokřídlové, tloušťky stěny do 170 mm</t>
  </si>
  <si>
    <t>https://podminky.urs.cz/item/CS_URS_2024_01/766682211</t>
  </si>
  <si>
    <t>206</t>
  </si>
  <si>
    <t>766682222</t>
  </si>
  <si>
    <t>Montáž zárubní obložkových protipožárních pro dveře dvoukřídlové tl stěny přes 170 do 350 mm</t>
  </si>
  <si>
    <t>-372791518</t>
  </si>
  <si>
    <t>Montáž zárubní dřevěných nebo plastových obložkových protipožárních, pro dveře dvoukřídlové, tloušťky stěny přes 170 do 350 mm</t>
  </si>
  <si>
    <t>https://podminky.urs.cz/item/CS_URS_2024_01/766682222</t>
  </si>
  <si>
    <t>207</t>
  </si>
  <si>
    <t>998766121</t>
  </si>
  <si>
    <t>Přesun hmot tonážní pro kce truhlářské ruční v objektech v do 6 m</t>
  </si>
  <si>
    <t>-1757471602</t>
  </si>
  <si>
    <t>Přesun hmot pro konstrukce truhlářské stanovený z hmotnosti přesunovaného materiálu vodorovná dopravní vzdálenost do 50 m ruční (bez užití mechanizace) v objektech výšky do 6 m</t>
  </si>
  <si>
    <t>https://podminky.urs.cz/item/CS_URS_2024_01/998766121</t>
  </si>
  <si>
    <t>767</t>
  </si>
  <si>
    <t>Konstrukce zámečnické</t>
  </si>
  <si>
    <t>208</t>
  </si>
  <si>
    <t>767161111</t>
  </si>
  <si>
    <t>Montáž zábradlí rovného z trubek do zdi hm do 20 kg</t>
  </si>
  <si>
    <t>-1901447674</t>
  </si>
  <si>
    <t>Montáž zábradlí rovného z trubek nebo tenkostěnných profilů do zdiva, hmotnosti 1 m zábradlí do 20 kg</t>
  </si>
  <si>
    <t>https://podminky.urs.cz/item/CS_URS_2024_01/767161111</t>
  </si>
  <si>
    <t>1,91" Z03</t>
  </si>
  <si>
    <t>209</t>
  </si>
  <si>
    <t>Z03</t>
  </si>
  <si>
    <t>Ocelové zábradlí s prkny na konci terasy, 3 svislé ocel. Prof. 40/40mm, rozměr 1910/1000mm, žárově pozinkováno, kompletní dodávka viz odkaz Z03</t>
  </si>
  <si>
    <t>-555517953</t>
  </si>
  <si>
    <t>210</t>
  </si>
  <si>
    <t>767531214</t>
  </si>
  <si>
    <t>Montáž vstupních kovových nebo plastových rohoží čisticích zón plochy přes 1,5 do 2 m2</t>
  </si>
  <si>
    <t>-2145696268</t>
  </si>
  <si>
    <t>Montáž vstupních čisticích zón z rohoží kovových nebo plastových plochy přes 1,5 do 2 m2</t>
  </si>
  <si>
    <t>https://podminky.urs.cz/item/CS_URS_2024_01/767531214</t>
  </si>
  <si>
    <t>1" Z04</t>
  </si>
  <si>
    <t>1" Z05</t>
  </si>
  <si>
    <t>211</t>
  </si>
  <si>
    <t>69752070</t>
  </si>
  <si>
    <t>rohož vstupní provedení umělohmotné profily se silon. Kartáčky</t>
  </si>
  <si>
    <t>1083697439</t>
  </si>
  <si>
    <t>1,965*0,85" Z4</t>
  </si>
  <si>
    <t>1,67*1,1 'Přepočtené koeficientem množství</t>
  </si>
  <si>
    <t>212</t>
  </si>
  <si>
    <t>69752100</t>
  </si>
  <si>
    <t>rohož textilní provedení 100% PP, zatavený do měkčeného PVC</t>
  </si>
  <si>
    <t>1694921525</t>
  </si>
  <si>
    <t>2,265*0,8" Z5</t>
  </si>
  <si>
    <t>213</t>
  </si>
  <si>
    <t>767531121</t>
  </si>
  <si>
    <t>Osazení zapuštěného rámu z L profilů k čisticím rohožím</t>
  </si>
  <si>
    <t>-1047361992</t>
  </si>
  <si>
    <t>Montáž vstupních čisticích zón z rohoží osazení rámu mosazného nebo hliníkového zapuštěného z L profilů</t>
  </si>
  <si>
    <t>https://podminky.urs.cz/item/CS_URS_2024_01/767531121</t>
  </si>
  <si>
    <t>2*(1,965+0,85)"Z04</t>
  </si>
  <si>
    <t>2*(2,265+0,8)"Z05</t>
  </si>
  <si>
    <t>214</t>
  </si>
  <si>
    <t>69752160</t>
  </si>
  <si>
    <t>rám pro zapuštění profil L-30/30 25/25 20/30 15/30-Al</t>
  </si>
  <si>
    <t>1627546461</t>
  </si>
  <si>
    <t>11,76*1,1 'Přepočtené koeficientem množství</t>
  </si>
  <si>
    <t>215</t>
  </si>
  <si>
    <t>767114234</t>
  </si>
  <si>
    <t>Montáž stěn a příček rámových zasklených vnějších do zdiva bez požární odolnosti plochy přes 12 do 15 m2</t>
  </si>
  <si>
    <t>1480856321</t>
  </si>
  <si>
    <t>Montáž stěn a příček rámových zasklených z hliníkových nebo ocelových profilů vnějších do zdiva bez požární odolnosti, plochy přes 12 do 15 m2</t>
  </si>
  <si>
    <t>https://podminky.urs.cz/item/CS_URS_2024_01/767114234</t>
  </si>
  <si>
    <t>4,18*3" odkaz 13</t>
  </si>
  <si>
    <t>216</t>
  </si>
  <si>
    <t>odkaz 13</t>
  </si>
  <si>
    <t>Vnější, prosklená, hliníková stěna se vstupními dvoukřídlými dveřmi 1800/1970mm, izolační trojsklo, elektrický zámek, rozměr 4180/3000m, kompletní dodávka viz odkaz 13</t>
  </si>
  <si>
    <t>-1326350743</t>
  </si>
  <si>
    <t>217</t>
  </si>
  <si>
    <t>767220110</t>
  </si>
  <si>
    <t>Montáž zábradlí schodišťového hmotnosti do 15 kg z trubek do zdi</t>
  </si>
  <si>
    <t>2080687040</t>
  </si>
  <si>
    <t>Montáž schodišťového zábradlí z trubek nebo tenkostěnných profilů do zdiva, hmotnosti 1 m zábradlí do 15 kg</t>
  </si>
  <si>
    <t>https://podminky.urs.cz/item/CS_URS_2024_01/767220110</t>
  </si>
  <si>
    <t>4,9" Z02</t>
  </si>
  <si>
    <t>218</t>
  </si>
  <si>
    <t>Z02</t>
  </si>
  <si>
    <t>Ocelová madla na venkovním schodišti, tyč 50/16mm, (2x3ks), kotvené do želbet.stupňů, madla z ocel trubky 50/3mm, žárově pozinkovaná ocel, kompletní dodávka viz odkaz Z02</t>
  </si>
  <si>
    <t>307336455</t>
  </si>
  <si>
    <t>219</t>
  </si>
  <si>
    <t>998767121</t>
  </si>
  <si>
    <t>Přesun hmot tonážní pro zámečnické konstrukce ruční v objektech v do 6 m</t>
  </si>
  <si>
    <t>-211837097</t>
  </si>
  <si>
    <t>Přesun hmot pro zámečnické konstrukce stanovený z hmotnosti přesunovaného materiálu vodorovná dopravní vzdálenost do 50 m ruční (bez užití mechanizace) v objektech výšky do 6 m</t>
  </si>
  <si>
    <t>https://podminky.urs.cz/item/CS_URS_2024_01/998767121</t>
  </si>
  <si>
    <t>771</t>
  </si>
  <si>
    <t>Podlahy z dlaždic</t>
  </si>
  <si>
    <t>220</t>
  </si>
  <si>
    <t>771111011</t>
  </si>
  <si>
    <t>Vysátí podkladu před pokládkou dlažby</t>
  </si>
  <si>
    <t>176936460</t>
  </si>
  <si>
    <t>Příprava podkladu před provedením dlažby vysátí podlah</t>
  </si>
  <si>
    <t>https://podminky.urs.cz/item/CS_URS_2024_01/771111011</t>
  </si>
  <si>
    <t>6,55</t>
  </si>
  <si>
    <t>221</t>
  </si>
  <si>
    <t>771121011</t>
  </si>
  <si>
    <t>Nátěr penetrační na podlahu</t>
  </si>
  <si>
    <t>-7356281</t>
  </si>
  <si>
    <t>Příprava podkladu před provedením dlažby nátěr penetrační na podlahu</t>
  </si>
  <si>
    <t>https://podminky.urs.cz/item/CS_URS_2024_01/771121011</t>
  </si>
  <si>
    <t>222</t>
  </si>
  <si>
    <t>771151011</t>
  </si>
  <si>
    <t>Samonivelační stěrka podlah pevnosti 20 MPa tl 3 mm</t>
  </si>
  <si>
    <t>1973970479</t>
  </si>
  <si>
    <t>Příprava podkladu před provedením dlažby samonivelační stěrka min.pevnosti 20 MPa, tloušťky do 3 mm</t>
  </si>
  <si>
    <t>https://podminky.urs.cz/item/CS_URS_2024_01/771151011</t>
  </si>
  <si>
    <t>223</t>
  </si>
  <si>
    <t>771473112</t>
  </si>
  <si>
    <t>Montáž soklů z dlaždic keramických lepených cementovým standardním lepidlem rovných v přes 65 do 90 mm</t>
  </si>
  <si>
    <t>-1459580767</t>
  </si>
  <si>
    <t>Montáž soklů z dlaždic keramických lepených cementovým standardním lepidlem rovných, výšky přes 65 do 90 mm</t>
  </si>
  <si>
    <t>https://podminky.urs.cz/item/CS_URS_2024_01/771473112</t>
  </si>
  <si>
    <t>11,86</t>
  </si>
  <si>
    <t>13-0,8</t>
  </si>
  <si>
    <t>224</t>
  </si>
  <si>
    <t>59761184</t>
  </si>
  <si>
    <t>sokl keramický mrazuvzdorný povrch hladký/matný tl do 10mm výšky přes 65 do 90mm</t>
  </si>
  <si>
    <t>948035658</t>
  </si>
  <si>
    <t>24,06*1,05 'Přepočtené koeficientem množství</t>
  </si>
  <si>
    <t>225</t>
  </si>
  <si>
    <t>771574414</t>
  </si>
  <si>
    <t>Montáž podlah keramických hladkých lepených cementovým flexibilním lepidlem přes 4 do 6 ks/m2</t>
  </si>
  <si>
    <t>-230463276</t>
  </si>
  <si>
    <t>Montáž podlah z dlaždic keramických lepených cementovým flexibilním lepidlem hladkých, tloušťky do 10 mm přes 4 do 6 ks/m2</t>
  </si>
  <si>
    <t>https://podminky.urs.cz/item/CS_URS_2024_01/771574414</t>
  </si>
  <si>
    <t>226</t>
  </si>
  <si>
    <t>59761153</t>
  </si>
  <si>
    <t>dlažba keramická slinutá mrazuvzdorná R10/A povrch hladký/matný tl do 10mm přes 4 do 6ks/m2</t>
  </si>
  <si>
    <t>38842030</t>
  </si>
  <si>
    <t>P</t>
  </si>
  <si>
    <t>Poznámka k položce:
(Součinitel smykového tření je nejméně 0,5 + tg α)</t>
  </si>
  <si>
    <t>36,77*1,05 'Přepočtené koeficientem množství</t>
  </si>
  <si>
    <t>227</t>
  </si>
  <si>
    <t>771591112</t>
  </si>
  <si>
    <t>Izolace pod dlažbu nátěrem nebo stěrkou ve dvou vrstvách</t>
  </si>
  <si>
    <t>-159266144</t>
  </si>
  <si>
    <t>Izolace podlahy pod dlažbu nátěrem nebo stěrkou ve dvou vrstvách</t>
  </si>
  <si>
    <t>https://podminky.urs.cz/item/CS_URS_2024_01/771591112</t>
  </si>
  <si>
    <t>228</t>
  </si>
  <si>
    <t>998771121</t>
  </si>
  <si>
    <t>Přesun hmot tonážní pro podlahy z dlaždic ruční v objektech v do 6 m</t>
  </si>
  <si>
    <t>-1914461380</t>
  </si>
  <si>
    <t>Přesun hmot pro podlahy z dlaždic stanovený z hmotnosti přesunovaného materiálu vodorovná dopravní vzdálenost do 50 m ruční (bez užití mechanizace) v objektech výšky do 6 m</t>
  </si>
  <si>
    <t>https://podminky.urs.cz/item/CS_URS_2024_01/998771121</t>
  </si>
  <si>
    <t>776</t>
  </si>
  <si>
    <t>Podlahy povlakové</t>
  </si>
  <si>
    <t>229</t>
  </si>
  <si>
    <t>776111311</t>
  </si>
  <si>
    <t>Vysátí podkladu povlakových podlah</t>
  </si>
  <si>
    <t>-692242387</t>
  </si>
  <si>
    <t>Příprava podkladu povlakových podlah a stěn vysátí podlah</t>
  </si>
  <si>
    <t>https://podminky.urs.cz/item/CS_URS_2024_01/776111311</t>
  </si>
  <si>
    <t>230</t>
  </si>
  <si>
    <t>776121112</t>
  </si>
  <si>
    <t>Vodou ředitelná penetrace savého podkladu povlakových podlah</t>
  </si>
  <si>
    <t>-1326292129</t>
  </si>
  <si>
    <t>Příprava podkladu povlakových podlah a stěn penetrace vodou ředitelná podlah</t>
  </si>
  <si>
    <t>https://podminky.urs.cz/item/CS_URS_2024_01/776121112</t>
  </si>
  <si>
    <t>231</t>
  </si>
  <si>
    <t>776141111</t>
  </si>
  <si>
    <t>Stěrka podlahová nivelační pro vyrovnání podkladu povlakových podlah pevnosti 20 MPa tl do 3 mm</t>
  </si>
  <si>
    <t>833791131</t>
  </si>
  <si>
    <t>Příprava podkladu povlakových podlah a stěn vyrovnání samonivelační stěrkou podlah min.pevnosti 20 MPa, tloušťky do 3 mm</t>
  </si>
  <si>
    <t>https://podminky.urs.cz/item/CS_URS_2024_01/776141111</t>
  </si>
  <si>
    <t>232</t>
  </si>
  <si>
    <t>776251111</t>
  </si>
  <si>
    <t>Lepení pásů z přírodního linolea (marmolea) standardním lepidlem</t>
  </si>
  <si>
    <t>-884035001</t>
  </si>
  <si>
    <t>Montáž podlahovin z přírodního linolea (marmolea) lepením standardním lepidlem z pásů standardních</t>
  </si>
  <si>
    <t>https://podminky.urs.cz/item/CS_URS_2024_01/776251111</t>
  </si>
  <si>
    <t>233</t>
  </si>
  <si>
    <t>28411068</t>
  </si>
  <si>
    <t>linoleum přírodní ze 100% dřevité moučky tl 2,0mm, zátěž 32/41, R9, hořlavost Cfl S1</t>
  </si>
  <si>
    <t>-216248851</t>
  </si>
  <si>
    <t>114,56*1,1 'Přepočtené koeficientem množství</t>
  </si>
  <si>
    <t>234</t>
  </si>
  <si>
    <t>776411111</t>
  </si>
  <si>
    <t>Montáž obvodových soklíků výšky do 80 mm</t>
  </si>
  <si>
    <t>-560175733</t>
  </si>
  <si>
    <t>Montáž soklíků lepením obvodových, výšky do 80 mm</t>
  </si>
  <si>
    <t>https://podminky.urs.cz/item/CS_URS_2024_01/776411111</t>
  </si>
  <si>
    <t>11,3</t>
  </si>
  <si>
    <t>16,27</t>
  </si>
  <si>
    <t>12,56</t>
  </si>
  <si>
    <t>235</t>
  </si>
  <si>
    <t>28411009</t>
  </si>
  <si>
    <t>lišta soklová PVC 18x80mm</t>
  </si>
  <si>
    <t>-915874066</t>
  </si>
  <si>
    <t>94,13*1,05 'Přepočtené koeficientem množství</t>
  </si>
  <si>
    <t>236</t>
  </si>
  <si>
    <t>998776121</t>
  </si>
  <si>
    <t>Přesun hmot tonážní pro podlahy povlakové ruční v objektech v do 6 m</t>
  </si>
  <si>
    <t>790492341</t>
  </si>
  <si>
    <t>Přesun hmot pro podlahy povlakové stanovený z hmotnosti přesunovaného materiálu vodorovná dopravní vzdálenost do 50 m ruční (bez užití mechanizace) v objektech výšky do 6 m</t>
  </si>
  <si>
    <t>https://podminky.urs.cz/item/CS_URS_2024_01/998776121</t>
  </si>
  <si>
    <t>781</t>
  </si>
  <si>
    <t>Dokončovací práce - obklady</t>
  </si>
  <si>
    <t>237</t>
  </si>
  <si>
    <t>781121011</t>
  </si>
  <si>
    <t>Nátěr penetrační na stěnu</t>
  </si>
  <si>
    <t>-2069313675</t>
  </si>
  <si>
    <t>Příprava podkladu před provedením obkladu nátěr penetrační na stěnu</t>
  </si>
  <si>
    <t>https://podminky.urs.cz/item/CS_URS_2024_01/781121011</t>
  </si>
  <si>
    <t>Koupelny+WC</t>
  </si>
  <si>
    <t>2,05*8,1</t>
  </si>
  <si>
    <t>2,05*11,85</t>
  </si>
  <si>
    <t>2,05*4,18</t>
  </si>
  <si>
    <t>1,6*0,8</t>
  </si>
  <si>
    <t>KER OBKL PARAPETY</t>
  </si>
  <si>
    <t>0,515</t>
  </si>
  <si>
    <t>238</t>
  </si>
  <si>
    <t>781131112</t>
  </si>
  <si>
    <t>Izolace pod obklad nátěrem nebo stěrkou ve dvou vrstvách</t>
  </si>
  <si>
    <t>-952264644</t>
  </si>
  <si>
    <t>Izolace stěny pod obklad izolace nátěrem nebo stěrkou ve dvou vrstvách</t>
  </si>
  <si>
    <t>https://podminky.urs.cz/item/CS_URS_2024_01/781131112</t>
  </si>
  <si>
    <t>239</t>
  </si>
  <si>
    <t>781151031</t>
  </si>
  <si>
    <t>Celoplošné vyrovnání podkladu stěrkou tl 3 mm</t>
  </si>
  <si>
    <t>-784950079</t>
  </si>
  <si>
    <t>Příprava podkladu před provedením obkladu celoplošné vyrovnání podkladu stěrkou, tloušťky 3 mm</t>
  </si>
  <si>
    <t>https://podminky.urs.cz/item/CS_URS_2024_01/781151031</t>
  </si>
  <si>
    <t>240</t>
  </si>
  <si>
    <t>781474113</t>
  </si>
  <si>
    <t>Montáž obkladů keramických hladkých lepených cementovým flexibilním lepidlem přes 12 do 19 ks/m2</t>
  </si>
  <si>
    <t>-1922668080</t>
  </si>
  <si>
    <t>Montáž keramických obkladů stěn lepených cementovým flexibilním lepidlem hladkých přes 12 do 19 ks/m2</t>
  </si>
  <si>
    <t>https://podminky.urs.cz/item/CS_URS_2024_01/781474113</t>
  </si>
  <si>
    <t>-0,515</t>
  </si>
  <si>
    <t>241</t>
  </si>
  <si>
    <t>59761714</t>
  </si>
  <si>
    <t>obklad keramický nemrazuvzdorný povrch hladký/matný tl do 10mm přes 22 do 25ks/m2</t>
  </si>
  <si>
    <t>-546491709</t>
  </si>
  <si>
    <t>75,04*1,03 'Přepočtené koeficientem množství</t>
  </si>
  <si>
    <t>242</t>
  </si>
  <si>
    <t>781495115</t>
  </si>
  <si>
    <t>Spárování vnitřních obkladů silikonem</t>
  </si>
  <si>
    <t>1566377531</t>
  </si>
  <si>
    <t>Obklad - dokončující práce ostatní práce spárování silikonem</t>
  </si>
  <si>
    <t>https://podminky.urs.cz/item/CS_URS_2024_01/781495115</t>
  </si>
  <si>
    <t>8,1</t>
  </si>
  <si>
    <t>11,85</t>
  </si>
  <si>
    <t>4,18</t>
  </si>
  <si>
    <t>13,3</t>
  </si>
  <si>
    <t>243</t>
  </si>
  <si>
    <t>781674113</t>
  </si>
  <si>
    <t>Montáž keramických obkladů parapetů š přes 150 do 200 mm lepených flexibilním lepidlem</t>
  </si>
  <si>
    <t>878931635</t>
  </si>
  <si>
    <t>Montáž keramických obkladů parapetů lepených flexibilním lepidlem, šířky parapetu přes 150 do 200 mm</t>
  </si>
  <si>
    <t>https://podminky.urs.cz/item/CS_URS_2024_01/781674113</t>
  </si>
  <si>
    <t>3*0,78</t>
  </si>
  <si>
    <t>244</t>
  </si>
  <si>
    <t>1790462752</t>
  </si>
  <si>
    <t>2,34*0,22 'Přepočtené koeficientem množství</t>
  </si>
  <si>
    <t>245</t>
  </si>
  <si>
    <t>781491011</t>
  </si>
  <si>
    <t>Montáž zrcadel plochy do 1 m2 lepených silikonovým tmelem na podkladní omítku</t>
  </si>
  <si>
    <t>103553137</t>
  </si>
  <si>
    <t>Montáž zrcadel lepených silikonovým tmelem na podkladní omítku, plochy do 1 m2</t>
  </si>
  <si>
    <t>https://podminky.urs.cz/item/CS_URS_2024_01/781491011</t>
  </si>
  <si>
    <t>2*(1*0,6)" Z12</t>
  </si>
  <si>
    <t>0,4*0,6" Z13</t>
  </si>
  <si>
    <t>0,6*0,9" Z14</t>
  </si>
  <si>
    <t>246</t>
  </si>
  <si>
    <t>Z12</t>
  </si>
  <si>
    <t>Zrcadlo zapuštěné do keramického obkladu na umyvadly, zatmelit, rozměr 1000/600mm, kompletní dodávka viz odkaz Z12</t>
  </si>
  <si>
    <t>-2084092125</t>
  </si>
  <si>
    <t>247</t>
  </si>
  <si>
    <t>Z13</t>
  </si>
  <si>
    <t>Zrcadlo zapuštěné do keramického obkladu na umyvadly, zatmelit, rozměr 400/600mm, kompletní dodávka viz odkaz Z13</t>
  </si>
  <si>
    <t>-1906650068</t>
  </si>
  <si>
    <t>248</t>
  </si>
  <si>
    <t>Z14</t>
  </si>
  <si>
    <t>Zrcadlo zapuštěné do keramického obkladu na umyvadly, zatmelit, rozměr 600/900mm, kompletní dodávka viz odkaz Z14</t>
  </si>
  <si>
    <t>-1089236550</t>
  </si>
  <si>
    <t>249</t>
  </si>
  <si>
    <t>998781121</t>
  </si>
  <si>
    <t>Přesun hmot tonážní pro obklady keramické ruční v objektech v do 6 m</t>
  </si>
  <si>
    <t>851029145</t>
  </si>
  <si>
    <t>Přesun hmot pro obklady keramické stanovený z hmotnosti přesunovaného materiálu vodorovná dopravní vzdálenost do 50 m ruční (bez užití mechanizace) v objektech výšky do 6 m</t>
  </si>
  <si>
    <t>https://podminky.urs.cz/item/CS_URS_2024_01/998781121</t>
  </si>
  <si>
    <t>783</t>
  </si>
  <si>
    <t>Dokončovací práce - nátěry</t>
  </si>
  <si>
    <t>250</t>
  </si>
  <si>
    <t>783009421</t>
  </si>
  <si>
    <t>Bezpečnostní šrafování stěnových nebo podlahových hran</t>
  </si>
  <si>
    <t>-1546906050</t>
  </si>
  <si>
    <t>Bezpečnostní šrafování rohových hran stěnových nebo podlahových</t>
  </si>
  <si>
    <t>https://podminky.urs.cz/item/CS_URS_2024_01/783009421</t>
  </si>
  <si>
    <t>úprava barevného odlišení nástupní a výstupního stupně venkovního schodiště</t>
  </si>
  <si>
    <t>2*1,05</t>
  </si>
  <si>
    <t>251</t>
  </si>
  <si>
    <t>783201401</t>
  </si>
  <si>
    <t>Ometení tesařských konstrukcí před provedením nátěru</t>
  </si>
  <si>
    <t>1174194905</t>
  </si>
  <si>
    <t>Příprava podkladu tesařských konstrukcí před provedením nátěru ometení</t>
  </si>
  <si>
    <t>https://podminky.urs.cz/item/CS_URS_2024_01/783201401</t>
  </si>
  <si>
    <t xml:space="preserve">11,186"ostění a nadpraží </t>
  </si>
  <si>
    <t xml:space="preserve">80,533*2,2"nátěr bude proveden ze všech stran </t>
  </si>
  <si>
    <t>252</t>
  </si>
  <si>
    <t>783268111</t>
  </si>
  <si>
    <t>Lazurovací dvojnásobný olejový nátěr tesařských konstrukcí</t>
  </si>
  <si>
    <t>272605259</t>
  </si>
  <si>
    <t>Lazurovací nátěr tesařských konstrukcí dvojnásobný olejový</t>
  </si>
  <si>
    <t>https://podminky.urs.cz/item/CS_URS_2024_01/783268111</t>
  </si>
  <si>
    <t>253</t>
  </si>
  <si>
    <t>783933151</t>
  </si>
  <si>
    <t>Penetrační epoxidový nátěr hladkých betonových podlah</t>
  </si>
  <si>
    <t>302186356</t>
  </si>
  <si>
    <t>Penetrační nátěr betonových podlah hladkých (z pohledového nebo gletovaného betonu, stěrky apod.) epoxidový</t>
  </si>
  <si>
    <t>https://podminky.urs.cz/item/CS_URS_2024_01/783933151</t>
  </si>
  <si>
    <t>podlaha venkovní sklad</t>
  </si>
  <si>
    <t>254</t>
  </si>
  <si>
    <t>783937163</t>
  </si>
  <si>
    <t>Krycí dvojnásobný epoxidový rozpouštědlový nátěr betonové podlahy</t>
  </si>
  <si>
    <t>1948151167</t>
  </si>
  <si>
    <t>Krycí (uzavírací) nátěr betonových podlah dvojnásobný epoxidový rozpouštědlový</t>
  </si>
  <si>
    <t>https://podminky.urs.cz/item/CS_URS_2024_01/783937163</t>
  </si>
  <si>
    <t>784</t>
  </si>
  <si>
    <t>Dokončovací práce - malby a tapety</t>
  </si>
  <si>
    <t>255</t>
  </si>
  <si>
    <t>784171101</t>
  </si>
  <si>
    <t>Zakrytí vnitřních podlah včetně pozdějšího odkrytí</t>
  </si>
  <si>
    <t>-1363133483</t>
  </si>
  <si>
    <t>Zakrytí nemalovaných ploch (materiál ve specifikaci) včetně pozdějšího odkrytí podlah</t>
  </si>
  <si>
    <t>https://podminky.urs.cz/item/CS_URS_2024_01/784171101</t>
  </si>
  <si>
    <t>256</t>
  </si>
  <si>
    <t>58124844</t>
  </si>
  <si>
    <t>fólie pro malířské potřeby zakrývací tl 25µ 4x5m</t>
  </si>
  <si>
    <t>695604539</t>
  </si>
  <si>
    <t>202,12*1,05 'Přepočtené koeficientem množství</t>
  </si>
  <si>
    <t>257</t>
  </si>
  <si>
    <t>784181101</t>
  </si>
  <si>
    <t>Základní akrylátová jednonásobná bezbarvá penetrace podkladu v místnostech v do 3,80 m</t>
  </si>
  <si>
    <t>1589288137</t>
  </si>
  <si>
    <t>Penetrace podkladu jednonásobná základní akrylátová bezbarvá v místnostech výšky do 3,80 m</t>
  </si>
  <si>
    <t>https://podminky.urs.cz/item/CS_URS_2024_01/784181101</t>
  </si>
  <si>
    <t>STĚNY</t>
  </si>
  <si>
    <t>STROP</t>
  </si>
  <si>
    <t>258</t>
  </si>
  <si>
    <t>784221101</t>
  </si>
  <si>
    <t>Dvojnásobné bílé malby ze směsí za sucha dobře otěruvzdorných v místnostech do 3,80 m</t>
  </si>
  <si>
    <t>1752080317</t>
  </si>
  <si>
    <t>Malby z malířských směsí otěruvzdorných za sucha dvojnásobné, bílé za sucha otěruvzdorné dobře v místnostech výšky do 3,80 m</t>
  </si>
  <si>
    <t>https://podminky.urs.cz/item/CS_URS_2024_01/784221101</t>
  </si>
  <si>
    <t>786</t>
  </si>
  <si>
    <t>Dokončovací práce - čalounické úpravy</t>
  </si>
  <si>
    <t>259</t>
  </si>
  <si>
    <t>786612200</t>
  </si>
  <si>
    <t>Montáž zastiňujících rolet z textilií nebo umělých tkanin</t>
  </si>
  <si>
    <t>523266202</t>
  </si>
  <si>
    <t>Montáž zastiňujících rolet do jakýchkoli typů oken z textilií nebo umělých tkanin</t>
  </si>
  <si>
    <t>https://podminky.urs.cz/item/CS_URS_2024_01/786612200</t>
  </si>
  <si>
    <t>6" Z15</t>
  </si>
  <si>
    <t>2" Z16</t>
  </si>
  <si>
    <t>260</t>
  </si>
  <si>
    <t>Z15</t>
  </si>
  <si>
    <t>Vnitřní textilní roleta, připevněná na strop, řetízkové ovládání, rozměr 1925/2980mm, kompletní dodávka viz odkaz Z15</t>
  </si>
  <si>
    <t>1337402090</t>
  </si>
  <si>
    <t>261</t>
  </si>
  <si>
    <t>Z16</t>
  </si>
  <si>
    <t>Vnitřní textilní roleta, připevněná na strop, řetízkové ovládání, rozměr 1625/2980mm, kompletní dodávka viz odkaz Z16</t>
  </si>
  <si>
    <t>1918255986</t>
  </si>
  <si>
    <t>HZS</t>
  </si>
  <si>
    <t>Hodinové zúčtovací sazby</t>
  </si>
  <si>
    <t>262</t>
  </si>
  <si>
    <t>HZS2492</t>
  </si>
  <si>
    <t>Hodinová zúčtovací sazba pomocný dělník PSV</t>
  </si>
  <si>
    <t>hod</t>
  </si>
  <si>
    <t>512</t>
  </si>
  <si>
    <t>-82309046</t>
  </si>
  <si>
    <t>Hodinové zúčtovací sazby profesí PSV zednické výpomoci a pomocné práce PSV pomocný dělník PSV</t>
  </si>
  <si>
    <t>https://podminky.urs.cz/item/CS_URS_2024_01/HZS2492</t>
  </si>
  <si>
    <t>montáž prvků Z01 a Z11</t>
  </si>
  <si>
    <t xml:space="preserve">D2 - Konstrukční řešení </t>
  </si>
  <si>
    <t>273313711</t>
  </si>
  <si>
    <t>Základové desky z betonu tř. C 20/25</t>
  </si>
  <si>
    <t>549257301</t>
  </si>
  <si>
    <t>Základy z betonu prostého desky z betonu kamenem neprokládaného tř. C 20/25</t>
  </si>
  <si>
    <t>https://podminky.urs.cz/item/CS_URS_2024_01/273313711</t>
  </si>
  <si>
    <t>VIZ.V.Č. 11 ČÁST D.1.2</t>
  </si>
  <si>
    <t>190*0,16</t>
  </si>
  <si>
    <t>273351121</t>
  </si>
  <si>
    <t>Zřízení bednění základových desek</t>
  </si>
  <si>
    <t>766538330</t>
  </si>
  <si>
    <t>Bednění základů desek zřízení</t>
  </si>
  <si>
    <t>https://podminky.urs.cz/item/CS_URS_2024_01/273351121</t>
  </si>
  <si>
    <t>60*0,16</t>
  </si>
  <si>
    <t>273351122</t>
  </si>
  <si>
    <t>Odstranění bednění základových desek</t>
  </si>
  <si>
    <t>1541469050</t>
  </si>
  <si>
    <t>Bednění základů desek odstranění</t>
  </si>
  <si>
    <t>https://podminky.urs.cz/item/CS_URS_2024_01/273351122</t>
  </si>
  <si>
    <t>273362021</t>
  </si>
  <si>
    <t>Výztuž základových desek svařovanými sítěmi Kari</t>
  </si>
  <si>
    <t>1074416375</t>
  </si>
  <si>
    <t>Výztuž základů desek ze svařovaných sítí z drátů typu KARI</t>
  </si>
  <si>
    <t>https://podminky.urs.cz/item/CS_URS_2024_01/273362021</t>
  </si>
  <si>
    <t>1602/1000*1,15</t>
  </si>
  <si>
    <t>1,842*1,15 'Přepočtené koeficientem množství</t>
  </si>
  <si>
    <t>274313611</t>
  </si>
  <si>
    <t>Základové pásy z betonu tř. C 16/20</t>
  </si>
  <si>
    <t>1970322995</t>
  </si>
  <si>
    <t>Základy z betonu prostého pasy betonu kamenem neprokládaného tř. C 16/20</t>
  </si>
  <si>
    <t>https://podminky.urs.cz/item/CS_URS_2024_01/274313611</t>
  </si>
  <si>
    <t xml:space="preserve">ZÁKLADOVÉ PASY BETONOVANÉ DO VÝKOPU </t>
  </si>
  <si>
    <t>(0,29*0,6*35+0,29*0,5*40+0,29*0,4*25+0,29*0,4*15)*1,03</t>
  </si>
  <si>
    <t xml:space="preserve">PATA ZÁKLADU POD PŘEDLOŽENÉ SCHODIŠTĚ </t>
  </si>
  <si>
    <t>0,25*(9,786-4*1,235)</t>
  </si>
  <si>
    <t>279113133</t>
  </si>
  <si>
    <t>Základová zeď tl přes 200 do 250 mm z tvárnic ztraceného bednění včetně výplně z betonu tř. C 16/20</t>
  </si>
  <si>
    <t>966930768</t>
  </si>
  <si>
    <t>Základové zdi z tvárnic ztraceného bednění včetně výplně z betonu bez zvláštních nároků na vliv prostředí třídy C 16/20, tloušťky zdiva přes 200 do 250 mm</t>
  </si>
  <si>
    <t>https://podminky.urs.cz/item/CS_URS_2024_01/279113133</t>
  </si>
  <si>
    <t>ZÁKLADY POD SCHODY</t>
  </si>
  <si>
    <t>4,23*0,75</t>
  </si>
  <si>
    <t>4,23*0,50</t>
  </si>
  <si>
    <t>1,83*5*(0,75+0,50)/2</t>
  </si>
  <si>
    <t>279113134</t>
  </si>
  <si>
    <t>Základová zeď tl přes 250 do 300 mm z tvárnic ztraceného bednění včetně výplně z betonu tř. C 16/20</t>
  </si>
  <si>
    <t>-872642823</t>
  </si>
  <si>
    <t>Základové zdi z tvárnic ztraceného bednění včetně výplně z betonu bez zvláštních nároků na vliv prostředí třídy C 16/20, tloušťky zdiva přes 250 do 300 mm</t>
  </si>
  <si>
    <t>https://podminky.urs.cz/item/CS_URS_2024_01/279113134</t>
  </si>
  <si>
    <t>ZP3</t>
  </si>
  <si>
    <t>0,75*25</t>
  </si>
  <si>
    <t>ZP4</t>
  </si>
  <si>
    <t>0,5*15</t>
  </si>
  <si>
    <t>279113135</t>
  </si>
  <si>
    <t>Základová zeď tl přes 300 do 400 mm z tvárnic ztraceného bednění včetně výplně z betonu tř. C 16/20</t>
  </si>
  <si>
    <t>-2088001735</t>
  </si>
  <si>
    <t>Základové zdi z tvárnic ztraceného bednění včetně výplně z betonu bez zvláštních nároků na vliv prostředí třídy C 16/20, tloušťky zdiva přes 300 do 400 mm</t>
  </si>
  <si>
    <t>https://podminky.urs.cz/item/CS_URS_2024_01/279113135</t>
  </si>
  <si>
    <t>ZP1</t>
  </si>
  <si>
    <t>0,75*35</t>
  </si>
  <si>
    <t>ZP2</t>
  </si>
  <si>
    <t>0,75*40</t>
  </si>
  <si>
    <t>274361821</t>
  </si>
  <si>
    <t>Výztuž základových pasů betonářskou ocelí 10 505 (R)</t>
  </si>
  <si>
    <t>1143855381</t>
  </si>
  <si>
    <t>Výztuž základů pasů z betonářské oceli 10 505 (R) nebo BSt 500</t>
  </si>
  <si>
    <t>https://podminky.urs.cz/item/CS_URS_2024_01/274361821</t>
  </si>
  <si>
    <t>PROFILY Č. 1-9</t>
  </si>
  <si>
    <t>(833+296,3+94,8+45+118,5+56,9+19,7+74+94,8)/1000*1,15</t>
  </si>
  <si>
    <t>11,007*20/1000*1,15</t>
  </si>
  <si>
    <t>2,131*1,15 'Přepočtené koeficientem množství</t>
  </si>
  <si>
    <t>311113153</t>
  </si>
  <si>
    <t>Nadzákladová zeď tl přes 200 do 250 mm z hladkých tvárnic ztraceného bednění včetně výplně z betonu tř. C 25/30</t>
  </si>
  <si>
    <t>1816213667</t>
  </si>
  <si>
    <t>Nadzákladové zdi z betonových tvárnic ztraceného bednění hladkých, včetně výplně z betonu třídy C 25/30, tloušťky zdiva přes 200 do 250 mm</t>
  </si>
  <si>
    <t>https://podminky.urs.cz/item/CS_URS_2024_01/311113153</t>
  </si>
  <si>
    <t>ATIKA RESP. VENĚC V3</t>
  </si>
  <si>
    <t>0,5*21</t>
  </si>
  <si>
    <t>ATIKA RESP. VĚNEV V4</t>
  </si>
  <si>
    <t>0,5*10+0,5*4</t>
  </si>
  <si>
    <t>331273011</t>
  </si>
  <si>
    <t>Pilíř z tvárnic betonových rozměru do 300x300 mm</t>
  </si>
  <si>
    <t>692431522</t>
  </si>
  <si>
    <t>Pilíř z betonových tvárnic včetně zmonolitnění betonovou směsí bez výztuže, rozměru do 300x300 mm</t>
  </si>
  <si>
    <t>https://podminky.urs.cz/item/CS_URS_2024_01/331273011</t>
  </si>
  <si>
    <t>SLOUPY PODLOUBÍ</t>
  </si>
  <si>
    <t>9*0,25*0,25*3,21</t>
  </si>
  <si>
    <t>CENTRÁLNÍ SLOUP</t>
  </si>
  <si>
    <t>1*0,25*0,25*1</t>
  </si>
  <si>
    <t>331361821</t>
  </si>
  <si>
    <t>Výztuž sloupů hranatých betonářskou ocelí 10 505</t>
  </si>
  <si>
    <t>-1375600359</t>
  </si>
  <si>
    <t>Výztuž sloupů, pilířů, rámových stojek, táhel nebo vzpěr hranatých svislých nebo šikmých (odkloněných) z betonářské oceli 10 505 (R) nebo BSt 500</t>
  </si>
  <si>
    <t>https://podminky.urs.cz/item/CS_URS_2024_01/331361821</t>
  </si>
  <si>
    <t>PROFILY Č. 10-14</t>
  </si>
  <si>
    <t>(107,3+213+21,6+19,9+2)/1000*1,15</t>
  </si>
  <si>
    <t>0,418*1,15 'Přepočtené koeficientem množství</t>
  </si>
  <si>
    <t>411168332</t>
  </si>
  <si>
    <t>Strop keramický tl 21 cm z vložek MIAKO a keramobetonových nosníků dl přes 2 do 3 m OVN 62,5 cm</t>
  </si>
  <si>
    <t>-1753916101</t>
  </si>
  <si>
    <t>Stropy keramické z cihelných stropních vložek MIAKO a keramobetonových nosníků včetně zmonolitnění konstrukce z betonu C 20/25 a svařované sítě při osové vzdálenosti nosníků 62,5 cm, z vložek výšky 15 cm (MIAKO 15/62,5), tloušťky stropní konstrukce 21 cm, z nosníků délky přes 2 do 3 m</t>
  </si>
  <si>
    <t>https://podminky.urs.cz/item/CS_URS_2024_01/411168332</t>
  </si>
  <si>
    <t>40"VIZ. V.Č. 12, ČÁST D.1.2</t>
  </si>
  <si>
    <t>411168364</t>
  </si>
  <si>
    <t>Strop keramický tl 25 cm z vložek MIAKO a keramobetonových nosníků dl přes 4 do 5 m OVN 62,5 cm</t>
  </si>
  <si>
    <t>1583639240</t>
  </si>
  <si>
    <t>Stropy keramické z cihelných stropních vložek MIAKO a keramobetonových nosníků včetně zmonolitnění konstrukce z betonu C 20/25 a svařované sítě při osové vzdálenosti nosníků 62,5 cm, z vložek výšky 19 cm (MIAKO 19/62,5), tloušťky stropní konstrukce 25 cm, z nosníků délky přes 4 do 5 m</t>
  </si>
  <si>
    <t>https://podminky.urs.cz/item/CS_URS_2024_01/411168364</t>
  </si>
  <si>
    <t>185"VIZ. V.Č. 12, ČÁST D.1.2</t>
  </si>
  <si>
    <t>411362021</t>
  </si>
  <si>
    <t>Výztuž stropů svařovanými sítěmi Kari</t>
  </si>
  <si>
    <t>1839352629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</si>
  <si>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 drátů typu KARI</t>
  </si>
  <si>
    <t>https://podminky.urs.cz/item/CS_URS_2024_01/411362021</t>
  </si>
  <si>
    <t>890/1000*1,15"VIZ. V.Č. 12, ČÁST D.1.2</t>
  </si>
  <si>
    <t>413321414</t>
  </si>
  <si>
    <t>Nosníky ze ŽB tř. C 25/30</t>
  </si>
  <si>
    <t>-831178271</t>
  </si>
  <si>
    <t>Nosníky z betonu železového (bez výztuže) včetně stěnových i jeřábových drah, volných trámů, průvlaků, rámových příčlí, ztužidel, konzol, vodorovných táhel apod., tyčových konstrukcí tř. C 25/30</t>
  </si>
  <si>
    <t>https://podminky.urs.cz/item/CS_URS_2024_01/413321414</t>
  </si>
  <si>
    <t>TRÁM T1</t>
  </si>
  <si>
    <t>0,25*0,85*5,2</t>
  </si>
  <si>
    <t>413351111</t>
  </si>
  <si>
    <t>Zřízení bednění nosníků a průvlaků bez podpěrné kce výšky do 100 cm</t>
  </si>
  <si>
    <t>-1805303518</t>
  </si>
  <si>
    <t>Bednění nosníků a průvlaků - bez podpěrné konstrukce výška nosníku po spodní líc stropní desky do 100 cm zřízení</t>
  </si>
  <si>
    <t>https://podminky.urs.cz/item/CS_URS_2024_01/413351111</t>
  </si>
  <si>
    <t>(0,6+0,85)*5,2</t>
  </si>
  <si>
    <t>413351112</t>
  </si>
  <si>
    <t>Odstranění bednění nosníků a průvlaků bez podpěrné kce výšky do 100 cm</t>
  </si>
  <si>
    <t>817366704</t>
  </si>
  <si>
    <t>Bednění nosníků a průvlaků - bez podpěrné konstrukce výška nosníku po spodní líc stropní desky do 100 cm odstranění</t>
  </si>
  <si>
    <t>https://podminky.urs.cz/item/CS_URS_2024_01/413351112</t>
  </si>
  <si>
    <t>413352111</t>
  </si>
  <si>
    <t>Zřízení podpěrné konstrukce nosníků výšky podepření do 4 m pro nosník výšky do 100 cm</t>
  </si>
  <si>
    <t>-227255774</t>
  </si>
  <si>
    <t>Podpěrná konstrukce nosníků a průvlaků výšky podepření do 4 m výšky nosníku (po spodní hranu stropní desky) do 100 cm zřízení</t>
  </si>
  <si>
    <t>https://podminky.urs.cz/item/CS_URS_2024_01/413352111</t>
  </si>
  <si>
    <t>0,25*5,2</t>
  </si>
  <si>
    <t>413352112</t>
  </si>
  <si>
    <t>Odstranění podpěrné konstrukce nosníků výšky podepření do 4 m pro nosník výšky do 100 cm</t>
  </si>
  <si>
    <t>66895548</t>
  </si>
  <si>
    <t>Podpěrná konstrukce nosníků a průvlaků výšky podepření do 4 m výšky nosníku (po spodní hranu stropní desky) do 100 cm odstranění</t>
  </si>
  <si>
    <t>https://podminky.urs.cz/item/CS_URS_2024_01/413352112</t>
  </si>
  <si>
    <t>413941121</t>
  </si>
  <si>
    <t>Osazování ocelových válcovaných nosníků stropů I, IE, U, UE nebo L do č.12 nebo výšky do 120 mm</t>
  </si>
  <si>
    <t>-2111098703</t>
  </si>
  <si>
    <t>Osazování ocelových válcovaných nosníků ve stropech I nebo IE nebo U nebo UE nebo L do č.12 nebo výšky do 120 mm</t>
  </si>
  <si>
    <t>https://podminky.urs.cz/item/CS_URS_2024_01/413941121</t>
  </si>
  <si>
    <t>I80 VIZ. V.Č. 2, ČÁST D2</t>
  </si>
  <si>
    <t>(36+24)/1000</t>
  </si>
  <si>
    <t>13010710</t>
  </si>
  <si>
    <t>ocel profilová jakost S235JR (11 375) průřez I (IPN) 80</t>
  </si>
  <si>
    <t>-245904228</t>
  </si>
  <si>
    <t>0,06*1,15 'Přepočtené koeficientem množství</t>
  </si>
  <si>
    <t>417321515</t>
  </si>
  <si>
    <t>Ztužující pásy a věnce ze ŽB tř. C 25/30</t>
  </si>
  <si>
    <t>1803474761</t>
  </si>
  <si>
    <t>Ztužující pásy a věnce z betonu železového (bez výztuže) tř. C 25/30</t>
  </si>
  <si>
    <t>https://podminky.urs.cz/item/CS_URS_2024_01/417321515</t>
  </si>
  <si>
    <t>VĚNEC V1</t>
  </si>
  <si>
    <t>0,25*0,25*17</t>
  </si>
  <si>
    <t>VĚNEC V2</t>
  </si>
  <si>
    <t>0,25*0,5*5,5</t>
  </si>
  <si>
    <t>UKONČENÍ ATIK(VĚNCŮ V3 A V4)</t>
  </si>
  <si>
    <t>0,1*0,25*(21+10+4)</t>
  </si>
  <si>
    <t>VĚNEC V5</t>
  </si>
  <si>
    <t>0,575*17,65</t>
  </si>
  <si>
    <t>VĚNEC V6</t>
  </si>
  <si>
    <t>0,25*0,29*17,65</t>
  </si>
  <si>
    <t>417351115</t>
  </si>
  <si>
    <t>Zřízení bednění ztužujících věnců</t>
  </si>
  <si>
    <t>-2002327302</t>
  </si>
  <si>
    <t>Bednění bočnic ztužujících pásů a věnců včetně vzpěr zřízení</t>
  </si>
  <si>
    <t>https://podminky.urs.cz/item/CS_URS_2024_01/417351115</t>
  </si>
  <si>
    <t>0,1*(21+10+4)*2</t>
  </si>
  <si>
    <t>(0,25+0,29+0,16)*17,65</t>
  </si>
  <si>
    <t>417351116</t>
  </si>
  <si>
    <t>Odstranění bednění ztužujících věnců</t>
  </si>
  <si>
    <t>1883355358</t>
  </si>
  <si>
    <t>Bednění bočnic ztužujících pásů a věnců včetně vzpěr odstranění</t>
  </si>
  <si>
    <t>https://podminky.urs.cz/item/CS_URS_2024_01/417351116</t>
  </si>
  <si>
    <t>417361821</t>
  </si>
  <si>
    <t>Výztuž ztužujících pásů a věnců betonářskou ocelí 10 505</t>
  </si>
  <si>
    <t>-768230709</t>
  </si>
  <si>
    <t>Výztuž ztužujících pásů a věnců z betonářské oceli 10 505 (R) nebo BSt 500</t>
  </si>
  <si>
    <t>https://podminky.urs.cz/item/CS_URS_2024_01/417361821</t>
  </si>
  <si>
    <t>PROFILY Č. 10-14 (VÝZTUŽ VĚNCŮ ATIK A TRÁMU)</t>
  </si>
  <si>
    <t>953943113</t>
  </si>
  <si>
    <t>Osazování výrobků přes 5 do 15 kg/kus do vysekaných kapes zdiva</t>
  </si>
  <si>
    <t>22402133</t>
  </si>
  <si>
    <t>Osazování drobných kovových předmětů výrobků ostatních jinde neuvedených do vynechaných či vysekaných kapes zdiva, se zajištěním polohy se zalitím maltou cementovou, hmotnosti přes 5 do 15 kg/kus</t>
  </si>
  <si>
    <t>https://podminky.urs.cz/item/CS_URS_2024_01/953943113</t>
  </si>
  <si>
    <t>1"kotevní prvek mezi sloupy a trámem</t>
  </si>
  <si>
    <t>KP</t>
  </si>
  <si>
    <t>kotvení sloupu k trámu T1 - L200/100/10 + vzpěra, dl. 220 + 2xM16 + 2xM20 (základní nátěr)</t>
  </si>
  <si>
    <t>129420851</t>
  </si>
  <si>
    <t>953961114</t>
  </si>
  <si>
    <t>Kotva chemickým tmelem M 16 hl 125 mm do betonu, ŽB nebo kamene s vyvrtáním otvoru</t>
  </si>
  <si>
    <t>1990929086</t>
  </si>
  <si>
    <t>Kotva chemická s vyvrtáním otvoru do betonu, železobetonu nebo tvrdého kamene tmel, velikost M 16, hloubka 125 mm</t>
  </si>
  <si>
    <t>https://podminky.urs.cz/item/CS_URS_2024_01/953961114</t>
  </si>
  <si>
    <t>1*2</t>
  </si>
  <si>
    <t>953961115</t>
  </si>
  <si>
    <t>Kotva chemickým tmelem M 20 hl 170 mm do betonu, ŽB nebo kamene s vyvrtáním otvoru</t>
  </si>
  <si>
    <t>717614699</t>
  </si>
  <si>
    <t>Kotva chemická s vyvrtáním otvoru do betonu, železobetonu nebo tvrdého kamene tmel, velikost M 20, hloubka 170 mm</t>
  </si>
  <si>
    <t>https://podminky.urs.cz/item/CS_URS_2024_01/953961115</t>
  </si>
  <si>
    <t>-1984861111</t>
  </si>
  <si>
    <t xml:space="preserve">D4 - Technika prostředí staveb </t>
  </si>
  <si>
    <t>Soupis:</t>
  </si>
  <si>
    <t>D.4.1. - Zdravotně technické instalace</t>
  </si>
  <si>
    <t>Úroveň 3:</t>
  </si>
  <si>
    <t>D.4.1.1. - Vnitřní splašková kanalizace</t>
  </si>
  <si>
    <t>D1 - Zemní práce</t>
  </si>
  <si>
    <t>D2 - Trubní vedení</t>
  </si>
  <si>
    <t>D3 - Povlakové krytiny</t>
  </si>
  <si>
    <t>D4 - Vnitřní kanalizace</t>
  </si>
  <si>
    <t>D5 - Zařizovací předměty</t>
  </si>
  <si>
    <t>D6 - Předstěnové systémy</t>
  </si>
  <si>
    <t>D7 - Montáže potrubí</t>
  </si>
  <si>
    <t>Pol130</t>
  </si>
  <si>
    <t>Hloubení rýh šířky přes 60 do 200 cm do 1000 m3, v hornině 3, hloubení strojně</t>
  </si>
  <si>
    <t>Poznámka k položce:
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
Uvažováno s šířkou výkopu 0,8m</t>
  </si>
  <si>
    <t>Pol131</t>
  </si>
  <si>
    <t>Hloubení nezapažených jam a zářezů do 1000 m3, v hornině 3, hloubení strojně</t>
  </si>
  <si>
    <t>Poznámka k položce:
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</si>
  <si>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Pol132</t>
  </si>
  <si>
    <t>Hloubení nezapažených jam a zářezů příplatek za lepivost, v hornině 3,</t>
  </si>
  <si>
    <t>Pol133</t>
  </si>
  <si>
    <t>Hloubení rýh šířky do 60 cm příplatek za lepivost, v hornině 3,</t>
  </si>
  <si>
    <t>Poznámka k položce:
zapažených i nezapažených s urovnáním dna do předepsaného profilu a spádu, s přehozením výkopku na přilehlém terénu na vzdálenost do 3 m od podélné osy rýhy nebo s naložením výkopku na dopravní prostředek.</t>
  </si>
  <si>
    <t>Pol134</t>
  </si>
  <si>
    <t>Svislé přemístění výkopku z horniny 1 až 4, při hloubce výkopu přes 1 do 2,5 m</t>
  </si>
  <si>
    <t>Poznámka k položce:
bez naložení do dopravní nádoby, ale s vyprázdněním dopravní nádoby na hromadu nebo na dopravní prostředek,</t>
  </si>
  <si>
    <t>Pol135</t>
  </si>
  <si>
    <t>Vodorovné přemístění výkopku z horniny 1 až 4, na vzdálenost přes 20  do 50 m</t>
  </si>
  <si>
    <t>Vodorovné přemístění výkopku z horniny 1 až 4, na vzdálenost přes 20 do 50 m</t>
  </si>
  <si>
    <t>Poznámka k položce:
po suchu, bez naložení výkopku, avšak se složením bez rozhrnutí, zpáteční cesta vozidla.</t>
  </si>
  <si>
    <t>Pol136</t>
  </si>
  <si>
    <t>Vodorovné přemístění výkopku z horniny 1 až 4, na vzdálenost přes 9 000  do 10 000 m</t>
  </si>
  <si>
    <t>Vodorovné přemístění výkopku z horniny 1 až 4, na vzdálenost přes 9 000 do 10 000 m</t>
  </si>
  <si>
    <t>Pol137</t>
  </si>
  <si>
    <t>Nakládání, skládání, překládání neulehlého výkopku nakládání výkopku  do 100 m3, z horniny 1 až 4</t>
  </si>
  <si>
    <t>Nakládání, skládání, překládání neulehlého výkopku nakládání výkopku do 100 m3, z horniny 1 až 4</t>
  </si>
  <si>
    <t>Pol138</t>
  </si>
  <si>
    <t>Uložení sypaniny na dočasnou skládku tak, že na 1 m2 plochy připadá přes 2 m3 výkopku nebo ornice</t>
  </si>
  <si>
    <t>Pol139</t>
  </si>
  <si>
    <t>Poplatky za skládku zeminy 1- 4, skupina 17 05 04 z Katalogu odpadů</t>
  </si>
  <si>
    <t>Pol140</t>
  </si>
  <si>
    <t>Lože pod potrubí, stoky a drobné objekty z prohozeného výkopku</t>
  </si>
  <si>
    <t>Poznámka k položce:
v otevřeném výkopu,
Uvažováno s výškou lože 0,1m</t>
  </si>
  <si>
    <t>Pol141</t>
  </si>
  <si>
    <t>Obsyp potrubí bez prohození sypaniny, bez dodávky obsypového materiálu</t>
  </si>
  <si>
    <t>Poznámka k položce:
sypaninou z vhodných hornin tř. 1 - 4 nebo materiálem připraveným podél výkopu ve vzdálenosti do 3 m od jeho kraje, pro jakoukoliv hloubku výkopu a jakoukoliv míru zhutnění,
Uvažováno s výškou obsypu 0,3m</t>
  </si>
  <si>
    <t>Pol142</t>
  </si>
  <si>
    <t>štěrkopísek frakce 0,0 až 8,0 mm; třída C</t>
  </si>
  <si>
    <t>Pol143</t>
  </si>
  <si>
    <t>Zásyp sypaninou se zhutněním jam, šachet, rýh nebo kolem objektů v těchto vykopávkách</t>
  </si>
  <si>
    <t>Poznámka k položce:
z jakékoliv horniny s uložením výkopku po vrstvách,</t>
  </si>
  <si>
    <t>Pol144</t>
  </si>
  <si>
    <t>Přesun hmot pro budovy s nosnou konstrukcí zděnou výšky přes 6 do 12 m</t>
  </si>
  <si>
    <t>Poznámka k položce:
přesun hmot pro budovy občanské výstavby (JKSO 801), budovy pro bydlení (JKSO 803) budovy pro výrobu a služby (JKSO 812) s nosnou svislou konstrukcí zděnou z cihel nebo tvárnic nebo kovovou
Hmotnosti z položek s pořadovými čísly: : 
13, : 
Součet: : 39,97000</t>
  </si>
  <si>
    <t>Trubní vedení</t>
  </si>
  <si>
    <t>Pol145</t>
  </si>
  <si>
    <t>poklop kanalizační do šachtové roury; DN šachty 425 mm; litinový; únosnost 1 500 kg</t>
  </si>
  <si>
    <t>Pol146</t>
  </si>
  <si>
    <t>trubka plastová kanalizační PVC-U; korugovaná; D = 476,0 mm; l = 1 500,0 mm</t>
  </si>
  <si>
    <t>Pol147</t>
  </si>
  <si>
    <t>dno šachetní s výkyvnými hrdly; průtočné; PP; úhel odpadu 0 °; DN = 478,0 mm; l = 570 mm; š = 478 mm; h = 611 mm; DN žlabu 160 mm</t>
  </si>
  <si>
    <t>Poznámka k položce:
průtočné 30°</t>
  </si>
  <si>
    <t>Pol148</t>
  </si>
  <si>
    <t>spojka/nátrubek PP; "in situ"; di = 160,0 mm</t>
  </si>
  <si>
    <t>Pol149</t>
  </si>
  <si>
    <t>Manžeta pro prostup potrubí, DN160</t>
  </si>
  <si>
    <t>Pol150</t>
  </si>
  <si>
    <t>Úprava stávající přípojkové kanalizační šachty</t>
  </si>
  <si>
    <t>Pol151</t>
  </si>
  <si>
    <t>Přesun hmot pro trubní vedení z trub plastových nebo sklolaminátových v otevřeném výkopu</t>
  </si>
  <si>
    <t>Poznámka k položce:
vodovodu nebo kanalizace ražené nebo hloubené (827 1.1, 827 1.9, 827 2.1, 827 2.9), drobných objektů
na vzdálenost 15 m od hrany výkopu nebo od okraje šachty
Hmotnosti z položek s pořadovými čísly: : 
16,17,18,19,20,21, : 
Součet: : 0,04327</t>
  </si>
  <si>
    <t>D3</t>
  </si>
  <si>
    <t>Pol152</t>
  </si>
  <si>
    <t>komínek střešní odvětrání kanalizace; límec PVC; DN 110 mm; výška nad izolaci 350 mm; hloubka pod izolaci 180 mm; s dešťovou krytkou</t>
  </si>
  <si>
    <t>Pol153</t>
  </si>
  <si>
    <t>Přesun hmot pro povlakové krytiny v objektech výšky do 6 m</t>
  </si>
  <si>
    <t>Poznámka k položce:
50 m vodorovně
Hmotnosti z položek s pořadovými čísly: : 
23, : 
Součet: : 0,00120</t>
  </si>
  <si>
    <t>Vnitřní kanalizace</t>
  </si>
  <si>
    <t>Pol154</t>
  </si>
  <si>
    <t>Potrubí HT připojovací vnější průměr D 50 mm, tloušťka stěny 1,8 mm, DN 50</t>
  </si>
  <si>
    <t>Poznámka k položce:
včetně tvarovek, objímek. Bez zednických výpomocí.
Potrubí včetně tvarovek. Bez zednických výpomocí.</t>
  </si>
  <si>
    <t>Pol155</t>
  </si>
  <si>
    <t>Potrubí HT připojovací vnější průměr D 75 mm, tloušťka stěny 1,9 mm, DN 70</t>
  </si>
  <si>
    <t>Pol156</t>
  </si>
  <si>
    <t>Potrubí HT připojovací vnější průměr D 110 mm, tloušťka stěny 2,7 mm, DN 100</t>
  </si>
  <si>
    <t>Pol157</t>
  </si>
  <si>
    <t>Potrubí KG svodné (ležaté) v zemi vnější průměr D 110 mm, tloušťka stěny 3,2 mm, DN 100</t>
  </si>
  <si>
    <t>Pol158</t>
  </si>
  <si>
    <t>Potrubí KG svodné (ležaté) v zemi vnější průměr D 125 mm, tloušťka stěny 3,2 mm, DN 125</t>
  </si>
  <si>
    <t>Pol159</t>
  </si>
  <si>
    <t>Potrubí KG svodné (ležaté) v zemi vnější průměr D 160 mm, tloušťka stěny 4,0 mm, DN 150</t>
  </si>
  <si>
    <t>Pol160</t>
  </si>
  <si>
    <t>Potrubí KG svodné (ležaté) v zemi vnější průměr D 160 mm, tloušťka stěny 4,7 mm, DN 150, včetně tvarovek, objímek. Bez zednických výpomocí.</t>
  </si>
  <si>
    <t>Poznámka k položce:
Potrubí včetně tvarovek. Bez zednických výpomocí.</t>
  </si>
  <si>
    <t>Pol161</t>
  </si>
  <si>
    <t>Ventilační hlavice D 50, 75, 110 mm, přivzdušňovací ventil D 50/75/110 mm s dvojitou izolační stěnou, s masivní pryžovou membránou, s odnímatelnou mřížkou proti hmyzu a pro čištění, mat. , včetně dodávky materiálu</t>
  </si>
  <si>
    <t>Pol162</t>
  </si>
  <si>
    <t>Dvířka revizní plná rozměr 150x200 mm, barva bílá</t>
  </si>
  <si>
    <t>ks</t>
  </si>
  <si>
    <t>Pol163</t>
  </si>
  <si>
    <t>Dvířka revizní plná rozměr 150x300 mm, barva bílá</t>
  </si>
  <si>
    <t>Pol164</t>
  </si>
  <si>
    <t>Montáž revizních dvířek</t>
  </si>
  <si>
    <t>Pol165</t>
  </si>
  <si>
    <t>Mřížka větrací 150x150</t>
  </si>
  <si>
    <t>Pol166</t>
  </si>
  <si>
    <t>Montáž větracích mřížek</t>
  </si>
  <si>
    <t>Pol167</t>
  </si>
  <si>
    <t>Přesun hmot pro vnitřní kanalizaci v objektech výšky do 6 m</t>
  </si>
  <si>
    <t>Poznámka k položce:
50 m vodorovně, měřeno od těžiště půdorysné plochy skládky do těžiště půdorysné plochy objektu
Hmotnosti z položek s pořadovými čísly: : 
25,26,27,28,29,30,31,32, : 
Součet: : 0,18905</t>
  </si>
  <si>
    <t>Zařizovací předměty</t>
  </si>
  <si>
    <t>Pol168</t>
  </si>
  <si>
    <t>Mísa záchodová keramická se samostatným přívodem vody; zabudování: nástěnné; tvar: oválný; splachování: hluboké; odpad: vodorovný; povrchová úprava: lesklá glazura</t>
  </si>
  <si>
    <t>Poznámka k položce:
dětské provedení
včetně sedátka s poklopem</t>
  </si>
  <si>
    <t>Pol169</t>
  </si>
  <si>
    <t>tlačítko ovládací plastové; pro ovládání zepředu; ovládací síla do 20,0 N; množství splachování 2; barva Bílá / pochromovaná lesklá / bílá</t>
  </si>
  <si>
    <t>Pol170</t>
  </si>
  <si>
    <t>Klozetové mísy závěsné pro ZTP, bilé, hluboké splachování, zadní, včetně sedátka, šířka 360 mm, hloubka 700 mm, výška 480 mm</t>
  </si>
  <si>
    <t>soubor</t>
  </si>
  <si>
    <t>Pol171</t>
  </si>
  <si>
    <t>Oddálené pneumatické ovládání</t>
  </si>
  <si>
    <t>Soubor</t>
  </si>
  <si>
    <t>Pol172</t>
  </si>
  <si>
    <t>Invalidní program madlo dvojité sklopné, rozměr 813 mm, nerez</t>
  </si>
  <si>
    <t>Pol173</t>
  </si>
  <si>
    <t>Invalidní program madlo dvojité pevné, rozměr 600 mm, nerez</t>
  </si>
  <si>
    <t>Pol174</t>
  </si>
  <si>
    <t>Montáž zařizovacích předmětů klozet</t>
  </si>
  <si>
    <t>Poznámka k položce:
0,3 m kanalizačního potrubí, osazení klozetové mísy a samostatné nádržky, montáž ventilu.</t>
  </si>
  <si>
    <t>Pol175</t>
  </si>
  <si>
    <t>výlevka závěsná; keramika; bílá; h = 205 mm; h zadní stěny 355 mm; š = 455 mm; hl. 380 mm; mřížka chromová; průměr odpadu 60 mm</t>
  </si>
  <si>
    <t>Poznámka k položce:
včetně chromové mřížky</t>
  </si>
  <si>
    <t>Pol176</t>
  </si>
  <si>
    <t>Zápachová uzávěrka (sifon) pro zařizovací předměty D 40, 50 mm x 6/4"; pro dřezy; PP; příslušenství stavitelný kulový kloub, včetně dodávky materiálu</t>
  </si>
  <si>
    <t>Pol177</t>
  </si>
  <si>
    <t>Montáž zařizovacích předmětů - výlevka</t>
  </si>
  <si>
    <t>Poznámka k položce:
0,5 m kanalizačního potrubí, vyvedení odpadní výpustky, osazení výlevky, sifonu a baterie.</t>
  </si>
  <si>
    <t>Pol178</t>
  </si>
  <si>
    <t>Umyvadlo keramické typ: jednoduchý; š = 450 mm; hl = 370 mm; tvar: oválný; otvor pro baterii uprostřed</t>
  </si>
  <si>
    <t>Poznámka k položce:
dětské provedení</t>
  </si>
  <si>
    <t>Pol179</t>
  </si>
  <si>
    <t>Umyvadlo rohové na šrouby, bílé, šířka 550 mm, hloubka 560 mm</t>
  </si>
  <si>
    <t>Pol180</t>
  </si>
  <si>
    <t>Umyvadlo na šrouby, bílé, šířka 550 mm, hloubka 420 mm</t>
  </si>
  <si>
    <t>Pol181</t>
  </si>
  <si>
    <t>Výpusť umyvadlová s tlakovým uzávěrem, chromovaný kov, včetně dodávky materiálu</t>
  </si>
  <si>
    <t>Pol182</t>
  </si>
  <si>
    <t>Zápachová uzávěrka (sifon) pro zařizovací předměty D 40, 50 mm; pro umyvadla; podomítková; PP; příslušenství vyjímatelná vložka, včetně dodávky materiálu</t>
  </si>
  <si>
    <t>Pol183</t>
  </si>
  <si>
    <t>Zápachová uzávěrka (sifon) pro zařizovací předměty umyvadlová, chromovaný kov, včetně dodávky materiálu</t>
  </si>
  <si>
    <t>Pol184</t>
  </si>
  <si>
    <t>Montáž zařizovacích předmětů umyvadlo</t>
  </si>
  <si>
    <t>Poznámka k položce:
0,5 m kanalizačního potrubí, vyvedení odpadní výpustky, osazení umyvadla, sifonu a baterie.</t>
  </si>
  <si>
    <t>Pol185</t>
  </si>
  <si>
    <t>dřez kuchyňský; jednoduchý; odkap vlevo, vpravo; nerez, lesk; š = 900 mm; hl. 600 mm; 180 mm; obdélníkový; bez otvoru pro baterii</t>
  </si>
  <si>
    <t>Pol186</t>
  </si>
  <si>
    <t>dřez kuchyňský; dvojitý; nerez, lesk; š = 900 mm; hl. 600 mm; 175 mm; obdélníkový; bez otvoru pro baterii</t>
  </si>
  <si>
    <t>Pol187</t>
  </si>
  <si>
    <t>Odtoková souprava polypropylénová pro 2 dřezy D 40 mm s připojovacími závity 6/4", ,  , včetně dodávky materiálu</t>
  </si>
  <si>
    <t>Odtoková souprava polypropylénová pro 2 dřezy D 40 mm s připojovacími závity 6/4", , , včetně dodávky materiálu</t>
  </si>
  <si>
    <t>Pol188</t>
  </si>
  <si>
    <t>Zápachová uzávěrka (sifon) pro zařizovací předměty D 40, 50 mm x 6/4"; pro dřezy, PP; příslušenství přípojka pro pračku/myčku, včetně dodávky materiálu</t>
  </si>
  <si>
    <t>Pol189</t>
  </si>
  <si>
    <t>Montáž zařizovacích předmětů - dřez</t>
  </si>
  <si>
    <t>Pol190</t>
  </si>
  <si>
    <t>Podlahový žlab l = 750 mm, se zápachovou uzávěrou d=50 mm, s okrajem pro perforovaný rošt a s nastavitelným límcem ke stěně</t>
  </si>
  <si>
    <t>Pol191</t>
  </si>
  <si>
    <t>Rošt pro liniový podlahový žlab l=750 mm, nerez mat</t>
  </si>
  <si>
    <t>Pol192</t>
  </si>
  <si>
    <t>Sprchová zástěna, 900 mm, matné bezpečnostní sklo</t>
  </si>
  <si>
    <t>Pol193</t>
  </si>
  <si>
    <t>Zápachová uzávěrka (sifon) pro zařizovací předměty D 50 mm; pro sprchové kouty; PP; s kulovým kloubem na odtoku, s vyjímatelnou sifonovou vložkou, s krytkou z nerez oceli , včetně dodávky materiálu</t>
  </si>
  <si>
    <t>Pol194</t>
  </si>
  <si>
    <t>Montáž zařizovacích předmětů sprcha</t>
  </si>
  <si>
    <t>Poznámka k položce:
1 m kanalizačního potrubí, vyvedení odpadní výpustky, osazení sprchové vaničky a boxu, montáž baterie.</t>
  </si>
  <si>
    <t>Pol195</t>
  </si>
  <si>
    <t>Nálevka se sifonem PP DN 32</t>
  </si>
  <si>
    <t>Poznámka k položce:
rozměry: 78x55 mm, výška 100 mm</t>
  </si>
  <si>
    <t>Pol196</t>
  </si>
  <si>
    <t>Odkapový sifon s úchytkou proti vypadnutí</t>
  </si>
  <si>
    <t>Pol197</t>
  </si>
  <si>
    <t>Zápachová uzávěrka (sifon) pro zařizovací předměty D 40/50 mm; podomítková, pro pračky/myčky; PE; příslušenství přip. koleno, krycí deska nerez, montážní kryt, včetně dodávky materiálu</t>
  </si>
  <si>
    <t>Pol198</t>
  </si>
  <si>
    <t>přípojka pro pračku/myčku dvojitá; PP; 1"; příslušenství zpětná klapka z obou směrů</t>
  </si>
  <si>
    <t>Pol199</t>
  </si>
  <si>
    <t>Vpusť podlahová se zápachovou uzávěrkou průměr 50, 75 110 mm, se svislým odtokem, zápachový uzávěr funkční i pří vyschnutí, 123x123mm/115x115mm, včetně dodávky materiálu</t>
  </si>
  <si>
    <t>Pol200</t>
  </si>
  <si>
    <t>Přesun hmot pro zařizovací předměty v objektech výšky do 12 m</t>
  </si>
  <si>
    <t>Poznámka k položce:
vodorovně do 50 m
Hmotnosti z položek s pořadovými čísly: : 
39,40,41,43,44,46,47,48,49,50,51,53,56,57,58,59,63,64,66,67,68,69,70, : 
Součet: : 0,25159</t>
  </si>
  <si>
    <t>D6</t>
  </si>
  <si>
    <t>Předstěnové systémy</t>
  </si>
  <si>
    <t>Pol201</t>
  </si>
  <si>
    <t>Instalační systém pro závěsné WC s odpadním kolenem, pro suchý proces</t>
  </si>
  <si>
    <t>Poznámka k položce:
Včetně dodávky a připevnění montážního prvku vč. napojení na kanalizační popř. vodovodní potrubí.</t>
  </si>
  <si>
    <t>Pol202</t>
  </si>
  <si>
    <t>Instalační systém pro závěsné WC pro ZTP s odpadním kolenem, pro suchý proces</t>
  </si>
  <si>
    <t>Pol203</t>
  </si>
  <si>
    <t>Souprava pro předstěnovou montáž - ukotvení do stěny, pro suchý proces</t>
  </si>
  <si>
    <t>Pol204</t>
  </si>
  <si>
    <t>Doplňky Montáž doplňků zařízení záchodů předstěnový systém do sádrokartonu</t>
  </si>
  <si>
    <t>Pol205</t>
  </si>
  <si>
    <t>Přesun hmot pro předstěnové systémy v objektech výšky do 12 m</t>
  </si>
  <si>
    <t>Poznámka k položce:
vodorovně do 50 m
Hmotnosti z položek s pořadovými čísly: : 
72,73,74, : 
Součet: : 0,15564</t>
  </si>
  <si>
    <t>D7</t>
  </si>
  <si>
    <t>Montáže potrubí</t>
  </si>
  <si>
    <t>Pol206</t>
  </si>
  <si>
    <t>Zednické výpomoci při instalaci kanalizačního potrubí</t>
  </si>
  <si>
    <t>Poznámka k položce:
Odkaz na mn. položky pořadí 25 : 21,00000
Odkaz na mn. položky pořadí 26 : 10,00000
Odkaz na mn. položky pořadí 27 : 8,00000</t>
  </si>
  <si>
    <t>Pol207</t>
  </si>
  <si>
    <t>Zkouška těsnosti kanalizace v objektech vodou, DN 125</t>
  </si>
  <si>
    <t>Poznámka k položce:
Odkaz na mn. položky pořadí 25 : 21,00000
Odkaz na mn. položky pořadí 26 : 10,00000
Odkaz na mn. položky pořadí 27 : 8,00000
Odkaz na mn. položky pořadí 28 : 28,00000
Odkaz na mn. položky pořadí 29 : 22,00000</t>
  </si>
  <si>
    <t>Pol208</t>
  </si>
  <si>
    <t>Zkouška těsnosti kanalizace v objektech vodou, DN 200</t>
  </si>
  <si>
    <t>Poznámka k položce:
Odkaz na mn. položky pořadí 30 : 1,00000</t>
  </si>
  <si>
    <t>Pol209</t>
  </si>
  <si>
    <t>Zkouška kanalizační přípojky</t>
  </si>
  <si>
    <t>D.4.1.2. - Vnitřní dešťová kanalizace</t>
  </si>
  <si>
    <t>D2 - Základy</t>
  </si>
  <si>
    <t>D3 - Trubní vedení</t>
  </si>
  <si>
    <t>D6 - Montáže potrubí</t>
  </si>
  <si>
    <t>Poznámka k položce:
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
Uvažováno se svahováním výkopu</t>
  </si>
  <si>
    <t>Poznámka k položce:
přesun hmot pro budovy občanské výstavby (JKSO 801), budovy pro bydlení (JKSO 803) budovy pro výrobu a služby (JKSO 812) s nosnou svislou konstrukcí zděnou z cihel nebo tvárnic nebo kovovou
Hmotnosti z položek s pořadovými čísly: : 
13, : 
Součet: : 34,85000</t>
  </si>
  <si>
    <t>Základy</t>
  </si>
  <si>
    <t>Pol210</t>
  </si>
  <si>
    <t>Betonový základ do bednění</t>
  </si>
  <si>
    <t>Poznámka k položce:
Beton 25/30</t>
  </si>
  <si>
    <t>Pol211</t>
  </si>
  <si>
    <t>Ocel svařitelná betonářská - svařovaná síť; typ: KY81; povrch: žebírkový; značka: B500A (1.0438); dL = 8,0 mm; dc = 8,0 mm; PL = 100 mm; Pc = 100 mm</t>
  </si>
  <si>
    <t>Poznámka k položce:
přesun hmot pro budovy občanské výstavby (JKSO 801), budovy pro bydlení (JKSO 803) budovy pro výrobu a služby (JKSO 812) s nosnou svislou konstrukcí zděnou z cihel nebo tvárnic nebo kovovou
Hmotnosti z položek s pořadovými čísly: : 
16,17, : 
Součet: : 7,82058</t>
  </si>
  <si>
    <t>Pol212</t>
  </si>
  <si>
    <t>poklop kanalizační do šachtové roury; DN šachty 315 mm; litinový; únosnost 1 500 kg</t>
  </si>
  <si>
    <t>Pol213</t>
  </si>
  <si>
    <t>Šachtový prodlužovací nástavec, pro drenážní šachtu DN315, materiál PVC</t>
  </si>
  <si>
    <t>Pol214</t>
  </si>
  <si>
    <t>Šachtová oboustranná násuvná objímka, pro drenážní šachtu DN315, materiál PVC</t>
  </si>
  <si>
    <t>Pol215</t>
  </si>
  <si>
    <t>Šachtové dno bez lapače písku, pro drenážní šachtu DN315, materiál PVC</t>
  </si>
  <si>
    <t>Pol216</t>
  </si>
  <si>
    <t>Šachtové dno s lapačem písku, pro drenážní šachtu DN315, materiál PVC</t>
  </si>
  <si>
    <t>Pol217</t>
  </si>
  <si>
    <t>Redukce drenážní 200/ PVC-U 100</t>
  </si>
  <si>
    <t>Pol218</t>
  </si>
  <si>
    <t>Redukce drenážní PVC-U 100/ KG 110</t>
  </si>
  <si>
    <t>Pol219</t>
  </si>
  <si>
    <t>víčko/záslepka PVC-U; D = 200,0 mm; spoj západkový</t>
  </si>
  <si>
    <t>Pol220</t>
  </si>
  <si>
    <t>Plastová filtrační šachta DN425, l=2000 mm, včetně poklopu, s filtračním košem</t>
  </si>
  <si>
    <t>Poznámka k položce:
včetně 2 in-situ spojek DN160 a 1 in-situ spojky DN110</t>
  </si>
  <si>
    <t>Pol221</t>
  </si>
  <si>
    <t>Poklop šachtový PP; DN šachty 400 mm; zatížení: A 15; bez odvětrání</t>
  </si>
  <si>
    <t>Pol222</t>
  </si>
  <si>
    <t>trubka plastová kanalizační PVC-U; korugovaná; D = 400,0 mm; l = 2 000,0 mm</t>
  </si>
  <si>
    <t>Pol223</t>
  </si>
  <si>
    <t>dno šachetní přímý tok; PP; úhel odpadu 0 °; DN = 400,0 mm; l = 514 mm; h = 316 mm; DN žlabu 110 mm</t>
  </si>
  <si>
    <t>Poznámka k položce:
se zpětnou klapkou</t>
  </si>
  <si>
    <t>Pol224</t>
  </si>
  <si>
    <t>Mříž vtoková materiál: litina; do teleskopu, čtverec; zatížení: D 400; l = 500 mm; b = 500 mm; DN = 425</t>
  </si>
  <si>
    <t>Pol225</t>
  </si>
  <si>
    <t>trubka plastová kanalizační PVC-U; hladká, teleskopická; l = 375,0 mm</t>
  </si>
  <si>
    <t>Pol226</t>
  </si>
  <si>
    <t>trubka plastová kanalizační PVC-U; korugovaná; D = 476,0 mm; l = 6000,0 mm</t>
  </si>
  <si>
    <t>Pol227</t>
  </si>
  <si>
    <t>Osazení plastových šachet revizních průměr 425 mm</t>
  </si>
  <si>
    <t>Pol228</t>
  </si>
  <si>
    <t>Poklop kompozitní , bez odvětrání, typ B125</t>
  </si>
  <si>
    <t>Pol229</t>
  </si>
  <si>
    <t>deska zákrytová šachetní železobetonová; TZK; D1 = 1 200 mm; D = 1 470 mm; D vnitřní 625 mm; h = 165 mm</t>
  </si>
  <si>
    <t>Pol230</t>
  </si>
  <si>
    <t>skruž železobetonová TBS; DN = 1 000,0 mm; h = 1 000,0 mm; s = 120,00 mm; počet stupadel 4; ocelové s PE povlakem; beton C 40/50</t>
  </si>
  <si>
    <t>Pol231</t>
  </si>
  <si>
    <t>Dvouplášťová jímka/žumpa, plastová, objem 12 m3, na zakázku</t>
  </si>
  <si>
    <t>Poznámka k položce:
půdorysná poloha mezi vstupem a výstupem 90°; otvory DN160 pouze pro prostrčení potrubí</t>
  </si>
  <si>
    <t>Pol232</t>
  </si>
  <si>
    <t>Nádržový systém pro dešťovou vodu</t>
  </si>
  <si>
    <t>Poznámka k položce:
(zklidněný nátok, filtr, sedimentace, biologický separátor, úprava pH, bezpečnostní přepad)</t>
  </si>
  <si>
    <t>Pol233</t>
  </si>
  <si>
    <t>Těsnící manžeta DN160</t>
  </si>
  <si>
    <t>Pol234</t>
  </si>
  <si>
    <t>blok vsakovací PP; celk. objem 300,0 l; retenční objem 285,0 l; l = 1 200 mm; š = 600 mm; v = 420 mm</t>
  </si>
  <si>
    <t>Pol235</t>
  </si>
  <si>
    <t>geotextilie PP; funkce separační, ochranná, výztužná, filtrační; plošná hmotnost 200 g/m2</t>
  </si>
  <si>
    <t>Pol236</t>
  </si>
  <si>
    <t>Montáž vsakovacích nádrží položení geotextílie</t>
  </si>
  <si>
    <t>Pol237</t>
  </si>
  <si>
    <t>Montáž vsakovacích nádrží blok nebo tunel do V 450 l</t>
  </si>
  <si>
    <t>Poznámka k položce:
vodovodu nebo kanalizace ražené nebo hloubené (827 1.1, 827 1.9, 827 2.1, 827 2.9), drobných objektů
na vzdálenost 15 m od hrany výkopu nebo od okraje šachty
Hmotnosti z položek s pořadovými čísly: : 
19,22,23,24,25,26,27,28,29,30,31,32,33,34,35,37,38,39,41,42,43,44,45, : 
Součet: : 2,99561</t>
  </si>
  <si>
    <t>Pol238</t>
  </si>
  <si>
    <t>Trubka plastová drenážní spoj: drážkový; potrubí: jednovrstvé; materiál: PVC; povrch: žebrovaný; ohebná; DN = 100; vsakovací plocha = 34,0 cm2/m</t>
  </si>
  <si>
    <t>Pol239</t>
  </si>
  <si>
    <t>Izolace vodovodního potrubí návleková z trubic z pěnového polyetylenu s povrchovou ochrannou hliníkovou fólií zesílenou sklorohoží 5x5 mm, tloušťka stěny 20 mm, d 110 mm</t>
  </si>
  <si>
    <t>Poznámka k položce:
V položce je kalkulována dodávka izolační trubice, spon a lepicí pásky.
Odkaz na mn. položky pořadí 49 : 7,00000</t>
  </si>
  <si>
    <t>Pol240</t>
  </si>
  <si>
    <t>Poznámka k položce:
50 m vodorovně, měřeno od těžiště půdorysné plochy skládky do těžiště půdorysné plochy objektu
Hmotnosti z položek s pořadovými čísly: : 
48,49,50,51,52,53, : 
Součet: : 0,14731</t>
  </si>
  <si>
    <t>Pol241</t>
  </si>
  <si>
    <t>vpust střešní plast; třída zatížení H 1,5; tepelně izolovaná; límec; kalový koš; D odtok 110 mm, svislý odtok</t>
  </si>
  <si>
    <t>Pol242</t>
  </si>
  <si>
    <t>prodlužovací nástavec pro vpust střešní plast; límec; D odtok 110 mm</t>
  </si>
  <si>
    <t>Pol243</t>
  </si>
  <si>
    <t>Střešní vtoky Doplňky pro střešní vtoky vyhřívací sada pro střešní vtoky , včetně dodávky materiálu</t>
  </si>
  <si>
    <t>Pol244</t>
  </si>
  <si>
    <t>chrlič plast; límec; D odtok 100x100 mm; l = 500,0 mm; mřížka kov</t>
  </si>
  <si>
    <t>Pol245</t>
  </si>
  <si>
    <t>termostat elektronický univerzální venkovní; k ovládání vyhřívaných střešních vpustí s integrovaným teplotním čidlem, na 1 termostat lze zapojit až 16 ks vpustí (vtoků); teplotní rozsah -25 až 25 °C; 70 x 70 mm</t>
  </si>
  <si>
    <t>Pol246</t>
  </si>
  <si>
    <t>Vpusť podlahová suchá, D 110 mm, mřížka 170 x 240 mm, litina</t>
  </si>
  <si>
    <t>Pol247</t>
  </si>
  <si>
    <t>Rohož čistící 850x2000 mm, nerez</t>
  </si>
  <si>
    <t>Pol248</t>
  </si>
  <si>
    <t>Přesun hmot pro zařizovací předměty v objektech výšky do 6 m</t>
  </si>
  <si>
    <t>Poznámka k položce:
vodorovně do 50 m
Hmotnosti z položek s pořadovými čísly: : 
57,58,59,60,62,63,64, : 
Součet: : 0,01337</t>
  </si>
  <si>
    <t>Pol249</t>
  </si>
  <si>
    <t>Kladení drenážního potrubí z plastických hmot</t>
  </si>
  <si>
    <t>Poznámka k položce:
Odkaz na mn. položky pořadí 48 : 39,00000</t>
  </si>
  <si>
    <t>Poznámka k položce:
Odkaz na mn. položky pořadí 49 : 7,00000</t>
  </si>
  <si>
    <t>Poznámka k položce:
Odkaz na mn. položky pořadí 49 : 7,00000
Odkaz na mn. položky pořadí 50 : 25,00000
Odkaz na mn. položky pořadí 51 : 5,00000</t>
  </si>
  <si>
    <t>Poznámka k položce:
Odkaz na mn. položky pořadí 52 : 14,00000</t>
  </si>
  <si>
    <t>D.4.1.3. - Vnitřní vodovod</t>
  </si>
  <si>
    <t>D3 - Vnitřní vodovod</t>
  </si>
  <si>
    <t>D4 - Zařizovací předměty</t>
  </si>
  <si>
    <t>D5 - Armatury</t>
  </si>
  <si>
    <t>D6 - Vnitřní vodovod - vybavení</t>
  </si>
  <si>
    <t>Poznámka k položce:
přesun hmot pro budovy občanské výstavby (JKSO 801), budovy pro bydlení (JKSO 803) budovy pro výrobu a služby (JKSO 812) s nosnou svislou konstrukcí zděnou z cihel nebo tvárnic nebo kovovou
Hmotnosti z položek s pořadovými čísly: : 
11, : 
Součet: : 44,00000</t>
  </si>
  <si>
    <t>Pol250</t>
  </si>
  <si>
    <t>Úprava stávající přípojkové vodovodní šachty</t>
  </si>
  <si>
    <t>Pol251</t>
  </si>
  <si>
    <t>Potrubí z plastických hmot polyetylenové potrubí PE-HD, D 32 mm, s 3,0 mm, PN 10, svěrné spojky, včetně zednických výpomocí</t>
  </si>
  <si>
    <t>Poznámka k položce:
včetně tvarovek, bez zednických výpomocí
Potrubí včetně tvarovek, rozebiratelných svěrných spojek a zednických výpomocí.
Včetně pomocného lešení o výšce podlahy do 1900 mm a pro zatížení do 1,5 kPa.</t>
  </si>
  <si>
    <t>Pol252</t>
  </si>
  <si>
    <t>polypropylenové potrubí PP-R, D 20 mm, s 2,8 mm, PN 16, polyfúzně svařované, včetně zednických výpomocí</t>
  </si>
  <si>
    <t>Poznámka k položce:
Potrubí včetně tvarovek a zednických výpomocí.
Včetně pomocného lešení o výšce podlahy do 1900 mm a pro zatížení do 1,5 kPa.</t>
  </si>
  <si>
    <t>Pol253</t>
  </si>
  <si>
    <t>polypropylenové potrubí PP-R, D 25 mm, s 3,5 mm, PN 16, polyfúzně svařované, včetně zednických výpomocí</t>
  </si>
  <si>
    <t>Pol254</t>
  </si>
  <si>
    <t>polypropylenové potrubí PP-R, D 32 mm, s 4,4 mm, PN 16, polyfúzně svařované, včetně zednických výpomocí</t>
  </si>
  <si>
    <t>Pol255</t>
  </si>
  <si>
    <t>pouzdro potrubní tvarovatelné; pěnový polyetylén; vnitřní průměr 20,0 mm; tl. izolace 13,0 mm; provozní teplota  -65 až 90 °C; tepelná vodivost (10°C) 0,0380 W/mK</t>
  </si>
  <si>
    <t>pouzdro potrubní tvarovatelné; pěnový polyetylén; vnitřní průměr 20,0 mm; tl. izolace 13,0 mm; provozní teplota -65 až 90 °C; tepelná vodivost (10°C) 0,0380 W/mK</t>
  </si>
  <si>
    <t>Pol256</t>
  </si>
  <si>
    <t>pouzdro potrubní tvarovatelné; pěnový polyetylén; vnitřní průměr 25,0 mm; tl. izolace 13,0 mm; provozní teplota  -65 až 90 °C; tepelná vodivost (10°C) 0,0380 W/mK</t>
  </si>
  <si>
    <t>pouzdro potrubní tvarovatelné; pěnový polyetylén; vnitřní průměr 25,0 mm; tl. izolace 13,0 mm; provozní teplota -65 až 90 °C; tepelná vodivost (10°C) 0,0380 W/mK</t>
  </si>
  <si>
    <t>Pol257</t>
  </si>
  <si>
    <t>pouzdro potrubní tvarovatelné; pěnový polyetylén; vnitřní průměr 32,0 mm; tl. izolace 13,0 mm; provozní teplota  -65 až 90 °C; tepelná vodivost (10°C) 0,0380 W/mK</t>
  </si>
  <si>
    <t>pouzdro potrubní tvarovatelné; pěnový polyetylén; vnitřní průměr 32,0 mm; tl. izolace 13,0 mm; provozní teplota -65 až 90 °C; tepelná vodivost (10°C) 0,0380 W/mK</t>
  </si>
  <si>
    <t>Pol258</t>
  </si>
  <si>
    <t>pouzdro potrubní tvarovatelné; pěnový polyetylén; vnitřní průměr 20,0 mm; tl. izolace 20,0 mm; provozní teplota  -65 až 90 °C; tepelná vodivost (10°C) 0,0380 W/mK</t>
  </si>
  <si>
    <t>pouzdro potrubní tvarovatelné; pěnový polyetylén; vnitřní průměr 20,0 mm; tl. izolace 20,0 mm; provozní teplota -65 až 90 °C; tepelná vodivost (10°C) 0,0380 W/mK</t>
  </si>
  <si>
    <t>Pol259</t>
  </si>
  <si>
    <t>Dvířka revizní plná rozměr 150x150 mm, barva bílá</t>
  </si>
  <si>
    <t>Pol260</t>
  </si>
  <si>
    <t>Dvířka revizní plná rozměr 200x200 mm, barva bílá</t>
  </si>
  <si>
    <t>Pol261</t>
  </si>
  <si>
    <t>Přesun hmot pro vnitřní vodovod v objektech výšky do 6 m</t>
  </si>
  <si>
    <t>Poznámka k položce:
vodorovně do 50 m
Hmotnosti z položek s pořadovými čísly: : 
15,16,17,18,19,20,21,22, : 
Součet: : 0,61484</t>
  </si>
  <si>
    <t>Pol262</t>
  </si>
  <si>
    <t>Baterie umyvadlové a dřezové umyvadlová, stojánková, ruční ovládání bez otvírání odpadu, standardní, včetně dodávky materiálu</t>
  </si>
  <si>
    <t>Pol263</t>
  </si>
  <si>
    <t>Baterie umyvadlová  stojánková směšovací, s "lékařskou" pákou, chrom, včetně připojovacích flexihadic, bez otvírání odpadu, kartuše s keramickými destičkami</t>
  </si>
  <si>
    <t>Baterie umyvadlová stojánková směšovací, s "lékařskou" pákou, chrom, včetně připojovacích flexihadic, bez otvírání odpadu, kartuše s keramickými destičkami</t>
  </si>
  <si>
    <t>Pol264</t>
  </si>
  <si>
    <t>Umyvadlový ventil, s omezenou dobou výtoku na 7 sekund, průtok 3 l/min, antivandal, softpress kartuše, bez výpusti</t>
  </si>
  <si>
    <t>Pol265</t>
  </si>
  <si>
    <t>Baterie umyvadlové a dřezové dřezová, nástěnná, ruční ovládání, standardní, včetně dodávky materiálu</t>
  </si>
  <si>
    <t>Pol266</t>
  </si>
  <si>
    <t>Baterie dřezová stojánková ruční, bez otvír.odpadu, omezení průtoku na 6 l/min, standardní</t>
  </si>
  <si>
    <t>Pol267</t>
  </si>
  <si>
    <t>Sprchový ventil, s omezenou dobou výtoku na 30 sekund, krycí nerezová deska 160x160 mm, antivandal</t>
  </si>
  <si>
    <t>Pol268</t>
  </si>
  <si>
    <t>Sprchová hlavice, odolná proti vandalismu, aretace proti vytočení ze zdi, omezení průtoku na 6 l/min</t>
  </si>
  <si>
    <t>Poznámka k položce:
vodorovně do 50 m
Hmotnosti z položek s pořadovými čísly: : 
27,28,29,30,31,32,33, : 
Součet: : 0,02385</t>
  </si>
  <si>
    <t>Armatury</t>
  </si>
  <si>
    <t>Pol269</t>
  </si>
  <si>
    <t>ventil rohový pro vodovod, sanitu; kulový, rohový; DN 15 mm; pracovní teplota do 90 ° C; médium voda; 1/2" x 3/8"; připojení závitové</t>
  </si>
  <si>
    <t>Poznámka k položce:
S T-kusem</t>
  </si>
  <si>
    <t>Pol270</t>
  </si>
  <si>
    <t>ventil rohový pro vodovod, sanitu; kulový, rohový; DN 15 mm; pracovní teplota do 90 ° C; médium voda; 3/4"; připojení závitové</t>
  </si>
  <si>
    <t>Pol271</t>
  </si>
  <si>
    <t>Kohout kulový, výtokový (zahradní), mosazný, DN 20x25, PN 10, včetně dodávky materiálu</t>
  </si>
  <si>
    <t>Pol272</t>
  </si>
  <si>
    <t>Kohout kulový, mosazný, vnitřní-vnitřní závit, DN 15, PN 42, včetně dodávky materiálu</t>
  </si>
  <si>
    <t>Pol273</t>
  </si>
  <si>
    <t>Kohout kulový, mosazný, vnitřní-vnitřní závit, DN 20, PN 42, včetně dodávky materiálu</t>
  </si>
  <si>
    <t>Pol274</t>
  </si>
  <si>
    <t>Kohout kulový, mosazný, vnitřní-vnitřní závit, DN 25, PN 35, včetně dodávky materiálu</t>
  </si>
  <si>
    <t>Pol275</t>
  </si>
  <si>
    <t>Kohout kulový, napouštěcí a vypouštěcí, mosazný, DN 15, PN 10, včetně dodávky materiálu</t>
  </si>
  <si>
    <t>Pol276</t>
  </si>
  <si>
    <t>Termostatický směšovač pro 4 až 8 odběrných míst, chrom</t>
  </si>
  <si>
    <t>Pol277</t>
  </si>
  <si>
    <t>Ventil redukční, membránový, litinový,  , DN 25, PN 16, včetně dodávky materiálu</t>
  </si>
  <si>
    <t>Ventil redukční, membránový, litinový, , DN 25, PN 16, včetně dodávky materiálu</t>
  </si>
  <si>
    <t>Pol278</t>
  </si>
  <si>
    <t>Sdružená pojistná armatura, pro vodovodní potrubí, DN 20</t>
  </si>
  <si>
    <t>Pol279</t>
  </si>
  <si>
    <t>Vodoměr domovní, závitový, jednovtokový, suchoběžný, DN 20, pro teplotu vody do 30°C, montáž horizontálně i vertikálně, jmenovitý průtok 2,5 m3/hod, PN 16, délka 190 mm</t>
  </si>
  <si>
    <t>Pol280</t>
  </si>
  <si>
    <t>Zařízení pro automatické doplňování vody do ÚT, s potrubním oddělovačem</t>
  </si>
  <si>
    <t>Pol281</t>
  </si>
  <si>
    <t>Přesun hmot pro armatury v objektech výšky do 6 m</t>
  </si>
  <si>
    <t>Poznámka k položce:
Hmotnosti z položek s pořadovými čísly: : 
35,36,37,38,39,40,41,42,43,44,45,46,47, : 
Součet: : 0,02421</t>
  </si>
  <si>
    <t>Vnitřní vodovod - vybavení</t>
  </si>
  <si>
    <t>Pol282</t>
  </si>
  <si>
    <t>Elektrický zásobníkový ohřívač vody, objem vody 5 l, výkon 1,5 kW</t>
  </si>
  <si>
    <t>Pol283</t>
  </si>
  <si>
    <t>Elektronicky řízený elektrický průtokový ohřívač vody tlakový, s nastavením výstupní teploty a výkonu (11 / 13,5 kW)</t>
  </si>
  <si>
    <t>Pol284</t>
  </si>
  <si>
    <t>Elektrický průtokový ohřívač vody tlakový, s nastavením příkonu v rozsahu 3-9 kW</t>
  </si>
  <si>
    <t>Pol285</t>
  </si>
  <si>
    <t>Elektrický průtokový ohřívač vody tlakový, s výkonem 3,5 kW</t>
  </si>
  <si>
    <t>Pol286</t>
  </si>
  <si>
    <t>Optimalizované zařízení pro využití dešťové a šedé vody ve velkých rodinných domech a provozovnách</t>
  </si>
  <si>
    <t>Poznámka k položce:
Plně automatická provozní a monitorovací jednotka s čerpadlem, řídící jednotkou a integrovaným systémem pro přepojení na pitnou vodu z řádu. Jednotka může být napojena na všechny spotřebiče vně i uvnitř budov - např. na splachovací toalety, pračky, zavlažovací systémy nebo mycí linky, chladicí systémy atp.
Max. průtok 80 l/min,
dopravní výška 45 m (max. provozní tlak 4,5 bar),
příkon 0,8 kW.</t>
  </si>
  <si>
    <t>Pol287</t>
  </si>
  <si>
    <t>Plovoucí sací filtrační koš s plovákem 1" (bez hadice)</t>
  </si>
  <si>
    <t>Poznámka k položce:
Plně automatická provozní a monitorovací jednotka s čerpadlem, řídící jednotkou a integrovaným systémem pro přepojení na pitnou vodu z řádu. Jednotka může být napojena na všechny spotřebiče vně i uvnitř budov - např. na splachovací toalety, pračky, zavlažovací systémy nebo mycí linky, chladicí systémy atp.</t>
  </si>
  <si>
    <t>Pol288</t>
  </si>
  <si>
    <t>Nízkotlaká UV jednotka, 3,2 m3/h</t>
  </si>
  <si>
    <t>Poznámka k položce:
výbojka 254 nm pro domácnosti, na pitnou vodu, 1 trubice. Nerez nádoba třída 304L, měření počtu provozních
hodin, indikace provozního stavu, spínač + ochranná pojistka, garantovaná životnost lampy max 13 000 hodin v závislosti na
provozu, hodnota dávky garantována pro konec životnosti lampy a světelnou propustnost 98 %.</t>
  </si>
  <si>
    <t>Pol289</t>
  </si>
  <si>
    <t>Průmyslový filtr z nerez oceli AISI 304</t>
  </si>
  <si>
    <t>Poznámka k položce:
Vstup i výstup filtru opatřen manometry. Dvouvrstvá vložka je tvořena podpěrnou nerez klecí a polyesterovým (25 µm - 810 µm) nebo nerez sítem (55 µm - 2000 µm). Filtr lze doplnit o manuální nebo automatický proplach.</t>
  </si>
  <si>
    <t>Pol290</t>
  </si>
  <si>
    <t>Plně automatický, časově řízený jednoduchý pískový filtr pro filtraci užitkové vody</t>
  </si>
  <si>
    <t>Poznámka k položce:
(sklolaminátová tlaková nádoba s podstavcem, automatický řídící ventil, vnitřní distribuční systém).</t>
  </si>
  <si>
    <t>Poznámka k položce:
vodorovně do 50 m
Hmotnosti z položek s pořadovými čísly: : 
49,50,51,52,53,54,55,56,57, : 
Součet: : 0,04961</t>
  </si>
  <si>
    <t>Pol291</t>
  </si>
  <si>
    <t>Montáž izolace vodovodního potrubí</t>
  </si>
  <si>
    <t>Poznámka k položce:
Odkaz na mn. položky pořadí 22 : 32,00000
Odkaz na mn. položky pořadí 19 : 23,00000
Odkaz na mn. položky pořadí 20 : 58,00000
Odkaz na mn. položky pořadí 21 : 10,00000</t>
  </si>
  <si>
    <t>Pol292</t>
  </si>
  <si>
    <t>Proplach a dezinfekce vodovodního potrubí do DN 80</t>
  </si>
  <si>
    <t>Poznámka k položce:
Včetně dodání desinfekčního prostředku.
Odkaz na mn. položky pořadí 16 : 55,00000
Odkaz na mn. položky pořadí 17 : 58,00000
Odkaz na mn. položky pořadí 18 : 10,00000
Odkaz na mn. položky pořadí 15 : 60,00000</t>
  </si>
  <si>
    <t>Pol293</t>
  </si>
  <si>
    <t>Tlakové zkoušky vodovodního potrubí do DN 32</t>
  </si>
  <si>
    <t>Poznámka k položce:
Včetně dodávky vody, uzavření a zabezpečení konců potrubí.
Odkaz na mn. položky pořadí 15 : 60,00000
Odkaz na mn. položky pořadí 16 : 55,00000
Odkaz na mn. položky pořadí 17 : 58,00000
Odkaz na mn. položky pořadí 18 : 10,00000</t>
  </si>
  <si>
    <t>D.4.2. - Zařízení vytápění</t>
  </si>
  <si>
    <t xml:space="preserve">D1 - Dodávka - podlahové vytápění </t>
  </si>
  <si>
    <t>D2 - Topná tělesa</t>
  </si>
  <si>
    <t xml:space="preserve">D3 - Izolace potrubí </t>
  </si>
  <si>
    <t>D4 - Ostatní</t>
  </si>
  <si>
    <t>731245591</t>
  </si>
  <si>
    <t>Komplet tepelné čerpadlo vzduch voda s venkovní jednotkou  a s vnitřní jednotkou o topném výkonu 6,4 kW</t>
  </si>
  <si>
    <t>Komplet tepelné čerpadlo vzduch voda s venkovní jednotkou a s vnitřní jednotkou o topném výkonu 6,4 kW, kabelové dálkové ovládání, měděné potrubí, chladivo, tepelná izolace, komunikace, chránička, konzole stojanová, pojistný ventil, oběhová primérní a sekundární čerpadla</t>
  </si>
  <si>
    <t>731251113</t>
  </si>
  <si>
    <t>Elektrokotel 9 kW</t>
  </si>
  <si>
    <t>s</t>
  </si>
  <si>
    <t>732231101</t>
  </si>
  <si>
    <t>akumulační zásobník 50 l</t>
  </si>
  <si>
    <t>Pol294</t>
  </si>
  <si>
    <t>Hydraulické propojení tepelného čerpadla v  tepelně izolačních ochranných trubkách</t>
  </si>
  <si>
    <t>Pol295</t>
  </si>
  <si>
    <t>Odvod kondenzátu do svodu dešťové vody</t>
  </si>
  <si>
    <t>Pol296</t>
  </si>
  <si>
    <t>Ekvitermní regulace</t>
  </si>
  <si>
    <t>Pol297</t>
  </si>
  <si>
    <t>Propojení regulace odbornou firmou včetně prodrátování</t>
  </si>
  <si>
    <t>734291123</t>
  </si>
  <si>
    <t>Vypouštěcí kohout DN 15</t>
  </si>
  <si>
    <t>734292715</t>
  </si>
  <si>
    <t>Kulový kohout</t>
  </si>
  <si>
    <t>734242414</t>
  </si>
  <si>
    <t>Zpětná klapka</t>
  </si>
  <si>
    <t>734411127</t>
  </si>
  <si>
    <t>Rohový teploměr</t>
  </si>
  <si>
    <t>734421102</t>
  </si>
  <si>
    <t>Manometr rozsah 0-300 kPa</t>
  </si>
  <si>
    <t>73421119</t>
  </si>
  <si>
    <t>Automatický odvzdušňovací ventil DN 10</t>
  </si>
  <si>
    <t>734291244</t>
  </si>
  <si>
    <t>Filtr</t>
  </si>
  <si>
    <t>734295012</t>
  </si>
  <si>
    <t>Třícestný  elektroventil</t>
  </si>
  <si>
    <t>Třícestný elektroventil</t>
  </si>
  <si>
    <t>732331616</t>
  </si>
  <si>
    <t>Tlaková expanzní nádoba 50 l včetně příslušenství</t>
  </si>
  <si>
    <t>732421341</t>
  </si>
  <si>
    <t>Oběhové čerpadlo DN 25</t>
  </si>
  <si>
    <t>733222105</t>
  </si>
  <si>
    <t>Potrubí z měděných trub do DN 25</t>
  </si>
  <si>
    <t xml:space="preserve">Dodávka - podlahové vytápění </t>
  </si>
  <si>
    <t>Pol298</t>
  </si>
  <si>
    <t>potrubí  S 16x2,120m  s kyslíkovou bariérou</t>
  </si>
  <si>
    <t>potrubí S 16x2,120m s kyslíkovou bariérou</t>
  </si>
  <si>
    <t>Pol299</t>
  </si>
  <si>
    <t>Systémová deska</t>
  </si>
  <si>
    <t>Pol300</t>
  </si>
  <si>
    <t>okrajová dilatační páska</t>
  </si>
  <si>
    <t>Pol301</t>
  </si>
  <si>
    <t>Rozdělovač podl. vytápění. se skříní a regulačním ventilem 9 vývodů</t>
  </si>
  <si>
    <t>Pol302</t>
  </si>
  <si>
    <t>Termický servopohon</t>
  </si>
  <si>
    <t>Pol303</t>
  </si>
  <si>
    <t>Prostorový termostat umístěný v elektro rámečku s vypínači včetně propojení el. kabelem 5x1 mm se servopohony –koordinovat s dodávkou elektro</t>
  </si>
  <si>
    <t>Pol304</t>
  </si>
  <si>
    <t>El.rozvaděč pro regulaci</t>
  </si>
  <si>
    <t>Pol305</t>
  </si>
  <si>
    <t>Zkoušky, nastavení regulačních prvků, zaškolení obsluhy</t>
  </si>
  <si>
    <t>Pol306</t>
  </si>
  <si>
    <t>Zprovoznění zdroje tepla a propojení regulace servisní firmou</t>
  </si>
  <si>
    <t>73339-1102</t>
  </si>
  <si>
    <t>Topné zkoušky a zaregulování otopné soustavy</t>
  </si>
  <si>
    <t>Topná tělesa</t>
  </si>
  <si>
    <t>735164273</t>
  </si>
  <si>
    <t>Topný žebřík 1820/750</t>
  </si>
  <si>
    <t>735164511</t>
  </si>
  <si>
    <t>vyhřívaný policový sušák na boty 1650/600, 4 police</t>
  </si>
  <si>
    <t xml:space="preserve">Izolace potrubí </t>
  </si>
  <si>
    <t>71349-1111</t>
  </si>
  <si>
    <t>Izolace potrubí</t>
  </si>
  <si>
    <t>Ostatní</t>
  </si>
  <si>
    <t>Pol307</t>
  </si>
  <si>
    <t>Zprovoznění a připojení elektro čerpadla a třícestného ventilu odbornou firmou MaR</t>
  </si>
  <si>
    <t>Pol308</t>
  </si>
  <si>
    <t>doplňkové konstrukce</t>
  </si>
  <si>
    <t>Pol309</t>
  </si>
  <si>
    <t>montáž</t>
  </si>
  <si>
    <t>Pol310</t>
  </si>
  <si>
    <t>zednické výpomoci</t>
  </si>
  <si>
    <t>Pol311</t>
  </si>
  <si>
    <t>ostatní</t>
  </si>
  <si>
    <t>D.4.3. - Silnoproudá elektrotechnika</t>
  </si>
  <si>
    <t xml:space="preserve">D1 - Specifikace – SILNOPROUDÁ ELEKTROTECHNIKA-DS TURNOV </t>
  </si>
  <si>
    <t xml:space="preserve">    D2 -  Instalace NN </t>
  </si>
  <si>
    <t xml:space="preserve">      D3 -  Rozvaděč ER a přípojková skříň </t>
  </si>
  <si>
    <t xml:space="preserve">      D4 -  Rozvaděč RH </t>
  </si>
  <si>
    <t xml:space="preserve">      D5 -  Kabelové rozvody </t>
  </si>
  <si>
    <t xml:space="preserve">      D6 -  Koncové elementy </t>
  </si>
  <si>
    <t xml:space="preserve">      D7 -  Osvětlovací tělesa </t>
  </si>
  <si>
    <t xml:space="preserve">      D8 -  Kabelové trasy </t>
  </si>
  <si>
    <t xml:space="preserve">      D9 -  Uzemnění a ochrana proti blesku </t>
  </si>
  <si>
    <t xml:space="preserve">      D10 -  Ostatní materiál a montáže </t>
  </si>
  <si>
    <t xml:space="preserve">Specifikace – SILNOPROUDÁ ELEKTROTECHNIKA-DS TURNOV </t>
  </si>
  <si>
    <t xml:space="preserve"> Instalace NN </t>
  </si>
  <si>
    <t xml:space="preserve"> Rozvaděč ER a přípojková skříň </t>
  </si>
  <si>
    <t>Pol19</t>
  </si>
  <si>
    <t>Skříň ER a přípojková skříň 470/220/1800</t>
  </si>
  <si>
    <t xml:space="preserve"> Rozvaděč RH </t>
  </si>
  <si>
    <t>Pol20</t>
  </si>
  <si>
    <t>Skříň RH</t>
  </si>
  <si>
    <t>Pol21</t>
  </si>
  <si>
    <t>Vypínač 100A</t>
  </si>
  <si>
    <t>Pol22</t>
  </si>
  <si>
    <t>Přepěťová ochrana B+C</t>
  </si>
  <si>
    <t>Pol23</t>
  </si>
  <si>
    <t>Proudový chránič 25A/0,03A</t>
  </si>
  <si>
    <t>Pol24</t>
  </si>
  <si>
    <t>Jistič 4A/B</t>
  </si>
  <si>
    <t>Pol25</t>
  </si>
  <si>
    <t>Jistič 10A/B</t>
  </si>
  <si>
    <t>Pol26</t>
  </si>
  <si>
    <t>Jistič 16A/B</t>
  </si>
  <si>
    <t>Pol27</t>
  </si>
  <si>
    <t>Jistič 3x20A/B</t>
  </si>
  <si>
    <t>Pol28</t>
  </si>
  <si>
    <t>Jistič 3x16A/B</t>
  </si>
  <si>
    <t>Pol29</t>
  </si>
  <si>
    <t>Stykač 230V</t>
  </si>
  <si>
    <t>Pol30</t>
  </si>
  <si>
    <t>Podružný materiál (svorky,vývodky,drátování apod.)</t>
  </si>
  <si>
    <t xml:space="preserve"> Kabelové rozvody </t>
  </si>
  <si>
    <t>Pol31</t>
  </si>
  <si>
    <t>CYKY 2x1,5</t>
  </si>
  <si>
    <t>Pol32</t>
  </si>
  <si>
    <t>CYKY 3x1,5</t>
  </si>
  <si>
    <t>Pol33</t>
  </si>
  <si>
    <t>CYKY 3x2,5</t>
  </si>
  <si>
    <t>Pol34</t>
  </si>
  <si>
    <t>CYKY 5x1,5</t>
  </si>
  <si>
    <t>Pol35</t>
  </si>
  <si>
    <t>CYKY 5x2,5</t>
  </si>
  <si>
    <t>Pol36</t>
  </si>
  <si>
    <t>CYKY 5x4</t>
  </si>
  <si>
    <t>Pol37</t>
  </si>
  <si>
    <t>CYKY 4x25</t>
  </si>
  <si>
    <t>Pol38</t>
  </si>
  <si>
    <t>CHKE-V 3x1,5</t>
  </si>
  <si>
    <t>Pol39</t>
  </si>
  <si>
    <t>CY6</t>
  </si>
  <si>
    <t>Pol40</t>
  </si>
  <si>
    <t>CY16</t>
  </si>
  <si>
    <t xml:space="preserve"> Koncové elementy </t>
  </si>
  <si>
    <t>Pol41</t>
  </si>
  <si>
    <t>Vypínač 1-pólový</t>
  </si>
  <si>
    <t>Pol42</t>
  </si>
  <si>
    <t>Vypínač střídavý</t>
  </si>
  <si>
    <t>Pol43</t>
  </si>
  <si>
    <t>Vypínač křížový</t>
  </si>
  <si>
    <t>Pol44</t>
  </si>
  <si>
    <t>Zásuvka jednoduchá komplet 16A/230V</t>
  </si>
  <si>
    <t>Pol45</t>
  </si>
  <si>
    <t>Zásuvka jednoduchá komplet 16A/230V-ve venkovním provedení</t>
  </si>
  <si>
    <t>Pol46</t>
  </si>
  <si>
    <t>Jistič 2A</t>
  </si>
  <si>
    <t>Pol47</t>
  </si>
  <si>
    <t>Jistič 3x80A</t>
  </si>
  <si>
    <t>Pol48</t>
  </si>
  <si>
    <t>Pojistky 3x125A</t>
  </si>
  <si>
    <t>Pol49</t>
  </si>
  <si>
    <t>Pohybové čidlo</t>
  </si>
  <si>
    <t>Pol50</t>
  </si>
  <si>
    <t>Central STOP v prosklenné skříňce</t>
  </si>
  <si>
    <t xml:space="preserve"> Osvětlovací tělesa </t>
  </si>
  <si>
    <t>Pol51</t>
  </si>
  <si>
    <t>Svítidlo A1, přisazené, 37W, 4820lm, vč. zdrojů LED, podrobněji viz kniha svítidel</t>
  </si>
  <si>
    <t>Pol52</t>
  </si>
  <si>
    <t>Svítidlo A2, přisazené, 30W, 3850lm, vč. zdrojů LED, podrobněji viz kniha svítidel</t>
  </si>
  <si>
    <t>Pol53</t>
  </si>
  <si>
    <t>Svítidlo A3, přisazené, 37W, 4500lm, vč. zdrojů LED, podrobněji viz kniha svítidel</t>
  </si>
  <si>
    <t>Pol54</t>
  </si>
  <si>
    <t>Svítidlo B, přisazené, 34W, 4200lm, vč. zdrojů LED, podrobněji viz kniha svítidel</t>
  </si>
  <si>
    <t>Pol55</t>
  </si>
  <si>
    <t>Svítidlo C, přisazené, 20W, 2002lm, vč. zdrojů LED, podrobněji viz kniha svítidel</t>
  </si>
  <si>
    <t>Pol56</t>
  </si>
  <si>
    <t>Svítidlo D, přisazené, 22W, 2000lm, vč. zdrojů LED, podrobněji viz kniha svítidel</t>
  </si>
  <si>
    <t>Pol57</t>
  </si>
  <si>
    <t>Svítidlo E, nástěnné, 12W, 1200lm, vč. zdrojů LED, podrobněji viz kniha svítidel</t>
  </si>
  <si>
    <t>Pol58</t>
  </si>
  <si>
    <t>Svítidlo N1A, nouzové, stropní, 5,5W, 180lm, vč. zdrojů, podrobněji viz kniha svítidel</t>
  </si>
  <si>
    <t>Pol59</t>
  </si>
  <si>
    <t>Svítidlo N1P, nouzové, nástěnné, 6W, vč. Zdrojů, se směrem úniku, podrobněji viz kniha svítidel</t>
  </si>
  <si>
    <t>Pol60</t>
  </si>
  <si>
    <t>LED pásek - kuchyňská linka, 9 W/m, vč. dvou zdrojů</t>
  </si>
  <si>
    <t>D8</t>
  </si>
  <si>
    <t xml:space="preserve"> Kabelové trasy </t>
  </si>
  <si>
    <t>Pol61</t>
  </si>
  <si>
    <t>Krabice odbočná se svorkovnicí, Ø 68mm</t>
  </si>
  <si>
    <t>Pol62</t>
  </si>
  <si>
    <t>Krabice přístrojová bez víčka, Ø 68mm</t>
  </si>
  <si>
    <t>D9</t>
  </si>
  <si>
    <t xml:space="preserve"> Uzemnění a ochrana proti blesku </t>
  </si>
  <si>
    <t>Pol63</t>
  </si>
  <si>
    <t>Jímací tyč 1,5 m</t>
  </si>
  <si>
    <t>Pol64</t>
  </si>
  <si>
    <t>Betonový podstavec 17 kg</t>
  </si>
  <si>
    <t>Pol65</t>
  </si>
  <si>
    <t>Podložka pod betonový podstavec</t>
  </si>
  <si>
    <t>Pol66</t>
  </si>
  <si>
    <t>Drát AlMgSi Ø 8 mm</t>
  </si>
  <si>
    <t>Pol67</t>
  </si>
  <si>
    <t>Svorka MV</t>
  </si>
  <si>
    <t>Pol68</t>
  </si>
  <si>
    <t>Spojka vedení</t>
  </si>
  <si>
    <t>Pol69</t>
  </si>
  <si>
    <t>Svorka MV k jímací tyči</t>
  </si>
  <si>
    <t>Pol70</t>
  </si>
  <si>
    <t>Držák vedení na plochou střechu</t>
  </si>
  <si>
    <t>Pol71</t>
  </si>
  <si>
    <t>Drát AlMgSi Ø 8 mm v PVC</t>
  </si>
  <si>
    <t>Pol72</t>
  </si>
  <si>
    <t>Příložka</t>
  </si>
  <si>
    <t>Pol73</t>
  </si>
  <si>
    <t>Krabice pro zkušební svorku do zateplení</t>
  </si>
  <si>
    <t>Pol74</t>
  </si>
  <si>
    <t>Svorka zkušební</t>
  </si>
  <si>
    <t>Pol75</t>
  </si>
  <si>
    <t>Číslo svodu</t>
  </si>
  <si>
    <t>Pol76</t>
  </si>
  <si>
    <t>Drát FeZn Ø 10 mm v PVC</t>
  </si>
  <si>
    <t>Pol77</t>
  </si>
  <si>
    <t>Zemní svorka drát/drát, FeZn</t>
  </si>
  <si>
    <t>Pol78</t>
  </si>
  <si>
    <t>Antikorozní páska Petrolat</t>
  </si>
  <si>
    <t>Pol79</t>
  </si>
  <si>
    <t>Zemní svorka pásek/drát, FeZn</t>
  </si>
  <si>
    <t>Pol80</t>
  </si>
  <si>
    <t>Zemnící pásek FeZn 30/4 mm</t>
  </si>
  <si>
    <t>Pol81</t>
  </si>
  <si>
    <t>HOP svorkovnice</t>
  </si>
  <si>
    <t>D10</t>
  </si>
  <si>
    <t xml:space="preserve"> Ostatní materiál a montáže </t>
  </si>
  <si>
    <t>Pol82</t>
  </si>
  <si>
    <t>Drobný montážní materiál (stahovací pásky, sádra, ...)</t>
  </si>
  <si>
    <t>Pol83</t>
  </si>
  <si>
    <t>Pomocné nosné konstrukce do 10kg</t>
  </si>
  <si>
    <t>Pol84</t>
  </si>
  <si>
    <t>Protipožární ucpávka</t>
  </si>
  <si>
    <t>Pol85</t>
  </si>
  <si>
    <t>Revize</t>
  </si>
  <si>
    <t>D.4.3.1. - Silnoproudá elektrotechnika - FVE</t>
  </si>
  <si>
    <t xml:space="preserve">D2 -  Instalace NN </t>
  </si>
  <si>
    <t xml:space="preserve">    D3 -  Fotovoltaický systém </t>
  </si>
  <si>
    <t xml:space="preserve">    D4 -  Montáž a uvedení do provozu </t>
  </si>
  <si>
    <t xml:space="preserve"> Fotovoltaický systém </t>
  </si>
  <si>
    <t>Pol1</t>
  </si>
  <si>
    <t>Třífázový měnič o jmenovitém výkonu 17 kW</t>
  </si>
  <si>
    <t>-2119694577</t>
  </si>
  <si>
    <t>Pol2</t>
  </si>
  <si>
    <t>Fotovoltaický panel o maximálním výkonu 550 Wp s monokrystalickými články, účinností 21%</t>
  </si>
  <si>
    <t>5053373</t>
  </si>
  <si>
    <t>Pol3</t>
  </si>
  <si>
    <t>Optimizér</t>
  </si>
  <si>
    <t>1233193359</t>
  </si>
  <si>
    <t>Pol4</t>
  </si>
  <si>
    <t>Inteligentní výkový snímač FVE, 3f</t>
  </si>
  <si>
    <t>-1712498945</t>
  </si>
  <si>
    <t>Pol5</t>
  </si>
  <si>
    <t>Rozvaděč AC s hromosvodem</t>
  </si>
  <si>
    <t>-142737297</t>
  </si>
  <si>
    <t>Pol6</t>
  </si>
  <si>
    <t>Rozvaděč DC s hromosvodem</t>
  </si>
  <si>
    <t>1505230432</t>
  </si>
  <si>
    <t>Pol7</t>
  </si>
  <si>
    <t>Konstrukce pro upevnění panelu na střechu</t>
  </si>
  <si>
    <t>-1346440679</t>
  </si>
  <si>
    <t xml:space="preserve"> Montáž a uvedení do provozu </t>
  </si>
  <si>
    <t>Pol8</t>
  </si>
  <si>
    <t>Kabel FVE CYY černý</t>
  </si>
  <si>
    <t>Pol9</t>
  </si>
  <si>
    <t>Kabel FVE CYY červený</t>
  </si>
  <si>
    <t>Pol10</t>
  </si>
  <si>
    <t>Kabel CYKY 5Jx6</t>
  </si>
  <si>
    <t>Pol11</t>
  </si>
  <si>
    <t>Vodič CY16</t>
  </si>
  <si>
    <t>Pol12</t>
  </si>
  <si>
    <t>Kabel cat. 5e, FTP 4x2x0,5</t>
  </si>
  <si>
    <t>Pol13</t>
  </si>
  <si>
    <t>Spotřební materiál (spojky, příchytky, ochranné flexi trubky, …)</t>
  </si>
  <si>
    <t>Pol14</t>
  </si>
  <si>
    <t>Instalace a nastavení</t>
  </si>
  <si>
    <t>Pol15</t>
  </si>
  <si>
    <t>Uvedení do provozu a revize</t>
  </si>
  <si>
    <t>Pol16</t>
  </si>
  <si>
    <t>Projektová dokumentace</t>
  </si>
  <si>
    <t>Pol17</t>
  </si>
  <si>
    <t>Stavební připravenost</t>
  </si>
  <si>
    <t>Pol18</t>
  </si>
  <si>
    <t>Doprava</t>
  </si>
  <si>
    <t>D.4.4. - Slaboproudé systémy</t>
  </si>
  <si>
    <t>D.4.4.1. - PZTS</t>
  </si>
  <si>
    <t>D1 - Zařízení systému PZTS</t>
  </si>
  <si>
    <t>D2 - Kabelové rozvody</t>
  </si>
  <si>
    <t>D3 - Montáž zařízení</t>
  </si>
  <si>
    <t>D4 - Montáž kabeláže</t>
  </si>
  <si>
    <t>Zařízení systému PZTS</t>
  </si>
  <si>
    <t>Pol86</t>
  </si>
  <si>
    <t>ústředna EZS Light SYSplus s WIFI a IP Ethernet modulem</t>
  </si>
  <si>
    <t>Pol87</t>
  </si>
  <si>
    <t>modul GSM</t>
  </si>
  <si>
    <t>Pol88</t>
  </si>
  <si>
    <t>kryt ústředny velký pro  AKU 17Ah</t>
  </si>
  <si>
    <t>Pol89</t>
  </si>
  <si>
    <t>posilovací zdroj 4,5A</t>
  </si>
  <si>
    <t>Pol90</t>
  </si>
  <si>
    <t>AKU 12V/17Ah</t>
  </si>
  <si>
    <t>Pol91</t>
  </si>
  <si>
    <t>klávesnice LCD</t>
  </si>
  <si>
    <t>Pol92</t>
  </si>
  <si>
    <t>PIR detektor dosah 12m</t>
  </si>
  <si>
    <t>Pol93</t>
  </si>
  <si>
    <t>siréna venkovní zálohovaná</t>
  </si>
  <si>
    <t>Kabelové rozvody</t>
  </si>
  <si>
    <t>Pol94</t>
  </si>
  <si>
    <t>kabel UTP CAT5e bezhalogenový LSOH</t>
  </si>
  <si>
    <t>Pol95</t>
  </si>
  <si>
    <t>kabel 2x0,75+6x0,22</t>
  </si>
  <si>
    <t>Pol96</t>
  </si>
  <si>
    <t>krabice univerzální KU 68-1901 pod omítku</t>
  </si>
  <si>
    <t>Pol97</t>
  </si>
  <si>
    <t>trubka obebná - SUPER MONOFLEX 1220 HFPP L100</t>
  </si>
  <si>
    <t>Pol98</t>
  </si>
  <si>
    <t>požární ucpávka pož.odolnost 90 min, tmel min. tl.stěny 350, do 10 cm2</t>
  </si>
  <si>
    <t>Pol99</t>
  </si>
  <si>
    <t>pomocný elektroinstalační materiál</t>
  </si>
  <si>
    <t>Montáž zařízení</t>
  </si>
  <si>
    <t>Pol100</t>
  </si>
  <si>
    <t>Montáž kabeláže</t>
  </si>
  <si>
    <t>Pol101</t>
  </si>
  <si>
    <t>Montáž kabeláže, stavební přípomoce</t>
  </si>
  <si>
    <t>Pol102</t>
  </si>
  <si>
    <t>rezerva, vedlejší náklady, doprava, parkování</t>
  </si>
  <si>
    <t>Pol103</t>
  </si>
  <si>
    <t>měření kabeláže, protokol</t>
  </si>
  <si>
    <t>Pol104</t>
  </si>
  <si>
    <t>projekt skutečného provedení EZS</t>
  </si>
  <si>
    <t>D.4.4.2. - DVT</t>
  </si>
  <si>
    <t>D1 - Zařízení systému DVT</t>
  </si>
  <si>
    <t>Zařízení systému DVT</t>
  </si>
  <si>
    <t>Pol105</t>
  </si>
  <si>
    <t>Zařízení systému DVT - přívěsky 10 ks, videotelefon 4ks</t>
  </si>
  <si>
    <t>Poznámka k položce:
krabice pod omítku, plus venkovní kryt
čtečka bezdrátových přívěsků  
přívěsky  
modul indukční smyčky
zdroj systému
videotelefon na stěnu 7" barevný
elektrický otvírač
DVT/panel audio+video - barva-4 tlačítka</t>
  </si>
  <si>
    <t>Pol106</t>
  </si>
  <si>
    <t>kabel CYKY 3x1,5</t>
  </si>
  <si>
    <t>Pol107</t>
  </si>
  <si>
    <t>Pol108</t>
  </si>
  <si>
    <t>krabice univerzální KO 100 pod omítku</t>
  </si>
  <si>
    <t>Pol109</t>
  </si>
  <si>
    <t>požární ucpávka pož.odolnost 90 min, tmel min. tl.stěny 350, do 5 cm2</t>
  </si>
  <si>
    <t>Pol110</t>
  </si>
  <si>
    <t>Pol111</t>
  </si>
  <si>
    <t>Pol112</t>
  </si>
  <si>
    <t>Pol113</t>
  </si>
  <si>
    <t>Pol114</t>
  </si>
  <si>
    <t>projekt skutečného provedení DVT</t>
  </si>
  <si>
    <t>D.4.4.3. - DATA</t>
  </si>
  <si>
    <t>D1 - Zařízení systému DATA</t>
  </si>
  <si>
    <t>Zařízení systému DATA</t>
  </si>
  <si>
    <t>Pol115</t>
  </si>
  <si>
    <t>skříň RACK 10" 9U v.488 / š.300 / h.265</t>
  </si>
  <si>
    <t>Pol116</t>
  </si>
  <si>
    <t>switch 9xRJ45 10/100/1000 Mb/s  8x port Gigabit PoE</t>
  </si>
  <si>
    <t>Pol117</t>
  </si>
  <si>
    <t>modem / O2, Vodafone /</t>
  </si>
  <si>
    <t>Pol118</t>
  </si>
  <si>
    <t>10" patch panel 12xRJ45 UTP CAT5e 1U</t>
  </si>
  <si>
    <t>Pol119</t>
  </si>
  <si>
    <t>10" police 150mm 1U</t>
  </si>
  <si>
    <t>Pol120</t>
  </si>
  <si>
    <t>10"napájecí panel 4x230V s vypínačem</t>
  </si>
  <si>
    <t>Pol121</t>
  </si>
  <si>
    <t>zásuvka 1x RJ45 UTP CAT5e komplet pod omítku do KU68  - příjem TV, tep.čerpadlo</t>
  </si>
  <si>
    <t>Pol122</t>
  </si>
  <si>
    <t>patch cord RJ45/RJ45 UTP CAT5e 0,5m</t>
  </si>
  <si>
    <t>Pol123</t>
  </si>
  <si>
    <t>WIFI ACCES POINT 2xGigabit LAN s PoE</t>
  </si>
  <si>
    <t>Pol124</t>
  </si>
  <si>
    <t>Pol125</t>
  </si>
  <si>
    <t>Pol126</t>
  </si>
  <si>
    <t>Pol127</t>
  </si>
  <si>
    <t>Pol128</t>
  </si>
  <si>
    <t>Pol129</t>
  </si>
  <si>
    <t>projekt skutečného provedení DATA</t>
  </si>
  <si>
    <t>177,24</t>
  </si>
  <si>
    <t>T1</t>
  </si>
  <si>
    <t>173,7</t>
  </si>
  <si>
    <t>T2</t>
  </si>
  <si>
    <t>T3</t>
  </si>
  <si>
    <t>T5</t>
  </si>
  <si>
    <t>13,5</t>
  </si>
  <si>
    <t>T2_1</t>
  </si>
  <si>
    <t xml:space="preserve">D5 - Terénní a sadové úpravy, herní prvky </t>
  </si>
  <si>
    <t>2,64</t>
  </si>
  <si>
    <t>260,7</t>
  </si>
  <si>
    <t>odkop_sil</t>
  </si>
  <si>
    <t>54,6</t>
  </si>
  <si>
    <t xml:space="preserve">      D1 - STROMY A KEŘE</t>
  </si>
  <si>
    <t xml:space="preserve">      91 - Doplňující konstrukce a práce pozemních komunikací, letišť a ploch</t>
  </si>
  <si>
    <t xml:space="preserve">    997 - Přesun sutě</t>
  </si>
  <si>
    <t xml:space="preserve">    HERNÍ PRVKY - HERNÍ PRVKY</t>
  </si>
  <si>
    <t>113107323</t>
  </si>
  <si>
    <t>Odstranění podkladu z kameniva drceného tl přes 200 do 300 mm strojně pl do 50 m2</t>
  </si>
  <si>
    <t>1291694095</t>
  </si>
  <si>
    <t>Odstranění podkladů nebo krytů strojně plochy jednotlivě do 50 m2 s přemístěním hmot na skládku na vzdálenost do 3 m nebo s naložením na dopravní prostředek z kameniva hrubého drceného, o tl. vrstvy přes 200 do 300 mm</t>
  </si>
  <si>
    <t>https://podminky.urs.cz/item/CS_URS_2024_01/113107323</t>
  </si>
  <si>
    <t>113154113</t>
  </si>
  <si>
    <t>Frézování živičného krytu tl 50 mm pruh š 0,5 m pl do 500 m2 bez překážek v trase</t>
  </si>
  <si>
    <t>764004862</t>
  </si>
  <si>
    <t>Frézování živičného podkladu nebo krytu s naložením na dopravní prostředek plochy do 500 m2 bez překážek v trase pruhu šířky do 0,5 m, tloušťky vrstvy 50 mm</t>
  </si>
  <si>
    <t>https://podminky.urs.cz/item/CS_URS_2024_01/113154113</t>
  </si>
  <si>
    <t>113154114</t>
  </si>
  <si>
    <t>Frézování živičného krytu tl 100 mm pruh š 0,5 m pl do 500 m2 bez překážek v trase</t>
  </si>
  <si>
    <t>300033120</t>
  </si>
  <si>
    <t>Frézování živičného podkladu nebo krytu s naložením na dopravní prostředek plochy do 500 m2 bez překážek v trase pruhu šířky do 0,5 m, tloušťky vrstvy 100 mm</t>
  </si>
  <si>
    <t>https://podminky.urs.cz/item/CS_URS_2024_01/113154114</t>
  </si>
  <si>
    <t>113202111</t>
  </si>
  <si>
    <t>Vytrhání obrub krajníků obrubníků stojatých</t>
  </si>
  <si>
    <t>1897446415</t>
  </si>
  <si>
    <t>Vytrhání obrub s vybouráním lože, s přemístěním hmot na skládku na vzdálenost do 3 m nebo s naložením na dopravní prostředek z krajníků nebo obrubníků stojatých</t>
  </si>
  <si>
    <t>https://podminky.urs.cz/item/CS_URS_2024_01/113202111</t>
  </si>
  <si>
    <t xml:space="preserve">odstranění stávajícího obrubníku kolem silnice </t>
  </si>
  <si>
    <t>69,3</t>
  </si>
  <si>
    <t>-968383883</t>
  </si>
  <si>
    <t xml:space="preserve">T1"chodník </t>
  </si>
  <si>
    <t>T3"dráha pro odrážedla</t>
  </si>
  <si>
    <t>T5"parkoviště</t>
  </si>
  <si>
    <t xml:space="preserve">13,5"část plochy zahrady se sníženým terénem </t>
  </si>
  <si>
    <t>2000397226</t>
  </si>
  <si>
    <t>odkopávky terénu v prostoru zahrady</t>
  </si>
  <si>
    <t>122252203</t>
  </si>
  <si>
    <t>Odkopávky a prokopávky nezapažené pro silnice a dálnice v hornině třídy těžitelnosti I objem do 100 m3 strojně</t>
  </si>
  <si>
    <t>503024029</t>
  </si>
  <si>
    <t>Odkopávky a prokopávky nezapažené pro silnice a dálnice strojně v hornině třídy těžitelnosti I do 100 m3</t>
  </si>
  <si>
    <t>https://podminky.urs.cz/item/CS_URS_2024_01/122252203</t>
  </si>
  <si>
    <t>(0,08+0,07+0,17+0,20)*T2_1" T2_1- parkovací stání</t>
  </si>
  <si>
    <t>131111332</t>
  </si>
  <si>
    <t>Vrtání jamek pro plotové sloupky D přes 100 do 200 mm ručně s motorovým vrtákem</t>
  </si>
  <si>
    <t>319075851</t>
  </si>
  <si>
    <t>Vrtání jamek ručním motorovým vrtákem průměru přes 100 do 200 mm</t>
  </si>
  <si>
    <t>https://podminky.urs.cz/item/CS_URS_2024_01/131111332</t>
  </si>
  <si>
    <t>30*0,7</t>
  </si>
  <si>
    <t>-51021168</t>
  </si>
  <si>
    <t xml:space="preserve">RÝHY PRO ZALOŽENÍ PŘEDLOŽENÉHO SCHODIŠTĚ </t>
  </si>
  <si>
    <t>0,40*(9,786-4*1,235)</t>
  </si>
  <si>
    <t>RÝHY PRO KRYT POPELNIC</t>
  </si>
  <si>
    <t>0,4*(3,0537-1,2987)</t>
  </si>
  <si>
    <t>162251102</t>
  </si>
  <si>
    <t>Vodorovné přemístění přes 20 do 50 m výkopku/sypaniny z horniny třídy těžitelnosti I skupiny 1 až 3</t>
  </si>
  <si>
    <t>-958939627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</si>
  <si>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</si>
  <si>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https://podminky.urs.cz/item/CS_URS_2024_01/162251102</t>
  </si>
  <si>
    <t xml:space="preserve">70,110+78,975"ornice z deponie v místě pro rozprostření </t>
  </si>
  <si>
    <t>-1520514523</t>
  </si>
  <si>
    <t xml:space="preserve">odkopávka terénu v prostoru zahrady </t>
  </si>
  <si>
    <t xml:space="preserve">odkopávka pro zpěvněné plochy </t>
  </si>
  <si>
    <t xml:space="preserve">rýhy pro schodiště </t>
  </si>
  <si>
    <t>1744348936</t>
  </si>
  <si>
    <t>177,24*10 'Přepočtené koeficientem množství</t>
  </si>
  <si>
    <t>167111101</t>
  </si>
  <si>
    <t>Nakládání výkopku z hornin třídy těžitelnosti I skupiny 1 až 3 ručně</t>
  </si>
  <si>
    <t>-218684968</t>
  </si>
  <si>
    <t>Nakládání, skládání a překládání neulehlého výkopku nebo sypaniny ručně nakládání, z hornin třídy těžitelnosti I, skupiny 1 až 3</t>
  </si>
  <si>
    <t>https://podminky.urs.cz/item/CS_URS_2024_01/167111101</t>
  </si>
  <si>
    <t>91687882</t>
  </si>
  <si>
    <t>skládka*1,75</t>
  </si>
  <si>
    <t>-780608401</t>
  </si>
  <si>
    <t>ornice*0,3</t>
  </si>
  <si>
    <t>180405111</t>
  </si>
  <si>
    <t>Založení trávníku ve vegetačních prefabrikátech výsevem semene v rovině a ve svahu do 1:5</t>
  </si>
  <si>
    <t>164193325</t>
  </si>
  <si>
    <t>Založení trávníků ve vegetačních dlaždicích nebo prefabrikátech výsevem semene v rovině nebo na svahu do 1:5</t>
  </si>
  <si>
    <t>https://podminky.urs.cz/item/CS_URS_2024_01/180405111</t>
  </si>
  <si>
    <t>105" zatravňovací betonová dlažba</t>
  </si>
  <si>
    <t>00572410</t>
  </si>
  <si>
    <t>osivo směs travní parková</t>
  </si>
  <si>
    <t>-968141069</t>
  </si>
  <si>
    <t>117*0,02 'Přepočtené koeficientem množství</t>
  </si>
  <si>
    <t>181151331</t>
  </si>
  <si>
    <t>Plošná úprava terénu přes 500 m2 zemina skupiny 1 až 4 nerovnosti přes 150 do 200 mm v rovinně a svahu do 1:5</t>
  </si>
  <si>
    <t>1608688748</t>
  </si>
  <si>
    <t>Plošná úprava terénu v zemině skupiny 1 až 4 s urovnáním povrchu bez doplnění ornice souvislé plochy přes 500 m2 při nerovnostech terénu přes 150 do 200 mm v rovině nebo na svahu do 1:5</t>
  </si>
  <si>
    <t>https://podminky.urs.cz/item/CS_URS_2024_01/181151331</t>
  </si>
  <si>
    <t>181351115</t>
  </si>
  <si>
    <t>Rozprostření ornice tl vrstvy přes 250 do 300 mm pl přes 500 m2 v rovině nebo ve svahu do 1:5 strojně</t>
  </si>
  <si>
    <t>885114249</t>
  </si>
  <si>
    <t>Rozprostření a urovnání ornice v rovině nebo ve svahu sklonu do 1:5 strojně při souvislé ploše přes 500 m2, tl. vrstvy přes 250 do 300 mm</t>
  </si>
  <si>
    <t>https://podminky.urs.cz/item/CS_URS_2024_01/181351115</t>
  </si>
  <si>
    <t>722</t>
  </si>
  <si>
    <t>181411131</t>
  </si>
  <si>
    <t>Založení parkového trávníku výsevem pl do 1000 m2 v rovině a ve svahu do 1:5</t>
  </si>
  <si>
    <t>1440125926</t>
  </si>
  <si>
    <t>Založení trávníku na půdě předem připravené plochy do 1000 m2 výsevem včetně utažení parkového v rovině nebo na svahu do 1:5</t>
  </si>
  <si>
    <t>https://podminky.urs.cz/item/CS_URS_2024_01/181411131</t>
  </si>
  <si>
    <t>722" Zazeleněné plochy celkem viz TZ</t>
  </si>
  <si>
    <t>-1965340822</t>
  </si>
  <si>
    <t>722*0,02 'Přepočtené koeficientem množství</t>
  </si>
  <si>
    <t>181951111</t>
  </si>
  <si>
    <t>Úprava pláně v hornině třídy těžitelnosti I skupiny 1 až 3 bez zhutnění strojně</t>
  </si>
  <si>
    <t>-737702718</t>
  </si>
  <si>
    <t>Úprava pláně vyrovnáním výškových rozdílů strojně v hornině třídy těžitelnosti I, skupiny 1 až 3 bez zhutnění</t>
  </si>
  <si>
    <t>https://podminky.urs.cz/item/CS_URS_2024_01/181951111</t>
  </si>
  <si>
    <t>181951112</t>
  </si>
  <si>
    <t>Úprava pláně v hornině třídy těžitelnosti I skupiny 1 až 3 se zhutněním strojně</t>
  </si>
  <si>
    <t>1092384814</t>
  </si>
  <si>
    <t>Úprava pláně vyrovnáním výškových rozdílů strojně v hornině třídy těžitelnosti I, skupiny 1 až 3 se zhutněním</t>
  </si>
  <si>
    <t>https://podminky.urs.cz/item/CS_URS_2024_01/181951112</t>
  </si>
  <si>
    <t>173,7" chodník T1</t>
  </si>
  <si>
    <t>105" parkovací stání T2</t>
  </si>
  <si>
    <t>60" dráha pro odrážedla T3</t>
  </si>
  <si>
    <t>13,5" vyhrazené parkovací stání T5</t>
  </si>
  <si>
    <t>182111121</t>
  </si>
  <si>
    <t>Svahování v zářezech v hornině třídy těžitelnosti I skupiny 1 až 2 ručně</t>
  </si>
  <si>
    <t>408309820</t>
  </si>
  <si>
    <t>Svahování trvalých svahů do projektovaných profilů ručně s potřebným přemístěním výkopku při svahování v zářezech v hornině třídy těžitelnosti I skupiny 1 až 2</t>
  </si>
  <si>
    <t>https://podminky.urs.cz/item/CS_URS_2024_01/182111121</t>
  </si>
  <si>
    <t>182303111</t>
  </si>
  <si>
    <t>Doplnění zeminy nebo substrátu na travnatých plochách tl do 50 mm rovina v rovinně a svahu do 1:5</t>
  </si>
  <si>
    <t>-427941353</t>
  </si>
  <si>
    <t>Doplnění zeminy nebo substrátu na travnatých plochách tloušťky do 50 mm v rovině nebo na svahu do 1:5</t>
  </si>
  <si>
    <t>https://podminky.urs.cz/item/CS_URS_2024_01/182303111</t>
  </si>
  <si>
    <t>10371500</t>
  </si>
  <si>
    <t>substrát pro trávníky VL</t>
  </si>
  <si>
    <t>-762930831</t>
  </si>
  <si>
    <t>722*0,051 'Přepočtené koeficientem množství</t>
  </si>
  <si>
    <t>183101321</t>
  </si>
  <si>
    <t>Jamky pro výsadbu s výměnou 100 % půdy zeminy skupiny 1 až 4 obj přes 0,4 do 1 m3 v rovině a svahu do 1:5</t>
  </si>
  <si>
    <t>-810712557</t>
  </si>
  <si>
    <t>Hloubení jamek pro vysazování rostlin v zemině skupiny 1 až 4 s výměnou půdy z 100% v rovině nebo na svahu do 1:5, objemu přes 0,40 do 1,00 m3</t>
  </si>
  <si>
    <t>https://podminky.urs.cz/item/CS_URS_2024_01/183101321</t>
  </si>
  <si>
    <t>183101313</t>
  </si>
  <si>
    <t>Jamky pro výsadbu s výměnou 100 % půdy zeminy skupiny 1 až 4 obj přes 0,02 do 0,05 m3 v rovině a svahu do 1:5</t>
  </si>
  <si>
    <t>-204467831</t>
  </si>
  <si>
    <t>Hloubení jamek pro vysazování rostlin v zemině skupiny 1 až 4 s výměnou půdy z 100% v rovině nebo na svahu do 1:5, objemu přes 0,02 do 0,05 m3</t>
  </si>
  <si>
    <t>https://podminky.urs.cz/item/CS_URS_2024_01/183101313</t>
  </si>
  <si>
    <t>184102110</t>
  </si>
  <si>
    <t>Výsadba dřeviny s balem D do 0,1 m do jamky se zalitím v rovině a svahu do 1:5</t>
  </si>
  <si>
    <t>-1322086760</t>
  </si>
  <si>
    <t>Výsadba dřeviny s balem do předem vyhloubené jamky se zalitím v rovině nebo na svahu do 1:5, při průměru balu do 100 mm</t>
  </si>
  <si>
    <t>https://podminky.urs.cz/item/CS_URS_2024_01/184102110</t>
  </si>
  <si>
    <t>184102116</t>
  </si>
  <si>
    <t>Výsadba dřeviny s balem D přes 0,6 do 0,8 m do jamky se zalitím v rovině a svahu do 1:5</t>
  </si>
  <si>
    <t>-935708012</t>
  </si>
  <si>
    <t>Výsadba dřeviny s balem do předem vyhloubené jamky se zalitím v rovině nebo na svahu do 1:5, při průměru balu přes 600 do 800 mm</t>
  </si>
  <si>
    <t>https://podminky.urs.cz/item/CS_URS_2024_01/184102116</t>
  </si>
  <si>
    <t>10321100</t>
  </si>
  <si>
    <t>zahradní substrát pro výsadbu VL</t>
  </si>
  <si>
    <t>1424315797</t>
  </si>
  <si>
    <t>8*1,0+44*0,1</t>
  </si>
  <si>
    <t>184215132</t>
  </si>
  <si>
    <t>Ukotvení kmene dřevin v rovině nebo na svahu do 1:5 třemi kůly D do 0,1 m dl přes 1 do 2 m</t>
  </si>
  <si>
    <t>2080771968</t>
  </si>
  <si>
    <t>Ukotvení dřeviny kůly v rovině nebo na svahu do 1:5 třemi kůly, délky přes 1 do 2 m</t>
  </si>
  <si>
    <t>https://podminky.urs.cz/item/CS_URS_2024_01/184215132</t>
  </si>
  <si>
    <t>60591253</t>
  </si>
  <si>
    <t>kůl vyvazovací dřevěný impregnovaný D 8cm dl 2m</t>
  </si>
  <si>
    <t>1054788178</t>
  </si>
  <si>
    <t>185802114</t>
  </si>
  <si>
    <t>Hnojení půdy umělým hnojivem k jednotlivým rostlinám v rovině a svahu do 1:5</t>
  </si>
  <si>
    <t>339403230</t>
  </si>
  <si>
    <t>Hnojení půdy nebo trávníku v rovině nebo na svahu do 1:5 umělým hnojivem s rozdělením k jednotlivým rostlinám</t>
  </si>
  <si>
    <t>https://podminky.urs.cz/item/CS_URS_2024_01/185802114</t>
  </si>
  <si>
    <t>(0,1*8+0,005*44)/1000</t>
  </si>
  <si>
    <t>25191155</t>
  </si>
  <si>
    <t>hnojivo průmyslové</t>
  </si>
  <si>
    <t>1999780604</t>
  </si>
  <si>
    <t>18-R1</t>
  </si>
  <si>
    <t xml:space="preserve">Ochrana kmene nátěrem proti mrazu </t>
  </si>
  <si>
    <t>51045365</t>
  </si>
  <si>
    <t>18-R2</t>
  </si>
  <si>
    <t>Ochrana paty kmene chráničkou proti poškození sečí</t>
  </si>
  <si>
    <t>-236621772</t>
  </si>
  <si>
    <t>STROMY A KEŘE</t>
  </si>
  <si>
    <t>Javor červený ´Northwood´</t>
  </si>
  <si>
    <t>82454381</t>
  </si>
  <si>
    <t>Javor Babyka ‚Brilliantissimum‘</t>
  </si>
  <si>
    <t>1298852537</t>
  </si>
  <si>
    <t>K1</t>
  </si>
  <si>
    <t>keře Komule Davidova</t>
  </si>
  <si>
    <t>1074118647</t>
  </si>
  <si>
    <t xml:space="preserve">keře Komule Davidova
</t>
  </si>
  <si>
    <t>1240733643</t>
  </si>
  <si>
    <t>ZÁKLAD PRO KRYT POPELNIC</t>
  </si>
  <si>
    <t>(0,54-0,25)*(3,0537-1,2987)*1,03</t>
  </si>
  <si>
    <t>-234811963</t>
  </si>
  <si>
    <t>0,25*(3,07+2,84+0,555*2)</t>
  </si>
  <si>
    <t>338171113</t>
  </si>
  <si>
    <t>Osazování sloupků a vzpěr plotových ocelových v do 2 m se zabetonováním</t>
  </si>
  <si>
    <t>-1841138378</t>
  </si>
  <si>
    <t>Montáž sloupků a vzpěr plotových ocelových trubkových nebo profilovaných výšky do 2 m se zabetonováním do 0,08 m3 do připravených jamek</t>
  </si>
  <si>
    <t>https://podminky.urs.cz/item/CS_URS_2024_01/338171113</t>
  </si>
  <si>
    <t>18" průběžný</t>
  </si>
  <si>
    <t>3" koncový</t>
  </si>
  <si>
    <t>6" vzpěr</t>
  </si>
  <si>
    <t>55342250</t>
  </si>
  <si>
    <t>sloupek plotový průběžný Pz a komaxitové 1500/38x1,5mm</t>
  </si>
  <si>
    <t>1773517185</t>
  </si>
  <si>
    <t>55342260</t>
  </si>
  <si>
    <t>sloupek plotový koncový Pz a komaxitový 2000/48x1,5mm</t>
  </si>
  <si>
    <t>-1437086428</t>
  </si>
  <si>
    <t>55342271</t>
  </si>
  <si>
    <t>vzpěra plotová Pz 1500/38x1,5mm</t>
  </si>
  <si>
    <t>-139214499</t>
  </si>
  <si>
    <t>348101210</t>
  </si>
  <si>
    <t>Osazení vrat nebo vrátek k oplocení na ocelové sloupky pl do 2 m2</t>
  </si>
  <si>
    <t>1449328941</t>
  </si>
  <si>
    <t>Osazení vrat nebo vrátek k oplocení na sloupky ocelové, plochy jednotlivě do 2 m2</t>
  </si>
  <si>
    <t>https://podminky.urs.cz/item/CS_URS_2024_01/348101210</t>
  </si>
  <si>
    <t>1+1</t>
  </si>
  <si>
    <t>55342330</t>
  </si>
  <si>
    <t>branka plotová jednokřídlá Pz 1000x1230mm</t>
  </si>
  <si>
    <t>-144746845</t>
  </si>
  <si>
    <t>348401120</t>
  </si>
  <si>
    <t>Montáž oplocení ze strojového pletiva s napínacími dráty v do 1,6 m</t>
  </si>
  <si>
    <t>1540625625</t>
  </si>
  <si>
    <t>Montáž oplocení z pletiva strojového s napínacími dráty do 1,6 m</t>
  </si>
  <si>
    <t>https://podminky.urs.cz/item/CS_URS_2024_01/348401120</t>
  </si>
  <si>
    <t>31327510</t>
  </si>
  <si>
    <t>pletivo drátěné plastifikované se čtvercovými oky 55/2,5mm v 1000mm</t>
  </si>
  <si>
    <t>479871816</t>
  </si>
  <si>
    <t>72,3</t>
  </si>
  <si>
    <t>72,3*1,05 'Přepočtené koeficientem množství</t>
  </si>
  <si>
    <t>434121426</t>
  </si>
  <si>
    <t>Osazení ŽB schodišťových stupňů na desku drsných</t>
  </si>
  <si>
    <t>572808083</t>
  </si>
  <si>
    <t>Osazování schodišťových stupňů železobetonových s vyspárováním styčných spár, s provizorním dřevěným zábradlím a dočasným zakrytím stupnic prkny na desku, stupňů drsných</t>
  </si>
  <si>
    <t>https://podminky.urs.cz/item/CS_URS_2024_01/434121426</t>
  </si>
  <si>
    <t>7*4,2" venkovní schodiště</t>
  </si>
  <si>
    <t>593730R</t>
  </si>
  <si>
    <t xml:space="preserve">stupeň schodišťový z vibrolisovaného betonu š 350 v. 150 dl. 1050 mm </t>
  </si>
  <si>
    <t>1977412634</t>
  </si>
  <si>
    <t>564750111</t>
  </si>
  <si>
    <t>Podklad z kameniva hrubého drceného vel. 16-32 mm plochy přes 100 m2 tl 150 mm</t>
  </si>
  <si>
    <t>1445232516</t>
  </si>
  <si>
    <t>Podklad nebo kryt z kameniva hrubého drceného vel. 16-32 mm s rozprostřením a zhutněním plochy přes 100 m2, po zhutnění tl. 150 mm</t>
  </si>
  <si>
    <t>https://podminky.urs.cz/item/CS_URS_2024_01/564750111</t>
  </si>
  <si>
    <t>564751111</t>
  </si>
  <si>
    <t>Podklad z kameniva hrubého drceného vel. 32-63 mm plochy přes 100 m2 tl 150 mm</t>
  </si>
  <si>
    <t>-897317225</t>
  </si>
  <si>
    <t>Podklad nebo kryt z kameniva hrubého drceného vel. 32-63 mm s rozprostřením a zhutněním plochy přes 100 m2, po zhutnění tl. 150 mm</t>
  </si>
  <si>
    <t>https://podminky.urs.cz/item/CS_URS_2024_01/564751111</t>
  </si>
  <si>
    <t>564831111</t>
  </si>
  <si>
    <t>Podklad ze štěrkodrtě ŠD plochy přes 100 m2 tl 100 mm</t>
  </si>
  <si>
    <t>-291025060</t>
  </si>
  <si>
    <t>Podklad ze štěrkodrti ŠD s rozprostřením a zhutněním plochy přes 100 m2, po zhutnění tl. 100 mm</t>
  </si>
  <si>
    <t>https://podminky.urs.cz/item/CS_URS_2024_01/564831111</t>
  </si>
  <si>
    <t>564841113</t>
  </si>
  <si>
    <t>Podklad ze štěrkodrtě ŠD plochy přes 100 m2 tl 140 mm</t>
  </si>
  <si>
    <t>-1560947192</t>
  </si>
  <si>
    <t>Podklad ze štěrkodrti ŠD s rozprostřením a zhutněním plochy přes 100 m2, po zhutnění tl. 140 mm</t>
  </si>
  <si>
    <t>https://podminky.urs.cz/item/CS_URS_2024_01/564841113</t>
  </si>
  <si>
    <t>564851111</t>
  </si>
  <si>
    <t>Podklad ze štěrkodrtě ŠD plochy přes 100 m2 tl 150 mm</t>
  </si>
  <si>
    <t>1437224230</t>
  </si>
  <si>
    <t>Podklad ze štěrkodrti ŠD s rozprostřením a zhutněním plochy přes 100 m2, po zhutnění tl. 150 mm</t>
  </si>
  <si>
    <t>https://podminky.urs.cz/item/CS_URS_2024_01/564851111</t>
  </si>
  <si>
    <t>564861111</t>
  </si>
  <si>
    <t>Podklad ze štěrkodrtě ŠD plochy přes 100 m2 tl 200 mm</t>
  </si>
  <si>
    <t>492919387</t>
  </si>
  <si>
    <t>Podklad ze štěrkodrti ŠD s rozprostřením a zhutněním plochy přes 100 m2, po zhutnění tl. 200 mm</t>
  </si>
  <si>
    <t>https://podminky.urs.cz/item/CS_URS_2024_01/564861111</t>
  </si>
  <si>
    <t>566901261</t>
  </si>
  <si>
    <t>Vyspravení podkladu po překopech inženýrských sítí plochy přes 15 m2 obalovaným kamenivem ACP (OK) tl. 100 mm</t>
  </si>
  <si>
    <t>1949544082</t>
  </si>
  <si>
    <t>Vyspravení podkladu po překopech inženýrských sítí plochy přes 15 m2 s rozprostřením a zhutněním obalovaným kamenivem ACP (OK) tl. 100 mm</t>
  </si>
  <si>
    <t>https://podminky.urs.cz/item/CS_URS_2024_01/566901261</t>
  </si>
  <si>
    <t>566901242</t>
  </si>
  <si>
    <t>Vyspravení podkladu po překopech inženýrských sítí plochy přes 15 m2 kamenivem hrubým drceným tl. 150 mm</t>
  </si>
  <si>
    <t>1387689554</t>
  </si>
  <si>
    <t>Vyspravení podkladu po překopech inženýrských sítí plochy přes 15 m2 s rozprostřením a zhutněním kamenivem hrubým drceným tl. 150 mm</t>
  </si>
  <si>
    <t>https://podminky.urs.cz/item/CS_URS_2024_01/566901242</t>
  </si>
  <si>
    <t>566901272</t>
  </si>
  <si>
    <t>Vyspravení podkladu po překopech inženýrských sítí plochy přes 15 m2 směsí stmelenou cementem SC20/25 tl 150 mm</t>
  </si>
  <si>
    <t>2142346990</t>
  </si>
  <si>
    <t>Vyspravení podkladu po překopech inženýrských sítí plochy přes 15 m2 s rozprostřením a zhutněním směsí zpevněnou cementem SC C 20/25 (PB I) tl. 150 mm</t>
  </si>
  <si>
    <t>https://podminky.urs.cz/item/CS_URS_2024_01/566901272</t>
  </si>
  <si>
    <t>572341111</t>
  </si>
  <si>
    <t>Vyspravení krytu komunikací po překopech pl přes 15 m2 asfalt betonem ACO (AB) tl přes 30 do 50 mm</t>
  </si>
  <si>
    <t>-1235467418</t>
  </si>
  <si>
    <t>Vyspravení krytu komunikací po překopech inženýrských sítí plochy přes 15 m2 asfaltovým betonem ACO (AB), po zhutnění tl. přes 30 do 50 mm</t>
  </si>
  <si>
    <t>https://podminky.urs.cz/item/CS_URS_2024_01/572341111</t>
  </si>
  <si>
    <t>581124115</t>
  </si>
  <si>
    <t>Kryt z betonu komunikace pro pěší tl. 150 mm</t>
  </si>
  <si>
    <t>1789806056</t>
  </si>
  <si>
    <t>Kryt z prostého betonu komunikací pro pěší tl. 150 mm</t>
  </si>
  <si>
    <t>https://podminky.urs.cz/item/CS_URS_2024_01/581124115</t>
  </si>
  <si>
    <t>939591040</t>
  </si>
  <si>
    <t>Výztuž konstrukcí pozemních komunikací ze svařovaných sítí</t>
  </si>
  <si>
    <t>1319825541</t>
  </si>
  <si>
    <t>Výztuž konstrukcí pozemních komunikací ze sítí svařovaných</t>
  </si>
  <si>
    <t>https://podminky.urs.cz/item/CS_URS_2024_01/939591040</t>
  </si>
  <si>
    <t>T3*3,033/1000*1,1</t>
  </si>
  <si>
    <t>589R1</t>
  </si>
  <si>
    <t>Lité EPDM tl. 10mm</t>
  </si>
  <si>
    <t>-40116604</t>
  </si>
  <si>
    <t>589211111</t>
  </si>
  <si>
    <t>Elastická podložka pod umělý trávník ze směsi PU pojiva a gumového SBR granulátu tl 35 mm</t>
  </si>
  <si>
    <t>734270453</t>
  </si>
  <si>
    <t>Umělý trávník pro sportovní povrchy fotbalová hřiště elastická podložka ze směsi PU pojiva a gumového SBR granulátu tl. 35 mm</t>
  </si>
  <si>
    <t>https://podminky.urs.cz/item/CS_URS_2024_01/589211111</t>
  </si>
  <si>
    <t>596211112</t>
  </si>
  <si>
    <t>Kladení zámkové dlažby komunikací pro pěší ručně tl 60 mm skupiny A pl přes 100 do 300 m2</t>
  </si>
  <si>
    <t>-1218306306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</si>
  <si>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100 do 300 m2</t>
  </si>
  <si>
    <t>https://podminky.urs.cz/item/CS_URS_2024_01/596211112</t>
  </si>
  <si>
    <t>59245018</t>
  </si>
  <si>
    <t>dlažba skladebná betonová 200x100mm tl 60mm přírodní</t>
  </si>
  <si>
    <t>61826297</t>
  </si>
  <si>
    <t>177,15*1,03 'Přepočtené koeficientem množství</t>
  </si>
  <si>
    <t>596211212</t>
  </si>
  <si>
    <t>Kladení zámkové dlažby komunikací pro pěší ručně tl 80 mm skupiny A pl přes 100 do 300 m2</t>
  </si>
  <si>
    <t>-1074374586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</si>
  <si>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80 mm skupiny A, pro plochy přes 100 do 300 m2</t>
  </si>
  <si>
    <t>https://podminky.urs.cz/item/CS_URS_2024_01/596211212</t>
  </si>
  <si>
    <t>59245005</t>
  </si>
  <si>
    <t>dlažba skladebná betonová 200x100mm tl 80mm barevná</t>
  </si>
  <si>
    <t>-1205558207</t>
  </si>
  <si>
    <t>13,5*1,03 'Přepočtené koeficientem množství</t>
  </si>
  <si>
    <t>596412212</t>
  </si>
  <si>
    <t>Kladení dlažby z vegetačních tvárnic pozemních komunikací tl 80 mm pl přes 100 do 300 m2</t>
  </si>
  <si>
    <t>-1963561584</t>
  </si>
  <si>
    <t>Kladení dlažby z betonových vegetačních dlaždic pozemních komunikací s ložem z kameniva těženého nebo drceného tl. do 50 mm, s vyplněním spár a vegetačních otvorů, s hutněním vibrováním tl. 80 mm, pro plochy přes 100 do 300 m2</t>
  </si>
  <si>
    <t>https://podminky.urs.cz/item/CS_URS_2024_01/596412212</t>
  </si>
  <si>
    <t>59245035</t>
  </si>
  <si>
    <t>dlažba plošná vegetační betonová 200x200mm tl 80mm přírodní</t>
  </si>
  <si>
    <t>828613059</t>
  </si>
  <si>
    <t>117*1,03 'Přepočtené koeficientem množství</t>
  </si>
  <si>
    <t>637121112</t>
  </si>
  <si>
    <t>Okapový chodník z kačírku tl 150 mm s udusáním</t>
  </si>
  <si>
    <t>-988555675</t>
  </si>
  <si>
    <t>Okapový chodník z kameniva s udusáním a urovnáním povrchu z kačírku tl. 150 mm</t>
  </si>
  <si>
    <t>https://podminky.urs.cz/item/CS_URS_2024_01/637121112</t>
  </si>
  <si>
    <t>Doplňující konstrukce a práce pozemních komunikací, letišť a ploch</t>
  </si>
  <si>
    <t>914111111</t>
  </si>
  <si>
    <t>Montáž svislé dopravní značky do velikosti 1 m2 objímkami na sloupek nebo konzolu</t>
  </si>
  <si>
    <t>-828415775</t>
  </si>
  <si>
    <t>Montáž svislé dopravní značky základní velikosti do 1 m2 objímkami na sloupky nebo konzoly</t>
  </si>
  <si>
    <t>https://podminky.urs.cz/item/CS_URS_2024_01/914111111</t>
  </si>
  <si>
    <t>1"IP12c</t>
  </si>
  <si>
    <t>40445625</t>
  </si>
  <si>
    <t>informativní značky provozní IP8, IP9, IP11-IP13 500x700mm</t>
  </si>
  <si>
    <t>-1788902912</t>
  </si>
  <si>
    <t>914511112</t>
  </si>
  <si>
    <t>Montáž sloupku dopravních značek délky do 3,5 m s betonovým základem a patkou D 60 mm</t>
  </si>
  <si>
    <t>891866674</t>
  </si>
  <si>
    <t>Montáž sloupku dopravních značek délky do 3,5 m do hliníkové patky pro sloupek D 60 mm</t>
  </si>
  <si>
    <t>https://podminky.urs.cz/item/CS_URS_2024_01/914511112</t>
  </si>
  <si>
    <t>40445225</t>
  </si>
  <si>
    <t>sloupek pro dopravní značku Zn D 60mm v 3,5m</t>
  </si>
  <si>
    <t>1540639361</t>
  </si>
  <si>
    <t>40445240</t>
  </si>
  <si>
    <t>patka pro sloupek Al D 60mm</t>
  </si>
  <si>
    <t>-1601926677</t>
  </si>
  <si>
    <t>40445253</t>
  </si>
  <si>
    <t>víčko plastové na sloupek D 60mm</t>
  </si>
  <si>
    <t>1589347670</t>
  </si>
  <si>
    <t>40445256</t>
  </si>
  <si>
    <t>svorka upínací na sloupek dopravní značky D 60mm</t>
  </si>
  <si>
    <t>1302671519</t>
  </si>
  <si>
    <t>915311112</t>
  </si>
  <si>
    <t>Předformátované vodorovné dopravní značení dopravní značky do 2 m2</t>
  </si>
  <si>
    <t>1625075938</t>
  </si>
  <si>
    <t>Vodorovné značení předformovaným termoplastem dopravní značky barevné velikosti do 2 m2</t>
  </si>
  <si>
    <t>https://podminky.urs.cz/item/CS_URS_2024_01/915311112</t>
  </si>
  <si>
    <t>1" stání pro invalidy</t>
  </si>
  <si>
    <t>916131213</t>
  </si>
  <si>
    <t>Osazení silničního obrubníku betonového stojatého s boční opěrou do lože z betonu prostého</t>
  </si>
  <si>
    <t>-861230523</t>
  </si>
  <si>
    <t>Osazení silničního obrubníku betonového se zřízením lože, s vyplněním a zatřením spár cementovou maltou stojatého s boční opěrou z betonu prostého, do lože z betonu prostého</t>
  </si>
  <si>
    <t>https://podminky.urs.cz/item/CS_URS_2024_01/916131213</t>
  </si>
  <si>
    <t>59217031</t>
  </si>
  <si>
    <t>obrubník silniční betonový 1000x150x250mm</t>
  </si>
  <si>
    <t>-1216082366</t>
  </si>
  <si>
    <t>71,2*1,02 'Přepočtené koeficientem množství</t>
  </si>
  <si>
    <t>916231213</t>
  </si>
  <si>
    <t>Osazení chodníkového obrubníku betonového stojatého s boční opěrou do lože z betonu prostého</t>
  </si>
  <si>
    <t>423320396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</si>
  <si>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</si>
  <si>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https://podminky.urs.cz/item/CS_URS_2024_01/916231213</t>
  </si>
  <si>
    <t>59217017</t>
  </si>
  <si>
    <t>obrubník betonový chodníkový 1000x100x250mm</t>
  </si>
  <si>
    <t>132487844</t>
  </si>
  <si>
    <t>59,5*1,02 'Přepočtené koeficientem množství</t>
  </si>
  <si>
    <t>916331112</t>
  </si>
  <si>
    <t>Osazení zahradního obrubníku betonového do lože z betonu s boční opěrou</t>
  </si>
  <si>
    <t>-1730777230</t>
  </si>
  <si>
    <t>Osazení zahradního obrubníku betonového s ložem tl. od 50 do 100 mm z betonu prostého tř. C 12/15 s boční opěrou z betonu prostého tř. C 12/15</t>
  </si>
  <si>
    <t>https://podminky.urs.cz/item/CS_URS_2024_01/916331112</t>
  </si>
  <si>
    <t>59217002</t>
  </si>
  <si>
    <t>obrubník zahradní betonový šedý 1000x50x200mm</t>
  </si>
  <si>
    <t>914914325</t>
  </si>
  <si>
    <t>201,7*1,02 'Přepočtené koeficientem množství</t>
  </si>
  <si>
    <t>919716111</t>
  </si>
  <si>
    <t>Výztuž cementobetonového krytu ze svařovaných sítí hmotnosti do 7,5 kg/m2</t>
  </si>
  <si>
    <t>1441519760</t>
  </si>
  <si>
    <t>Ocelová výztuž cementobetonového krytu ze svařovaných sítí hmotnosti do 7,5 kg/m2</t>
  </si>
  <si>
    <t>https://podminky.urs.cz/item/CS_URS_2024_01/919716111</t>
  </si>
  <si>
    <t>919735113</t>
  </si>
  <si>
    <t>Řezání stávajícího živičného krytu hl přes 100 do 150 mm</t>
  </si>
  <si>
    <t>1637332438</t>
  </si>
  <si>
    <t>Řezání stávajícího živičného krytu nebo podkladu hloubky přes 100 do 150 mm</t>
  </si>
  <si>
    <t>https://podminky.urs.cz/item/CS_URS_2024_01/919735113</t>
  </si>
  <si>
    <t>0,5+1,0+1,5+6,75+5,75*9+1+2,301+4,439+0,956+0,5</t>
  </si>
  <si>
    <t>919112223</t>
  </si>
  <si>
    <t>Řezání spár pro vytvoření komůrky š 15 mm hl 30 mm pro těsnící zálivku v živičném krytu</t>
  </si>
  <si>
    <t>-1569686062</t>
  </si>
  <si>
    <t>Řezání dilatačních spár v živičném krytu vytvoření komůrky pro těsnící zálivku šířky 15 mm, hloubky 30 mm</t>
  </si>
  <si>
    <t>https://podminky.urs.cz/item/CS_URS_2024_01/919112223</t>
  </si>
  <si>
    <t>919121223</t>
  </si>
  <si>
    <t>Těsnění spár zálivkou za studena pro komůrky š 15 mm hl 30 mm bez těsnicího profilu</t>
  </si>
  <si>
    <t>623577266</t>
  </si>
  <si>
    <t>Utěsnění dilatačních spár zálivkou za studena v cementobetonovém nebo živičném krytu včetně adhezního nátěru bez těsnicího profilu pod zálivkou, pro komůrky šířky 15 mm, hloubky 30 mm</t>
  </si>
  <si>
    <t>https://podminky.urs.cz/item/CS_URS_2024_01/919121223</t>
  </si>
  <si>
    <t>997</t>
  </si>
  <si>
    <t>Přesun sutě</t>
  </si>
  <si>
    <t>997221551</t>
  </si>
  <si>
    <t>Vodorovná doprava suti ze sypkých materiálů do 1 km</t>
  </si>
  <si>
    <t>-1814922269</t>
  </si>
  <si>
    <t>Vodorovná doprava suti bez naložení, ale se složením a s hrubým urovnáním ze sypkých materiálů, na vzdálenost do 1 km</t>
  </si>
  <si>
    <t>https://podminky.urs.cz/item/CS_URS_2024_01/997221551</t>
  </si>
  <si>
    <t>997221559</t>
  </si>
  <si>
    <t>Příplatek ZKD 1 km u vodorovné dopravy suti ze sypkých materiálů</t>
  </si>
  <si>
    <t>-1036233136</t>
  </si>
  <si>
    <t>Vodorovná doprava suti bez naložení, ale se složením a s hrubým urovnáním Příplatek k ceně za každý další započatý 1 km přes 1 km</t>
  </si>
  <si>
    <t>https://podminky.urs.cz/item/CS_URS_2024_01/997221559</t>
  </si>
  <si>
    <t>41,682*19 'Přepočtené koeficientem množství</t>
  </si>
  <si>
    <t>997221875</t>
  </si>
  <si>
    <t>Poplatek za uložení na recyklační skládce (skládkovné) stavebního odpadu asfaltového bez obsahu dehtu zatříděného do Katalogu odpadů pod kódem 17 03 02</t>
  </si>
  <si>
    <t>346280650</t>
  </si>
  <si>
    <t>Poplatek za uložení stavebního odpadu na recyklační skládce (skládkovné) asfaltového bez obsahu dehtu zatříděného do Katalogu odpadů pod kódem 17 03 02</t>
  </si>
  <si>
    <t>https://podminky.urs.cz/item/CS_URS_2024_01/997221875</t>
  </si>
  <si>
    <t>4,025+8,05</t>
  </si>
  <si>
    <t>997221861</t>
  </si>
  <si>
    <t>Poplatek za uložení na recyklační skládce (skládkovné) stavebního odpadu z prostého betonu pod kódem 17 01 01</t>
  </si>
  <si>
    <t>-669067792</t>
  </si>
  <si>
    <t>Poplatek za uložení stavebního odpadu na recyklační skládce (skládkovné) z prostého betonu zatříděného do Katalogu odpadů pod kódem 17 01 01</t>
  </si>
  <si>
    <t>https://podminky.urs.cz/item/CS_URS_2024_01/997221861</t>
  </si>
  <si>
    <t>997221873</t>
  </si>
  <si>
    <t>Poplatek za uložení na recyklační skládce (skládkovné) stavebního odpadu zeminy a kamení zatříděného do Katalogu odpadů pod kódem 17 05 04</t>
  </si>
  <si>
    <t>-1234840177</t>
  </si>
  <si>
    <t>https://podminky.urs.cz/item/CS_URS_2024_01/997221873</t>
  </si>
  <si>
    <t>998223011</t>
  </si>
  <si>
    <t>Přesun hmot pro pozemní komunikace s krytem dlážděným</t>
  </si>
  <si>
    <t>1622372176</t>
  </si>
  <si>
    <t>Přesun hmot pro pozemní komunikace s krytem dlážděným dopravní vzdálenost do 200 m jakékoliv délky objektu</t>
  </si>
  <si>
    <t>https://podminky.urs.cz/item/CS_URS_2024_01/998223011</t>
  </si>
  <si>
    <t>KRYT POPELNIC, kompletní dodávka a montáž dle výkresu č. D.5.5</t>
  </si>
  <si>
    <t>-1793523771</t>
  </si>
  <si>
    <t>HERNÍ PRVKY</t>
  </si>
  <si>
    <t>HP1</t>
  </si>
  <si>
    <t>Pískoviště ze segmentů – desetiúhelník vepsaný do kruhu o průměru 5m, D+M viz TZ</t>
  </si>
  <si>
    <t>-346992824</t>
  </si>
  <si>
    <t>Poznámka k položce:
Pískoviště ze segmentů – desetiúhelník vepsaný do kruhu o průměru 5m,
Segmenty o délce 1,5 m spojené prostřednictvím hliníkového U profilu, který je
namontovaný na sousedním sloupku pod požadovaným úhlem. Sloupek je shora zakryt
plastovým kloboukem. Dno pískoviště bude opatřeno vhodnou separační vrstvou (z
pevné fólie) z důvodu jednoduché výměny písku. Bočnice a sedáky z dř. desek, sloupky
z mimostředné kulatiny.
Nad pískovištěm bude stínění ze zelené pogumované prodyšné plachty s UV ochranou,
uchycené po obvodě na ocelových žárově pozinkovaných sloupcích s plastovou krytkou
(výška nad terénem 2,3m). Posuvné úchyty budou mít madlo a aretaci pomoci šroubu.
Plachty bude po spuštění dolů mimo provoz sloužit jako ochranné zakrytí pískoviště.
Sloupky budou zabetonovány do základových patek 500x500xhl900mm z betonu C16/20
XF3.</t>
  </si>
  <si>
    <t>HP2</t>
  </si>
  <si>
    <t>Tabule 1,5x0,12x1,5 m – dřevěné sloupky z kulatiny, uchycené do pozinkovaných patek, HPL deska, D+M viz TZ</t>
  </si>
  <si>
    <t>-2133754267</t>
  </si>
  <si>
    <t>Poznámka k položce:
Tabule 1,5x0,12x1,5 m – dřevěné sloupky z kulatiny, uchycené do pozinkovaných patek,
HPL deska</t>
  </si>
  <si>
    <t>HP3</t>
  </si>
  <si>
    <t>Pružinové houpadlo Koník 0,25x0,86m s maximální výškou pádu 530mm, D+M viz TZ</t>
  </si>
  <si>
    <t>395960261</t>
  </si>
  <si>
    <t>Poznámka k položce:
Pružinové houpadlo Koník 0,25x0,86m s max. výškou pádu 530mm, které obsahuje:
- tělo houpadla ve tvaru koně, speciální pružinu, sedátko, dvě madla pro ruce, dvě
podpěry pro nohy, zemní kotvení žárově zinkované</t>
  </si>
  <si>
    <t>HP4</t>
  </si>
  <si>
    <t>Dřevěná multifunkční herní sestava 2,7x2x2 m s maximální výškou pádu 500mm, D+M viz TZ</t>
  </si>
  <si>
    <t>218404713</t>
  </si>
  <si>
    <t>Poznámka k položce:
Dřevěná multifunkční herní sestava 2,7x2x2 m s maximální výškou pádu 500mm
Dřevěné části z mimostředového severského smrku nebo douglasky. Zábradlí a rámy
bariér z pískované nerezi. Spojovací materiál nerezový a pozinkovaný. Střecha a plošné
výplně výstupů a bariér z HPL. Krytky sloupů z PE. Kotvení žárově pozinkovanými prvky
v betonové patce.</t>
  </si>
  <si>
    <t>HP5</t>
  </si>
  <si>
    <t>Pružinové houpadlo Pes 0,25x0,86m s maximální výškou pádu 530mm, D+M viz TZ</t>
  </si>
  <si>
    <t>-248506119</t>
  </si>
  <si>
    <t>Poznámka k položce:
Pružinové houpadlo Pes 0,25x0,86m s max. výškou pádu 530mm, které obsahuje:
- tělo houpadla ve tvaru psa, speciální pružinu, sedátko, dvě madla pro ruce, dvě podpěry
pro nohy, zemní kotvení žárově zinkované</t>
  </si>
  <si>
    <t>HP6</t>
  </si>
  <si>
    <t>Šikmá lezecká stěna 3x1,2x0,2m, D+M viz TZ</t>
  </si>
  <si>
    <t>-944803695</t>
  </si>
  <si>
    <t>Poznámka k položce:
Šikmá lezecká stěna 3x1,2x02m
Pochozí plochu tvoří voděodolná překližka 21 mm připevněná k hranolům 70x95 mm z
přírodní douglasky. Úchyty různých barev a tvarů z epoxidové pryskyřice. Kotvení
zabetonováním žárově pozinkovaných podpěr.</t>
  </si>
  <si>
    <t>HP7</t>
  </si>
  <si>
    <t>Zelená laminátová svahová skluzavka dl. 2,5m s dřevěnou podestou 0,9x0,62m, převýšení 1m, D+M viz TZ</t>
  </si>
  <si>
    <t>-1698661764</t>
  </si>
  <si>
    <t>HP8</t>
  </si>
  <si>
    <t>Kladina - vyrobena z lepeného hranolu 100 x 100 mm, dl. 3m, D+M viz TZ</t>
  </si>
  <si>
    <t>1320387817</t>
  </si>
  <si>
    <t>Poznámka k položce:
Kladina - vyrobena z lepeného hranolu 100 x 100 mm, dl. 3m
Povrchová úprava hranolů spočívá v impregnaci a třívrstvé aplikaci vrchního
lazurovacího laku, splňujícího podmínky normy EN 71/3 (bezpečné pro dětské hračky).
Kotveny v žárově zinkovaných ocelových patkách, které jsou uloženy do betonového
lože.</t>
  </si>
  <si>
    <t>HP9</t>
  </si>
  <si>
    <t>Trám s volanty je vyroben z lepeného hranolu 100 x 100 mm, dl. 2,4m, D+M viz TZ</t>
  </si>
  <si>
    <t>1497936212</t>
  </si>
  <si>
    <t>Poznámka k položce:
Trám s volanty je vyroben z lepeného hranolu 100 x 100 mm, dl. 2,4m
Povrchová úprava hranolů spočívá v impregnaci a třívrstvé aplikaci vrchního
lazurovacího laku, splňujícího podmínky normy EN 71/3 (bezpečné pro dětské hračky).
Kotveny v žárově zinkovaných ocelových patkách, které jsou uloženy do betonového
lože. Na trám budou připevněny 3 zelené stálobarevné plastové volanty.</t>
  </si>
  <si>
    <t>HP10</t>
  </si>
  <si>
    <t>Mobilní vyvýšené pískoviště 820x640xv700 s podjezdem, objem 50 l, D+M viz. TZ</t>
  </si>
  <si>
    <t>251003447</t>
  </si>
  <si>
    <t>Poznámka k položce:
Mobilní vyvýšené pískoviště 820x640xv700 s podjezdem, objem 50 l, ze smrkového
dřeva, s otočnými kolečky na nohách, vnitřní plocha pískoviště opatřena fólií</t>
  </si>
  <si>
    <t xml:space="preserve">VON - Vedlejší a ostatní rozpočtové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</si>
  <si>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</si>
  <si>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</si>
  <si>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</si>
  <si>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</si>
  <si>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</si>
  <si>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</si>
  <si>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</si>
  <si>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011503R</t>
  </si>
  <si>
    <t>Předkládání vzorků ke schválení projektantovi - materiály, barevnost atp.</t>
  </si>
  <si>
    <t>Kč</t>
  </si>
  <si>
    <t>1024</t>
  </si>
  <si>
    <t>970653669</t>
  </si>
  <si>
    <t>01324400R</t>
  </si>
  <si>
    <t>Dokumentace IV. stupně (dílenská dokumentace)</t>
  </si>
  <si>
    <t>-1886893957</t>
  </si>
  <si>
    <t>Poznámka k položce:
Dodavatel zpracuje IV.stupeň výrobní dokumentace a  návrh předá k odsouhlasení  architektovi, investorovi  a památkovému dozoru.</t>
  </si>
  <si>
    <t>013254000</t>
  </si>
  <si>
    <t>Dokumentace skutečného provedení stavby</t>
  </si>
  <si>
    <t>2021493045</t>
  </si>
  <si>
    <t>https://podminky.urs.cz/item/CS_URS_2024_01/013254000</t>
  </si>
  <si>
    <t>VRN3</t>
  </si>
  <si>
    <t>Zařízení staveniště</t>
  </si>
  <si>
    <t>032103000</t>
  </si>
  <si>
    <t>Náklady na stavební buňky</t>
  </si>
  <si>
    <t>1991760290</t>
  </si>
  <si>
    <t>https://podminky.urs.cz/item/CS_URS_2024_01/032103000</t>
  </si>
  <si>
    <t>032503000</t>
  </si>
  <si>
    <t>Skládky na staveništi</t>
  </si>
  <si>
    <t>-461963234</t>
  </si>
  <si>
    <t>https://podminky.urs.cz/item/CS_URS_2024_01/032503000</t>
  </si>
  <si>
    <t>032903000</t>
  </si>
  <si>
    <t>Náklady na provoz a údržbu vybavení staveniště</t>
  </si>
  <si>
    <t>-2015183161</t>
  </si>
  <si>
    <t>https://podminky.urs.cz/item/CS_URS_2024_01/032903000</t>
  </si>
  <si>
    <t>033103000</t>
  </si>
  <si>
    <t>Připojení energií</t>
  </si>
  <si>
    <t>1244284400</t>
  </si>
  <si>
    <t>https://podminky.urs.cz/item/CS_URS_2024_01/033103000</t>
  </si>
  <si>
    <t>033203000</t>
  </si>
  <si>
    <t>Energie pro zařízení staveniště</t>
  </si>
  <si>
    <t>769092349</t>
  </si>
  <si>
    <t>https://podminky.urs.cz/item/CS_URS_2024_01/033203000</t>
  </si>
  <si>
    <t>034103000</t>
  </si>
  <si>
    <t>Oplocení staveniště</t>
  </si>
  <si>
    <t>1682850647</t>
  </si>
  <si>
    <t>https://podminky.urs.cz/item/CS_URS_2024_01/034103000</t>
  </si>
  <si>
    <t>034203000</t>
  </si>
  <si>
    <t>Opatření na ochranu pozemků sousedních se staveništěm</t>
  </si>
  <si>
    <t>-196683659</t>
  </si>
  <si>
    <t>https://podminky.urs.cz/item/CS_URS_2024_01/034203000</t>
  </si>
  <si>
    <t>034503000</t>
  </si>
  <si>
    <t>Informační tabule na staveništi</t>
  </si>
  <si>
    <t>1603276178</t>
  </si>
  <si>
    <t>https://podminky.urs.cz/item/CS_URS_2024_01/034503000</t>
  </si>
  <si>
    <t>039103000</t>
  </si>
  <si>
    <t>Rozebrání, bourání a odvoz zařízení staveniště</t>
  </si>
  <si>
    <t>-143644658</t>
  </si>
  <si>
    <t>https://podminky.urs.cz/item/CS_URS_2024_01/039103000</t>
  </si>
  <si>
    <t>SEZNAM FIGUR</t>
  </si>
  <si>
    <t>Výměra</t>
  </si>
  <si>
    <t xml:space="preserve"> D1</t>
  </si>
  <si>
    <t>Použití figury:</t>
  </si>
  <si>
    <t xml:space="preserve">172,7" T1- chodník </t>
  </si>
  <si>
    <t>117" T2- parkovací stání</t>
  </si>
  <si>
    <t>60" T3 – dráha pro odrážedla</t>
  </si>
  <si>
    <t xml:space="preserve"> D5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</si>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</sst>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2" fillId="0" borderId="22" xfId="0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7" fontId="42" fillId="0" borderId="22" xfId="0" applyNumberFormat="1" applyFont="1" applyBorder="1" applyAlignment="1" applyProtection="1">
      <alignment vertical="center"/>
      <protection/>
    </xf>
    <xf numFmtId="4" fontId="42" fillId="2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/>
    </xf>
    <xf numFmtId="0" fontId="43" fillId="0" borderId="3" xfId="0" applyFont="1" applyBorder="1" applyAlignment="1">
      <alignment vertical="center"/>
    </xf>
    <xf numFmtId="0" fontId="42" fillId="2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4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/>
    </xf>
    <xf numFmtId="167" fontId="45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7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8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8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7" fillId="0" borderId="28" xfId="0" applyFont="1" applyBorder="1" applyAlignment="1">
      <alignment horizontal="left"/>
    </xf>
    <xf numFmtId="0" fontId="50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23" TargetMode="External" /><Relationship Id="rId2" Type="http://schemas.openxmlformats.org/officeDocument/2006/relationships/hyperlink" Target="https://podminky.urs.cz/item/CS_URS_2024_01/113154113" TargetMode="External" /><Relationship Id="rId3" Type="http://schemas.openxmlformats.org/officeDocument/2006/relationships/hyperlink" Target="https://podminky.urs.cz/item/CS_URS_2024_01/113154114" TargetMode="External" /><Relationship Id="rId4" Type="http://schemas.openxmlformats.org/officeDocument/2006/relationships/hyperlink" Target="https://podminky.urs.cz/item/CS_URS_2024_01/113202111" TargetMode="External" /><Relationship Id="rId5" Type="http://schemas.openxmlformats.org/officeDocument/2006/relationships/hyperlink" Target="https://podminky.urs.cz/item/CS_URS_2024_01/121151115" TargetMode="External" /><Relationship Id="rId6" Type="http://schemas.openxmlformats.org/officeDocument/2006/relationships/hyperlink" Target="https://podminky.urs.cz/item/CS_URS_2024_01/122251104" TargetMode="External" /><Relationship Id="rId7" Type="http://schemas.openxmlformats.org/officeDocument/2006/relationships/hyperlink" Target="https://podminky.urs.cz/item/CS_URS_2024_01/122252203" TargetMode="External" /><Relationship Id="rId8" Type="http://schemas.openxmlformats.org/officeDocument/2006/relationships/hyperlink" Target="https://podminky.urs.cz/item/CS_URS_2024_01/131111332" TargetMode="External" /><Relationship Id="rId9" Type="http://schemas.openxmlformats.org/officeDocument/2006/relationships/hyperlink" Target="https://podminky.urs.cz/item/CS_URS_2024_01/132251103" TargetMode="External" /><Relationship Id="rId10" Type="http://schemas.openxmlformats.org/officeDocument/2006/relationships/hyperlink" Target="https://podminky.urs.cz/item/CS_URS_2024_01/162251102" TargetMode="External" /><Relationship Id="rId11" Type="http://schemas.openxmlformats.org/officeDocument/2006/relationships/hyperlink" Target="https://podminky.urs.cz/item/CS_URS_2024_01/162751117" TargetMode="External" /><Relationship Id="rId12" Type="http://schemas.openxmlformats.org/officeDocument/2006/relationships/hyperlink" Target="https://podminky.urs.cz/item/CS_URS_2024_01/162751119" TargetMode="External" /><Relationship Id="rId13" Type="http://schemas.openxmlformats.org/officeDocument/2006/relationships/hyperlink" Target="https://podminky.urs.cz/item/CS_URS_2024_01/167111101" TargetMode="External" /><Relationship Id="rId14" Type="http://schemas.openxmlformats.org/officeDocument/2006/relationships/hyperlink" Target="https://podminky.urs.cz/item/CS_URS_2024_01/171201231" TargetMode="External" /><Relationship Id="rId15" Type="http://schemas.openxmlformats.org/officeDocument/2006/relationships/hyperlink" Target="https://podminky.urs.cz/item/CS_URS_2024_01/171251201" TargetMode="External" /><Relationship Id="rId16" Type="http://schemas.openxmlformats.org/officeDocument/2006/relationships/hyperlink" Target="https://podminky.urs.cz/item/CS_URS_2024_01/180405111" TargetMode="External" /><Relationship Id="rId17" Type="http://schemas.openxmlformats.org/officeDocument/2006/relationships/hyperlink" Target="https://podminky.urs.cz/item/CS_URS_2024_01/181151331" TargetMode="External" /><Relationship Id="rId18" Type="http://schemas.openxmlformats.org/officeDocument/2006/relationships/hyperlink" Target="https://podminky.urs.cz/item/CS_URS_2024_01/181351115" TargetMode="External" /><Relationship Id="rId19" Type="http://schemas.openxmlformats.org/officeDocument/2006/relationships/hyperlink" Target="https://podminky.urs.cz/item/CS_URS_2024_01/181411131" TargetMode="External" /><Relationship Id="rId20" Type="http://schemas.openxmlformats.org/officeDocument/2006/relationships/hyperlink" Target="https://podminky.urs.cz/item/CS_URS_2024_01/181951111" TargetMode="External" /><Relationship Id="rId21" Type="http://schemas.openxmlformats.org/officeDocument/2006/relationships/hyperlink" Target="https://podminky.urs.cz/item/CS_URS_2024_01/181951112" TargetMode="External" /><Relationship Id="rId22" Type="http://schemas.openxmlformats.org/officeDocument/2006/relationships/hyperlink" Target="https://podminky.urs.cz/item/CS_URS_2024_01/182111121" TargetMode="External" /><Relationship Id="rId23" Type="http://schemas.openxmlformats.org/officeDocument/2006/relationships/hyperlink" Target="https://podminky.urs.cz/item/CS_URS_2024_01/182303111" TargetMode="External" /><Relationship Id="rId24" Type="http://schemas.openxmlformats.org/officeDocument/2006/relationships/hyperlink" Target="https://podminky.urs.cz/item/CS_URS_2024_01/183101321" TargetMode="External" /><Relationship Id="rId25" Type="http://schemas.openxmlformats.org/officeDocument/2006/relationships/hyperlink" Target="https://podminky.urs.cz/item/CS_URS_2024_01/183101313" TargetMode="External" /><Relationship Id="rId26" Type="http://schemas.openxmlformats.org/officeDocument/2006/relationships/hyperlink" Target="https://podminky.urs.cz/item/CS_URS_2024_01/184102110" TargetMode="External" /><Relationship Id="rId27" Type="http://schemas.openxmlformats.org/officeDocument/2006/relationships/hyperlink" Target="https://podminky.urs.cz/item/CS_URS_2024_01/184102116" TargetMode="External" /><Relationship Id="rId28" Type="http://schemas.openxmlformats.org/officeDocument/2006/relationships/hyperlink" Target="https://podminky.urs.cz/item/CS_URS_2024_01/184215132" TargetMode="External" /><Relationship Id="rId29" Type="http://schemas.openxmlformats.org/officeDocument/2006/relationships/hyperlink" Target="https://podminky.urs.cz/item/CS_URS_2024_01/185802114" TargetMode="External" /><Relationship Id="rId30" Type="http://schemas.openxmlformats.org/officeDocument/2006/relationships/hyperlink" Target="https://podminky.urs.cz/item/CS_URS_2024_01/274313611" TargetMode="External" /><Relationship Id="rId31" Type="http://schemas.openxmlformats.org/officeDocument/2006/relationships/hyperlink" Target="https://podminky.urs.cz/item/CS_URS_2024_01/279113133" TargetMode="External" /><Relationship Id="rId32" Type="http://schemas.openxmlformats.org/officeDocument/2006/relationships/hyperlink" Target="https://podminky.urs.cz/item/CS_URS_2024_01/338171113" TargetMode="External" /><Relationship Id="rId33" Type="http://schemas.openxmlformats.org/officeDocument/2006/relationships/hyperlink" Target="https://podminky.urs.cz/item/CS_URS_2024_01/348101210" TargetMode="External" /><Relationship Id="rId34" Type="http://schemas.openxmlformats.org/officeDocument/2006/relationships/hyperlink" Target="https://podminky.urs.cz/item/CS_URS_2024_01/348401120" TargetMode="External" /><Relationship Id="rId35" Type="http://schemas.openxmlformats.org/officeDocument/2006/relationships/hyperlink" Target="https://podminky.urs.cz/item/CS_URS_2024_01/434121426" TargetMode="External" /><Relationship Id="rId36" Type="http://schemas.openxmlformats.org/officeDocument/2006/relationships/hyperlink" Target="https://podminky.urs.cz/item/CS_URS_2024_01/564750111" TargetMode="External" /><Relationship Id="rId37" Type="http://schemas.openxmlformats.org/officeDocument/2006/relationships/hyperlink" Target="https://podminky.urs.cz/item/CS_URS_2024_01/564751111" TargetMode="External" /><Relationship Id="rId38" Type="http://schemas.openxmlformats.org/officeDocument/2006/relationships/hyperlink" Target="https://podminky.urs.cz/item/CS_URS_2024_01/564831111" TargetMode="External" /><Relationship Id="rId39" Type="http://schemas.openxmlformats.org/officeDocument/2006/relationships/hyperlink" Target="https://podminky.urs.cz/item/CS_URS_2024_01/564841113" TargetMode="External" /><Relationship Id="rId40" Type="http://schemas.openxmlformats.org/officeDocument/2006/relationships/hyperlink" Target="https://podminky.urs.cz/item/CS_URS_2024_01/564851111" TargetMode="External" /><Relationship Id="rId41" Type="http://schemas.openxmlformats.org/officeDocument/2006/relationships/hyperlink" Target="https://podminky.urs.cz/item/CS_URS_2024_01/564861111" TargetMode="External" /><Relationship Id="rId42" Type="http://schemas.openxmlformats.org/officeDocument/2006/relationships/hyperlink" Target="https://podminky.urs.cz/item/CS_URS_2024_01/566901261" TargetMode="External" /><Relationship Id="rId43" Type="http://schemas.openxmlformats.org/officeDocument/2006/relationships/hyperlink" Target="https://podminky.urs.cz/item/CS_URS_2024_01/566901242" TargetMode="External" /><Relationship Id="rId44" Type="http://schemas.openxmlformats.org/officeDocument/2006/relationships/hyperlink" Target="https://podminky.urs.cz/item/CS_URS_2024_01/566901272" TargetMode="External" /><Relationship Id="rId45" Type="http://schemas.openxmlformats.org/officeDocument/2006/relationships/hyperlink" Target="https://podminky.urs.cz/item/CS_URS_2024_01/572341111" TargetMode="External" /><Relationship Id="rId46" Type="http://schemas.openxmlformats.org/officeDocument/2006/relationships/hyperlink" Target="https://podminky.urs.cz/item/CS_URS_2024_01/581124115" TargetMode="External" /><Relationship Id="rId47" Type="http://schemas.openxmlformats.org/officeDocument/2006/relationships/hyperlink" Target="https://podminky.urs.cz/item/CS_URS_2024_01/939591040" TargetMode="External" /><Relationship Id="rId48" Type="http://schemas.openxmlformats.org/officeDocument/2006/relationships/hyperlink" Target="https://podminky.urs.cz/item/CS_URS_2024_01/589211111" TargetMode="External" /><Relationship Id="rId49" Type="http://schemas.openxmlformats.org/officeDocument/2006/relationships/hyperlink" Target="https://podminky.urs.cz/item/CS_URS_2024_01/596211112" TargetMode="External" /><Relationship Id="rId50" Type="http://schemas.openxmlformats.org/officeDocument/2006/relationships/hyperlink" Target="https://podminky.urs.cz/item/CS_URS_2024_01/596211212" TargetMode="External" /><Relationship Id="rId51" Type="http://schemas.openxmlformats.org/officeDocument/2006/relationships/hyperlink" Target="https://podminky.urs.cz/item/CS_URS_2024_01/596412212" TargetMode="External" /><Relationship Id="rId52" Type="http://schemas.openxmlformats.org/officeDocument/2006/relationships/hyperlink" Target="https://podminky.urs.cz/item/CS_URS_2024_01/637121112" TargetMode="External" /><Relationship Id="rId53" Type="http://schemas.openxmlformats.org/officeDocument/2006/relationships/hyperlink" Target="https://podminky.urs.cz/item/CS_URS_2024_01/914111111" TargetMode="External" /><Relationship Id="rId54" Type="http://schemas.openxmlformats.org/officeDocument/2006/relationships/hyperlink" Target="https://podminky.urs.cz/item/CS_URS_2024_01/914511112" TargetMode="External" /><Relationship Id="rId55" Type="http://schemas.openxmlformats.org/officeDocument/2006/relationships/hyperlink" Target="https://podminky.urs.cz/item/CS_URS_2024_01/915311112" TargetMode="External" /><Relationship Id="rId56" Type="http://schemas.openxmlformats.org/officeDocument/2006/relationships/hyperlink" Target="https://podminky.urs.cz/item/CS_URS_2024_01/916131213" TargetMode="External" /><Relationship Id="rId57" Type="http://schemas.openxmlformats.org/officeDocument/2006/relationships/hyperlink" Target="https://podminky.urs.cz/item/CS_URS_2024_01/916231213" TargetMode="External" /><Relationship Id="rId58" Type="http://schemas.openxmlformats.org/officeDocument/2006/relationships/hyperlink" Target="https://podminky.urs.cz/item/CS_URS_2024_01/916331112" TargetMode="External" /><Relationship Id="rId59" Type="http://schemas.openxmlformats.org/officeDocument/2006/relationships/hyperlink" Target="https://podminky.urs.cz/item/CS_URS_2024_01/919716111" TargetMode="External" /><Relationship Id="rId60" Type="http://schemas.openxmlformats.org/officeDocument/2006/relationships/hyperlink" Target="https://podminky.urs.cz/item/CS_URS_2024_01/919735113" TargetMode="External" /><Relationship Id="rId61" Type="http://schemas.openxmlformats.org/officeDocument/2006/relationships/hyperlink" Target="https://podminky.urs.cz/item/CS_URS_2024_01/919112223" TargetMode="External" /><Relationship Id="rId62" Type="http://schemas.openxmlformats.org/officeDocument/2006/relationships/hyperlink" Target="https://podminky.urs.cz/item/CS_URS_2024_01/919121223" TargetMode="External" /><Relationship Id="rId63" Type="http://schemas.openxmlformats.org/officeDocument/2006/relationships/hyperlink" Target="https://podminky.urs.cz/item/CS_URS_2024_01/997221551" TargetMode="External" /><Relationship Id="rId64" Type="http://schemas.openxmlformats.org/officeDocument/2006/relationships/hyperlink" Target="https://podminky.urs.cz/item/CS_URS_2024_01/997221559" TargetMode="External" /><Relationship Id="rId65" Type="http://schemas.openxmlformats.org/officeDocument/2006/relationships/hyperlink" Target="https://podminky.urs.cz/item/CS_URS_2024_01/997221875" TargetMode="External" /><Relationship Id="rId66" Type="http://schemas.openxmlformats.org/officeDocument/2006/relationships/hyperlink" Target="https://podminky.urs.cz/item/CS_URS_2024_01/997221861" TargetMode="External" /><Relationship Id="rId67" Type="http://schemas.openxmlformats.org/officeDocument/2006/relationships/hyperlink" Target="https://podminky.urs.cz/item/CS_URS_2024_01/997221873" TargetMode="External" /><Relationship Id="rId68" Type="http://schemas.openxmlformats.org/officeDocument/2006/relationships/hyperlink" Target="https://podminky.urs.cz/item/CS_URS_2024_01/998223011" TargetMode="External" /><Relationship Id="rId69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54000" TargetMode="External" /><Relationship Id="rId2" Type="http://schemas.openxmlformats.org/officeDocument/2006/relationships/hyperlink" Target="https://podminky.urs.cz/item/CS_URS_2024_01/032103000" TargetMode="External" /><Relationship Id="rId3" Type="http://schemas.openxmlformats.org/officeDocument/2006/relationships/hyperlink" Target="https://podminky.urs.cz/item/CS_URS_2024_01/032503000" TargetMode="External" /><Relationship Id="rId4" Type="http://schemas.openxmlformats.org/officeDocument/2006/relationships/hyperlink" Target="https://podminky.urs.cz/item/CS_URS_2024_01/032903000" TargetMode="External" /><Relationship Id="rId5" Type="http://schemas.openxmlformats.org/officeDocument/2006/relationships/hyperlink" Target="https://podminky.urs.cz/item/CS_URS_2024_01/033103000" TargetMode="External" /><Relationship Id="rId6" Type="http://schemas.openxmlformats.org/officeDocument/2006/relationships/hyperlink" Target="https://podminky.urs.cz/item/CS_URS_2024_01/033203000" TargetMode="External" /><Relationship Id="rId7" Type="http://schemas.openxmlformats.org/officeDocument/2006/relationships/hyperlink" Target="https://podminky.urs.cz/item/CS_URS_2024_01/034103000" TargetMode="External" /><Relationship Id="rId8" Type="http://schemas.openxmlformats.org/officeDocument/2006/relationships/hyperlink" Target="https://podminky.urs.cz/item/CS_URS_2024_01/034203000" TargetMode="External" /><Relationship Id="rId9" Type="http://schemas.openxmlformats.org/officeDocument/2006/relationships/hyperlink" Target="https://podminky.urs.cz/item/CS_URS_2024_01/034503000" TargetMode="External" /><Relationship Id="rId10" Type="http://schemas.openxmlformats.org/officeDocument/2006/relationships/hyperlink" Target="https://podminky.urs.cz/item/CS_URS_2024_01/039103000" TargetMode="External" /><Relationship Id="rId1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1151115" TargetMode="External" /><Relationship Id="rId2" Type="http://schemas.openxmlformats.org/officeDocument/2006/relationships/hyperlink" Target="https://podminky.urs.cz/item/CS_URS_2024_01/122251104" TargetMode="External" /><Relationship Id="rId3" Type="http://schemas.openxmlformats.org/officeDocument/2006/relationships/hyperlink" Target="https://podminky.urs.cz/item/CS_URS_2024_01/132251103" TargetMode="External" /><Relationship Id="rId4" Type="http://schemas.openxmlformats.org/officeDocument/2006/relationships/hyperlink" Target="https://podminky.urs.cz/item/CS_URS_2024_01/162751117" TargetMode="External" /><Relationship Id="rId5" Type="http://schemas.openxmlformats.org/officeDocument/2006/relationships/hyperlink" Target="https://podminky.urs.cz/item/CS_URS_2024_01/162751119" TargetMode="External" /><Relationship Id="rId6" Type="http://schemas.openxmlformats.org/officeDocument/2006/relationships/hyperlink" Target="https://podminky.urs.cz/item/CS_URS_2024_01/171201231" TargetMode="External" /><Relationship Id="rId7" Type="http://schemas.openxmlformats.org/officeDocument/2006/relationships/hyperlink" Target="https://podminky.urs.cz/item/CS_URS_2024_01/171251201" TargetMode="External" /><Relationship Id="rId8" Type="http://schemas.openxmlformats.org/officeDocument/2006/relationships/hyperlink" Target="https://podminky.urs.cz/item/CS_URS_2024_01/171151103" TargetMode="External" /><Relationship Id="rId9" Type="http://schemas.openxmlformats.org/officeDocument/2006/relationships/hyperlink" Target="https://podminky.urs.cz/item/CS_URS_2024_01/174151102" TargetMode="External" /><Relationship Id="rId10" Type="http://schemas.openxmlformats.org/officeDocument/2006/relationships/hyperlink" Target="https://podminky.urs.cz/item/CS_URS_2024_01/218111113" TargetMode="External" /><Relationship Id="rId11" Type="http://schemas.openxmlformats.org/officeDocument/2006/relationships/hyperlink" Target="https://podminky.urs.cz/item/CS_URS_2024_01/218111115" TargetMode="External" /><Relationship Id="rId12" Type="http://schemas.openxmlformats.org/officeDocument/2006/relationships/hyperlink" Target="https://podminky.urs.cz/item/CS_URS_2024_01/311234041" TargetMode="External" /><Relationship Id="rId13" Type="http://schemas.openxmlformats.org/officeDocument/2006/relationships/hyperlink" Target="https://podminky.urs.cz/item/CS_URS_2024_01/311238654" TargetMode="External" /><Relationship Id="rId14" Type="http://schemas.openxmlformats.org/officeDocument/2006/relationships/hyperlink" Target="https://podminky.urs.cz/item/CS_URS_2024_01/317168022" TargetMode="External" /><Relationship Id="rId15" Type="http://schemas.openxmlformats.org/officeDocument/2006/relationships/hyperlink" Target="https://podminky.urs.cz/item/CS_URS_2024_01/317168052" TargetMode="External" /><Relationship Id="rId16" Type="http://schemas.openxmlformats.org/officeDocument/2006/relationships/hyperlink" Target="https://podminky.urs.cz/item/CS_URS_2024_01/317168055" TargetMode="External" /><Relationship Id="rId17" Type="http://schemas.openxmlformats.org/officeDocument/2006/relationships/hyperlink" Target="https://podminky.urs.cz/item/CS_URS_2024_01/317168056" TargetMode="External" /><Relationship Id="rId18" Type="http://schemas.openxmlformats.org/officeDocument/2006/relationships/hyperlink" Target="https://podminky.urs.cz/item/CS_URS_2024_01/317941121" TargetMode="External" /><Relationship Id="rId19" Type="http://schemas.openxmlformats.org/officeDocument/2006/relationships/hyperlink" Target="https://podminky.urs.cz/item/CS_URS_2024_01/342244201" TargetMode="External" /><Relationship Id="rId20" Type="http://schemas.openxmlformats.org/officeDocument/2006/relationships/hyperlink" Target="https://podminky.urs.cz/item/CS_URS_2024_01/342244221" TargetMode="External" /><Relationship Id="rId21" Type="http://schemas.openxmlformats.org/officeDocument/2006/relationships/hyperlink" Target="https://podminky.urs.cz/item/CS_URS_2024_01/451577877" TargetMode="External" /><Relationship Id="rId22" Type="http://schemas.openxmlformats.org/officeDocument/2006/relationships/hyperlink" Target="https://podminky.urs.cz/item/CS_URS_2024_01/564750001" TargetMode="External" /><Relationship Id="rId23" Type="http://schemas.openxmlformats.org/officeDocument/2006/relationships/hyperlink" Target="https://podminky.urs.cz/item/CS_URS_2024_01/611311141" TargetMode="External" /><Relationship Id="rId24" Type="http://schemas.openxmlformats.org/officeDocument/2006/relationships/hyperlink" Target="https://podminky.urs.cz/item/CS_URS_2024_01/612311141" TargetMode="External" /><Relationship Id="rId25" Type="http://schemas.openxmlformats.org/officeDocument/2006/relationships/hyperlink" Target="https://podminky.urs.cz/item/CS_URS_2024_01/621131121" TargetMode="External" /><Relationship Id="rId26" Type="http://schemas.openxmlformats.org/officeDocument/2006/relationships/hyperlink" Target="https://podminky.urs.cz/item/CS_URS_2024_01/621151031" TargetMode="External" /><Relationship Id="rId27" Type="http://schemas.openxmlformats.org/officeDocument/2006/relationships/hyperlink" Target="https://podminky.urs.cz/item/CS_URS_2024_01/621221011" TargetMode="External" /><Relationship Id="rId28" Type="http://schemas.openxmlformats.org/officeDocument/2006/relationships/hyperlink" Target="https://podminky.urs.cz/item/CS_URS_2024_01/621531012" TargetMode="External" /><Relationship Id="rId29" Type="http://schemas.openxmlformats.org/officeDocument/2006/relationships/hyperlink" Target="https://podminky.urs.cz/item/CS_URS_2024_01/622131121" TargetMode="External" /><Relationship Id="rId30" Type="http://schemas.openxmlformats.org/officeDocument/2006/relationships/hyperlink" Target="https://podminky.urs.cz/item/CS_URS_2024_01/622151031" TargetMode="External" /><Relationship Id="rId31" Type="http://schemas.openxmlformats.org/officeDocument/2006/relationships/hyperlink" Target="https://podminky.urs.cz/item/CS_URS_2024_01/622211021" TargetMode="External" /><Relationship Id="rId32" Type="http://schemas.openxmlformats.org/officeDocument/2006/relationships/hyperlink" Target="https://podminky.urs.cz/item/CS_URS_2024_01/622221021" TargetMode="External" /><Relationship Id="rId33" Type="http://schemas.openxmlformats.org/officeDocument/2006/relationships/hyperlink" Target="https://podminky.urs.cz/item/CS_URS_2024_01/622221041" TargetMode="External" /><Relationship Id="rId34" Type="http://schemas.openxmlformats.org/officeDocument/2006/relationships/hyperlink" Target="https://podminky.urs.cz/item/CS_URS_2024_01/622252001" TargetMode="External" /><Relationship Id="rId35" Type="http://schemas.openxmlformats.org/officeDocument/2006/relationships/hyperlink" Target="https://podminky.urs.cz/item/CS_URS_2024_01/622252002" TargetMode="External" /><Relationship Id="rId36" Type="http://schemas.openxmlformats.org/officeDocument/2006/relationships/hyperlink" Target="https://podminky.urs.cz/item/CS_URS_2024_01/622531012" TargetMode="External" /><Relationship Id="rId37" Type="http://schemas.openxmlformats.org/officeDocument/2006/relationships/hyperlink" Target="https://podminky.urs.cz/item/CS_URS_2024_01/631311114" TargetMode="External" /><Relationship Id="rId38" Type="http://schemas.openxmlformats.org/officeDocument/2006/relationships/hyperlink" Target="https://podminky.urs.cz/item/CS_URS_2024_01/631311115" TargetMode="External" /><Relationship Id="rId39" Type="http://schemas.openxmlformats.org/officeDocument/2006/relationships/hyperlink" Target="https://podminky.urs.cz/item/CS_URS_2024_01/631319171" TargetMode="External" /><Relationship Id="rId40" Type="http://schemas.openxmlformats.org/officeDocument/2006/relationships/hyperlink" Target="https://podminky.urs.cz/item/CS_URS_2024_01/631362021" TargetMode="External" /><Relationship Id="rId41" Type="http://schemas.openxmlformats.org/officeDocument/2006/relationships/hyperlink" Target="https://podminky.urs.cz/item/CS_URS_2024_01/635111242" TargetMode="External" /><Relationship Id="rId42" Type="http://schemas.openxmlformats.org/officeDocument/2006/relationships/hyperlink" Target="https://podminky.urs.cz/item/CS_URS_2024_01/941111121" TargetMode="External" /><Relationship Id="rId43" Type="http://schemas.openxmlformats.org/officeDocument/2006/relationships/hyperlink" Target="https://podminky.urs.cz/item/CS_URS_2024_01/941111221" TargetMode="External" /><Relationship Id="rId44" Type="http://schemas.openxmlformats.org/officeDocument/2006/relationships/hyperlink" Target="https://podminky.urs.cz/item/CS_URS_2024_01/941111821" TargetMode="External" /><Relationship Id="rId45" Type="http://schemas.openxmlformats.org/officeDocument/2006/relationships/hyperlink" Target="https://podminky.urs.cz/item/CS_URS_2024_01/944511111" TargetMode="External" /><Relationship Id="rId46" Type="http://schemas.openxmlformats.org/officeDocument/2006/relationships/hyperlink" Target="https://podminky.urs.cz/item/CS_URS_2024_01/944511211" TargetMode="External" /><Relationship Id="rId47" Type="http://schemas.openxmlformats.org/officeDocument/2006/relationships/hyperlink" Target="https://podminky.urs.cz/item/CS_URS_2024_01/944511811" TargetMode="External" /><Relationship Id="rId48" Type="http://schemas.openxmlformats.org/officeDocument/2006/relationships/hyperlink" Target="https://podminky.urs.cz/item/CS_URS_2024_01/949101111" TargetMode="External" /><Relationship Id="rId49" Type="http://schemas.openxmlformats.org/officeDocument/2006/relationships/hyperlink" Target="https://podminky.urs.cz/item/CS_URS_2024_01/941111312" TargetMode="External" /><Relationship Id="rId50" Type="http://schemas.openxmlformats.org/officeDocument/2006/relationships/hyperlink" Target="https://podminky.urs.cz/item/CS_URS_2024_01/993111111" TargetMode="External" /><Relationship Id="rId51" Type="http://schemas.openxmlformats.org/officeDocument/2006/relationships/hyperlink" Target="https://podminky.urs.cz/item/CS_URS_2024_01/993111119" TargetMode="External" /><Relationship Id="rId52" Type="http://schemas.openxmlformats.org/officeDocument/2006/relationships/hyperlink" Target="https://podminky.urs.cz/item/CS_URS_2024_01/952901111" TargetMode="External" /><Relationship Id="rId53" Type="http://schemas.openxmlformats.org/officeDocument/2006/relationships/hyperlink" Target="https://podminky.urs.cz/item/CS_URS_2024_01/953943211" TargetMode="External" /><Relationship Id="rId54" Type="http://schemas.openxmlformats.org/officeDocument/2006/relationships/hyperlink" Target="https://podminky.urs.cz/item/CS_URS_2024_01/953993326" TargetMode="External" /><Relationship Id="rId55" Type="http://schemas.openxmlformats.org/officeDocument/2006/relationships/hyperlink" Target="https://podminky.urs.cz/item/CS_URS_2024_01/998011001" TargetMode="External" /><Relationship Id="rId56" Type="http://schemas.openxmlformats.org/officeDocument/2006/relationships/hyperlink" Target="https://podminky.urs.cz/item/CS_URS_2024_01/711111001" TargetMode="External" /><Relationship Id="rId57" Type="http://schemas.openxmlformats.org/officeDocument/2006/relationships/hyperlink" Target="https://podminky.urs.cz/item/CS_URS_2024_01/711112001" TargetMode="External" /><Relationship Id="rId58" Type="http://schemas.openxmlformats.org/officeDocument/2006/relationships/hyperlink" Target="https://podminky.urs.cz/item/CS_URS_2024_01/711141559" TargetMode="External" /><Relationship Id="rId59" Type="http://schemas.openxmlformats.org/officeDocument/2006/relationships/hyperlink" Target="https://podminky.urs.cz/item/CS_URS_2024_01/711142559" TargetMode="External" /><Relationship Id="rId60" Type="http://schemas.openxmlformats.org/officeDocument/2006/relationships/hyperlink" Target="https://podminky.urs.cz/item/CS_URS_2024_01/711191101" TargetMode="External" /><Relationship Id="rId61" Type="http://schemas.openxmlformats.org/officeDocument/2006/relationships/hyperlink" Target="https://podminky.urs.cz/item/CS_URS_2024_01/711192101" TargetMode="External" /><Relationship Id="rId62" Type="http://schemas.openxmlformats.org/officeDocument/2006/relationships/hyperlink" Target="https://podminky.urs.cz/item/CS_URS_2024_01/711491171" TargetMode="External" /><Relationship Id="rId63" Type="http://schemas.openxmlformats.org/officeDocument/2006/relationships/hyperlink" Target="https://podminky.urs.cz/item/CS_URS_2024_01/998711101" TargetMode="External" /><Relationship Id="rId64" Type="http://schemas.openxmlformats.org/officeDocument/2006/relationships/hyperlink" Target="https://podminky.urs.cz/item/CS_URS_2024_01/712311101" TargetMode="External" /><Relationship Id="rId65" Type="http://schemas.openxmlformats.org/officeDocument/2006/relationships/hyperlink" Target="https://podminky.urs.cz/item/CS_URS_2024_01/712341559" TargetMode="External" /><Relationship Id="rId66" Type="http://schemas.openxmlformats.org/officeDocument/2006/relationships/hyperlink" Target="https://podminky.urs.cz/item/CS_URS_2024_01/712363001" TargetMode="External" /><Relationship Id="rId67" Type="http://schemas.openxmlformats.org/officeDocument/2006/relationships/hyperlink" Target="https://podminky.urs.cz/item/CS_URS_2024_01/712363101" TargetMode="External" /><Relationship Id="rId68" Type="http://schemas.openxmlformats.org/officeDocument/2006/relationships/hyperlink" Target="https://podminky.urs.cz/item/CS_URS_2024_01/712363111" TargetMode="External" /><Relationship Id="rId69" Type="http://schemas.openxmlformats.org/officeDocument/2006/relationships/hyperlink" Target="https://podminky.urs.cz/item/CS_URS_2024_01/712363352" TargetMode="External" /><Relationship Id="rId70" Type="http://schemas.openxmlformats.org/officeDocument/2006/relationships/hyperlink" Target="https://podminky.urs.cz/item/CS_URS_2024_01/712363353" TargetMode="External" /><Relationship Id="rId71" Type="http://schemas.openxmlformats.org/officeDocument/2006/relationships/hyperlink" Target="https://podminky.urs.cz/item/CS_URS_2024_01/712363384" TargetMode="External" /><Relationship Id="rId72" Type="http://schemas.openxmlformats.org/officeDocument/2006/relationships/hyperlink" Target="https://podminky.urs.cz/item/CS_URS_2024_01/712391171" TargetMode="External" /><Relationship Id="rId73" Type="http://schemas.openxmlformats.org/officeDocument/2006/relationships/hyperlink" Target="https://podminky.urs.cz/item/CS_URS_2024_01/712811101" TargetMode="External" /><Relationship Id="rId74" Type="http://schemas.openxmlformats.org/officeDocument/2006/relationships/hyperlink" Target="https://podminky.urs.cz/item/CS_URS_2024_01/712831101" TargetMode="External" /><Relationship Id="rId75" Type="http://schemas.openxmlformats.org/officeDocument/2006/relationships/hyperlink" Target="https://podminky.urs.cz/item/CS_URS_2024_01/712841559" TargetMode="External" /><Relationship Id="rId76" Type="http://schemas.openxmlformats.org/officeDocument/2006/relationships/hyperlink" Target="https://podminky.urs.cz/item/CS_URS_2024_01/712861703" TargetMode="External" /><Relationship Id="rId77" Type="http://schemas.openxmlformats.org/officeDocument/2006/relationships/hyperlink" Target="https://podminky.urs.cz/item/CS_URS_2024_01/712998005" TargetMode="External" /><Relationship Id="rId78" Type="http://schemas.openxmlformats.org/officeDocument/2006/relationships/hyperlink" Target="https://podminky.urs.cz/item/CS_URS_2024_01/998712101" TargetMode="External" /><Relationship Id="rId79" Type="http://schemas.openxmlformats.org/officeDocument/2006/relationships/hyperlink" Target="https://podminky.urs.cz/item/CS_URS_2024_01/713121111" TargetMode="External" /><Relationship Id="rId80" Type="http://schemas.openxmlformats.org/officeDocument/2006/relationships/hyperlink" Target="https://podminky.urs.cz/item/CS_URS_2024_01/713141263" TargetMode="External" /><Relationship Id="rId81" Type="http://schemas.openxmlformats.org/officeDocument/2006/relationships/hyperlink" Target="https://podminky.urs.cz/item/CS_URS_2024_01/713141331" TargetMode="External" /><Relationship Id="rId82" Type="http://schemas.openxmlformats.org/officeDocument/2006/relationships/hyperlink" Target="https://podminky.urs.cz/item/CS_URS_2024_01/713141391" TargetMode="External" /><Relationship Id="rId83" Type="http://schemas.openxmlformats.org/officeDocument/2006/relationships/hyperlink" Target="https://podminky.urs.cz/item/CS_URS_2024_01/998713121" TargetMode="External" /><Relationship Id="rId84" Type="http://schemas.openxmlformats.org/officeDocument/2006/relationships/hyperlink" Target="https://podminky.urs.cz/item/CS_URS_2024_01/714451001" TargetMode="External" /><Relationship Id="rId85" Type="http://schemas.openxmlformats.org/officeDocument/2006/relationships/hyperlink" Target="https://podminky.urs.cz/item/CS_URS_2024_01/998714101" TargetMode="External" /><Relationship Id="rId86" Type="http://schemas.openxmlformats.org/officeDocument/2006/relationships/hyperlink" Target="https://podminky.urs.cz/item/CS_URS_2024_01/721173748" TargetMode="External" /><Relationship Id="rId87" Type="http://schemas.openxmlformats.org/officeDocument/2006/relationships/hyperlink" Target="https://podminky.urs.cz/item/CS_URS_2024_01/998721101" TargetMode="External" /><Relationship Id="rId88" Type="http://schemas.openxmlformats.org/officeDocument/2006/relationships/hyperlink" Target="https://podminky.urs.cz/item/CS_URS_2024_01/998725101" TargetMode="External" /><Relationship Id="rId89" Type="http://schemas.openxmlformats.org/officeDocument/2006/relationships/hyperlink" Target="https://podminky.urs.cz/item/CS_URS_2024_01/751398012" TargetMode="External" /><Relationship Id="rId90" Type="http://schemas.openxmlformats.org/officeDocument/2006/relationships/hyperlink" Target="https://podminky.urs.cz/item/CS_URS_2024_01/751111051" TargetMode="External" /><Relationship Id="rId91" Type="http://schemas.openxmlformats.org/officeDocument/2006/relationships/hyperlink" Target="https://podminky.urs.cz/item/CS_URS_2024_01/751111052" TargetMode="External" /><Relationship Id="rId92" Type="http://schemas.openxmlformats.org/officeDocument/2006/relationships/hyperlink" Target="https://podminky.urs.cz/item/CS_URS_2024_01/751322011" TargetMode="External" /><Relationship Id="rId93" Type="http://schemas.openxmlformats.org/officeDocument/2006/relationships/hyperlink" Target="https://podminky.urs.cz/item/CS_URS_2024_01/751322012" TargetMode="External" /><Relationship Id="rId94" Type="http://schemas.openxmlformats.org/officeDocument/2006/relationships/hyperlink" Target="https://podminky.urs.cz/item/CS_URS_2024_01/751514762" TargetMode="External" /><Relationship Id="rId95" Type="http://schemas.openxmlformats.org/officeDocument/2006/relationships/hyperlink" Target="https://podminky.urs.cz/item/CS_URS_2024_01/751514762" TargetMode="External" /><Relationship Id="rId96" Type="http://schemas.openxmlformats.org/officeDocument/2006/relationships/hyperlink" Target="https://podminky.urs.cz/item/CS_URS_2024_01/751510041" TargetMode="External" /><Relationship Id="rId97" Type="http://schemas.openxmlformats.org/officeDocument/2006/relationships/hyperlink" Target="https://podminky.urs.cz/item/CS_URS_2024_01/751510042" TargetMode="External" /><Relationship Id="rId98" Type="http://schemas.openxmlformats.org/officeDocument/2006/relationships/hyperlink" Target="https://podminky.urs.cz/item/CS_URS_2024_01/751526735" TargetMode="External" /><Relationship Id="rId99" Type="http://schemas.openxmlformats.org/officeDocument/2006/relationships/hyperlink" Target="https://podminky.urs.cz/item/CS_URS_2024_01/998751121" TargetMode="External" /><Relationship Id="rId100" Type="http://schemas.openxmlformats.org/officeDocument/2006/relationships/hyperlink" Target="https://podminky.urs.cz/item/CS_URS_2024_01/762361313" TargetMode="External" /><Relationship Id="rId101" Type="http://schemas.openxmlformats.org/officeDocument/2006/relationships/hyperlink" Target="https://podminky.urs.cz/item/CS_URS_2024_01/762951017" TargetMode="External" /><Relationship Id="rId102" Type="http://schemas.openxmlformats.org/officeDocument/2006/relationships/hyperlink" Target="https://podminky.urs.cz/item/CS_URS_2024_01/762952044" TargetMode="External" /><Relationship Id="rId103" Type="http://schemas.openxmlformats.org/officeDocument/2006/relationships/hyperlink" Target="https://podminky.urs.cz/item/CS_URS_2024_01/998762121" TargetMode="External" /><Relationship Id="rId104" Type="http://schemas.openxmlformats.org/officeDocument/2006/relationships/hyperlink" Target="https://podminky.urs.cz/item/CS_URS_2024_01/763121590" TargetMode="External" /><Relationship Id="rId105" Type="http://schemas.openxmlformats.org/officeDocument/2006/relationships/hyperlink" Target="https://podminky.urs.cz/item/CS_URS_2024_01/763121612" TargetMode="External" /><Relationship Id="rId106" Type="http://schemas.openxmlformats.org/officeDocument/2006/relationships/hyperlink" Target="https://podminky.urs.cz/item/CS_URS_2024_01/763183111" TargetMode="External" /><Relationship Id="rId107" Type="http://schemas.openxmlformats.org/officeDocument/2006/relationships/hyperlink" Target="https://podminky.urs.cz/item/CS_URS_2024_01/763411211" TargetMode="External" /><Relationship Id="rId108" Type="http://schemas.openxmlformats.org/officeDocument/2006/relationships/hyperlink" Target="https://podminky.urs.cz/item/CS_URS_2024_01/998763331" TargetMode="External" /><Relationship Id="rId109" Type="http://schemas.openxmlformats.org/officeDocument/2006/relationships/hyperlink" Target="https://podminky.urs.cz/item/CS_URS_2024_01/764216603" TargetMode="External" /><Relationship Id="rId110" Type="http://schemas.openxmlformats.org/officeDocument/2006/relationships/hyperlink" Target="https://podminky.urs.cz/item/CS_URS_2024_01/998764121" TargetMode="External" /><Relationship Id="rId111" Type="http://schemas.openxmlformats.org/officeDocument/2006/relationships/hyperlink" Target="https://podminky.urs.cz/item/CS_URS_2024_01/766416243" TargetMode="External" /><Relationship Id="rId112" Type="http://schemas.openxmlformats.org/officeDocument/2006/relationships/hyperlink" Target="https://podminky.urs.cz/item/CS_URS_2024_01/766417441" TargetMode="External" /><Relationship Id="rId113" Type="http://schemas.openxmlformats.org/officeDocument/2006/relationships/hyperlink" Target="https://podminky.urs.cz/item/CS_URS_2024_01/766417531" TargetMode="External" /><Relationship Id="rId114" Type="http://schemas.openxmlformats.org/officeDocument/2006/relationships/hyperlink" Target="https://podminky.urs.cz/item/CS_URS_2024_01/766417511" TargetMode="External" /><Relationship Id="rId115" Type="http://schemas.openxmlformats.org/officeDocument/2006/relationships/hyperlink" Target="https://podminky.urs.cz/item/CS_URS_2024_01/766621212" TargetMode="External" /><Relationship Id="rId116" Type="http://schemas.openxmlformats.org/officeDocument/2006/relationships/hyperlink" Target="https://podminky.urs.cz/item/CS_URS_2024_01/766621622" TargetMode="External" /><Relationship Id="rId117" Type="http://schemas.openxmlformats.org/officeDocument/2006/relationships/hyperlink" Target="https://podminky.urs.cz/item/CS_URS_2024_01/766622216" TargetMode="External" /><Relationship Id="rId118" Type="http://schemas.openxmlformats.org/officeDocument/2006/relationships/hyperlink" Target="https://podminky.urs.cz/item/CS_URS_2024_01/766660152" TargetMode="External" /><Relationship Id="rId119" Type="http://schemas.openxmlformats.org/officeDocument/2006/relationships/hyperlink" Target="https://podminky.urs.cz/item/CS_URS_2024_01/766660172" TargetMode="External" /><Relationship Id="rId120" Type="http://schemas.openxmlformats.org/officeDocument/2006/relationships/hyperlink" Target="https://podminky.urs.cz/item/CS_URS_2024_01/766660181" TargetMode="External" /><Relationship Id="rId121" Type="http://schemas.openxmlformats.org/officeDocument/2006/relationships/hyperlink" Target="https://podminky.urs.cz/item/CS_URS_2024_01/766660182" TargetMode="External" /><Relationship Id="rId122" Type="http://schemas.openxmlformats.org/officeDocument/2006/relationships/hyperlink" Target="https://podminky.urs.cz/item/CS_URS_2024_01/766660183" TargetMode="External" /><Relationship Id="rId123" Type="http://schemas.openxmlformats.org/officeDocument/2006/relationships/hyperlink" Target="https://podminky.urs.cz/item/CS_URS_2024_01/766660311" TargetMode="External" /><Relationship Id="rId124" Type="http://schemas.openxmlformats.org/officeDocument/2006/relationships/hyperlink" Target="https://podminky.urs.cz/item/CS_URS_2024_01/766660421" TargetMode="External" /><Relationship Id="rId125" Type="http://schemas.openxmlformats.org/officeDocument/2006/relationships/hyperlink" Target="https://podminky.urs.cz/item/CS_URS_2024_01/766660461" TargetMode="External" /><Relationship Id="rId126" Type="http://schemas.openxmlformats.org/officeDocument/2006/relationships/hyperlink" Target="https://podminky.urs.cz/item/CS_URS_2024_01/766231121" TargetMode="External" /><Relationship Id="rId127" Type="http://schemas.openxmlformats.org/officeDocument/2006/relationships/hyperlink" Target="https://podminky.urs.cz/item/CS_URS_2024_01/766682111" TargetMode="External" /><Relationship Id="rId128" Type="http://schemas.openxmlformats.org/officeDocument/2006/relationships/hyperlink" Target="https://podminky.urs.cz/item/CS_URS_2024_01/766682112" TargetMode="External" /><Relationship Id="rId129" Type="http://schemas.openxmlformats.org/officeDocument/2006/relationships/hyperlink" Target="https://podminky.urs.cz/item/CS_URS_2024_01/766682211" TargetMode="External" /><Relationship Id="rId130" Type="http://schemas.openxmlformats.org/officeDocument/2006/relationships/hyperlink" Target="https://podminky.urs.cz/item/CS_URS_2024_01/766682222" TargetMode="External" /><Relationship Id="rId131" Type="http://schemas.openxmlformats.org/officeDocument/2006/relationships/hyperlink" Target="https://podminky.urs.cz/item/CS_URS_2024_01/998766121" TargetMode="External" /><Relationship Id="rId132" Type="http://schemas.openxmlformats.org/officeDocument/2006/relationships/hyperlink" Target="https://podminky.urs.cz/item/CS_URS_2024_01/767161111" TargetMode="External" /><Relationship Id="rId133" Type="http://schemas.openxmlformats.org/officeDocument/2006/relationships/hyperlink" Target="https://podminky.urs.cz/item/CS_URS_2024_01/767531214" TargetMode="External" /><Relationship Id="rId134" Type="http://schemas.openxmlformats.org/officeDocument/2006/relationships/hyperlink" Target="https://podminky.urs.cz/item/CS_URS_2024_01/767531121" TargetMode="External" /><Relationship Id="rId135" Type="http://schemas.openxmlformats.org/officeDocument/2006/relationships/hyperlink" Target="https://podminky.urs.cz/item/CS_URS_2024_01/767114234" TargetMode="External" /><Relationship Id="rId136" Type="http://schemas.openxmlformats.org/officeDocument/2006/relationships/hyperlink" Target="https://podminky.urs.cz/item/CS_URS_2024_01/767220110" TargetMode="External" /><Relationship Id="rId137" Type="http://schemas.openxmlformats.org/officeDocument/2006/relationships/hyperlink" Target="https://podminky.urs.cz/item/CS_URS_2024_01/998767121" TargetMode="External" /><Relationship Id="rId138" Type="http://schemas.openxmlformats.org/officeDocument/2006/relationships/hyperlink" Target="https://podminky.urs.cz/item/CS_URS_2024_01/771111011" TargetMode="External" /><Relationship Id="rId139" Type="http://schemas.openxmlformats.org/officeDocument/2006/relationships/hyperlink" Target="https://podminky.urs.cz/item/CS_URS_2024_01/771121011" TargetMode="External" /><Relationship Id="rId140" Type="http://schemas.openxmlformats.org/officeDocument/2006/relationships/hyperlink" Target="https://podminky.urs.cz/item/CS_URS_2024_01/771151011" TargetMode="External" /><Relationship Id="rId141" Type="http://schemas.openxmlformats.org/officeDocument/2006/relationships/hyperlink" Target="https://podminky.urs.cz/item/CS_URS_2024_01/771473112" TargetMode="External" /><Relationship Id="rId142" Type="http://schemas.openxmlformats.org/officeDocument/2006/relationships/hyperlink" Target="https://podminky.urs.cz/item/CS_URS_2024_01/771574414" TargetMode="External" /><Relationship Id="rId143" Type="http://schemas.openxmlformats.org/officeDocument/2006/relationships/hyperlink" Target="https://podminky.urs.cz/item/CS_URS_2024_01/771591112" TargetMode="External" /><Relationship Id="rId144" Type="http://schemas.openxmlformats.org/officeDocument/2006/relationships/hyperlink" Target="https://podminky.urs.cz/item/CS_URS_2024_01/998771121" TargetMode="External" /><Relationship Id="rId145" Type="http://schemas.openxmlformats.org/officeDocument/2006/relationships/hyperlink" Target="https://podminky.urs.cz/item/CS_URS_2024_01/776111311" TargetMode="External" /><Relationship Id="rId146" Type="http://schemas.openxmlformats.org/officeDocument/2006/relationships/hyperlink" Target="https://podminky.urs.cz/item/CS_URS_2024_01/776121112" TargetMode="External" /><Relationship Id="rId147" Type="http://schemas.openxmlformats.org/officeDocument/2006/relationships/hyperlink" Target="https://podminky.urs.cz/item/CS_URS_2024_01/776141111" TargetMode="External" /><Relationship Id="rId148" Type="http://schemas.openxmlformats.org/officeDocument/2006/relationships/hyperlink" Target="https://podminky.urs.cz/item/CS_URS_2024_01/776251111" TargetMode="External" /><Relationship Id="rId149" Type="http://schemas.openxmlformats.org/officeDocument/2006/relationships/hyperlink" Target="https://podminky.urs.cz/item/CS_URS_2024_01/776411111" TargetMode="External" /><Relationship Id="rId150" Type="http://schemas.openxmlformats.org/officeDocument/2006/relationships/hyperlink" Target="https://podminky.urs.cz/item/CS_URS_2024_01/998776121" TargetMode="External" /><Relationship Id="rId151" Type="http://schemas.openxmlformats.org/officeDocument/2006/relationships/hyperlink" Target="https://podminky.urs.cz/item/CS_URS_2024_01/781121011" TargetMode="External" /><Relationship Id="rId152" Type="http://schemas.openxmlformats.org/officeDocument/2006/relationships/hyperlink" Target="https://podminky.urs.cz/item/CS_URS_2024_01/781131112" TargetMode="External" /><Relationship Id="rId153" Type="http://schemas.openxmlformats.org/officeDocument/2006/relationships/hyperlink" Target="https://podminky.urs.cz/item/CS_URS_2024_01/781151031" TargetMode="External" /><Relationship Id="rId154" Type="http://schemas.openxmlformats.org/officeDocument/2006/relationships/hyperlink" Target="https://podminky.urs.cz/item/CS_URS_2024_01/781474113" TargetMode="External" /><Relationship Id="rId155" Type="http://schemas.openxmlformats.org/officeDocument/2006/relationships/hyperlink" Target="https://podminky.urs.cz/item/CS_URS_2024_01/781495115" TargetMode="External" /><Relationship Id="rId156" Type="http://schemas.openxmlformats.org/officeDocument/2006/relationships/hyperlink" Target="https://podminky.urs.cz/item/CS_URS_2024_01/781674113" TargetMode="External" /><Relationship Id="rId157" Type="http://schemas.openxmlformats.org/officeDocument/2006/relationships/hyperlink" Target="https://podminky.urs.cz/item/CS_URS_2024_01/781491011" TargetMode="External" /><Relationship Id="rId158" Type="http://schemas.openxmlformats.org/officeDocument/2006/relationships/hyperlink" Target="https://podminky.urs.cz/item/CS_URS_2024_01/998781121" TargetMode="External" /><Relationship Id="rId159" Type="http://schemas.openxmlformats.org/officeDocument/2006/relationships/hyperlink" Target="https://podminky.urs.cz/item/CS_URS_2024_01/783009421" TargetMode="External" /><Relationship Id="rId160" Type="http://schemas.openxmlformats.org/officeDocument/2006/relationships/hyperlink" Target="https://podminky.urs.cz/item/CS_URS_2024_01/783201401" TargetMode="External" /><Relationship Id="rId161" Type="http://schemas.openxmlformats.org/officeDocument/2006/relationships/hyperlink" Target="https://podminky.urs.cz/item/CS_URS_2024_01/783268111" TargetMode="External" /><Relationship Id="rId162" Type="http://schemas.openxmlformats.org/officeDocument/2006/relationships/hyperlink" Target="https://podminky.urs.cz/item/CS_URS_2024_01/783933151" TargetMode="External" /><Relationship Id="rId163" Type="http://schemas.openxmlformats.org/officeDocument/2006/relationships/hyperlink" Target="https://podminky.urs.cz/item/CS_URS_2024_01/783937163" TargetMode="External" /><Relationship Id="rId164" Type="http://schemas.openxmlformats.org/officeDocument/2006/relationships/hyperlink" Target="https://podminky.urs.cz/item/CS_URS_2024_01/784171101" TargetMode="External" /><Relationship Id="rId165" Type="http://schemas.openxmlformats.org/officeDocument/2006/relationships/hyperlink" Target="https://podminky.urs.cz/item/CS_URS_2024_01/784181101" TargetMode="External" /><Relationship Id="rId166" Type="http://schemas.openxmlformats.org/officeDocument/2006/relationships/hyperlink" Target="https://podminky.urs.cz/item/CS_URS_2024_01/784221101" TargetMode="External" /><Relationship Id="rId167" Type="http://schemas.openxmlformats.org/officeDocument/2006/relationships/hyperlink" Target="https://podminky.urs.cz/item/CS_URS_2024_01/786612200" TargetMode="External" /><Relationship Id="rId168" Type="http://schemas.openxmlformats.org/officeDocument/2006/relationships/hyperlink" Target="https://podminky.urs.cz/item/CS_URS_2024_01/HZS2492" TargetMode="External" /><Relationship Id="rId16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273313711" TargetMode="External" /><Relationship Id="rId2" Type="http://schemas.openxmlformats.org/officeDocument/2006/relationships/hyperlink" Target="https://podminky.urs.cz/item/CS_URS_2024_01/273351121" TargetMode="External" /><Relationship Id="rId3" Type="http://schemas.openxmlformats.org/officeDocument/2006/relationships/hyperlink" Target="https://podminky.urs.cz/item/CS_URS_2024_01/273351122" TargetMode="External" /><Relationship Id="rId4" Type="http://schemas.openxmlformats.org/officeDocument/2006/relationships/hyperlink" Target="https://podminky.urs.cz/item/CS_URS_2024_01/273362021" TargetMode="External" /><Relationship Id="rId5" Type="http://schemas.openxmlformats.org/officeDocument/2006/relationships/hyperlink" Target="https://podminky.urs.cz/item/CS_URS_2024_01/274313611" TargetMode="External" /><Relationship Id="rId6" Type="http://schemas.openxmlformats.org/officeDocument/2006/relationships/hyperlink" Target="https://podminky.urs.cz/item/CS_URS_2024_01/279113133" TargetMode="External" /><Relationship Id="rId7" Type="http://schemas.openxmlformats.org/officeDocument/2006/relationships/hyperlink" Target="https://podminky.urs.cz/item/CS_URS_2024_01/279113134" TargetMode="External" /><Relationship Id="rId8" Type="http://schemas.openxmlformats.org/officeDocument/2006/relationships/hyperlink" Target="https://podminky.urs.cz/item/CS_URS_2024_01/279113135" TargetMode="External" /><Relationship Id="rId9" Type="http://schemas.openxmlformats.org/officeDocument/2006/relationships/hyperlink" Target="https://podminky.urs.cz/item/CS_URS_2024_01/274361821" TargetMode="External" /><Relationship Id="rId10" Type="http://schemas.openxmlformats.org/officeDocument/2006/relationships/hyperlink" Target="https://podminky.urs.cz/item/CS_URS_2024_01/311113153" TargetMode="External" /><Relationship Id="rId11" Type="http://schemas.openxmlformats.org/officeDocument/2006/relationships/hyperlink" Target="https://podminky.urs.cz/item/CS_URS_2024_01/331273011" TargetMode="External" /><Relationship Id="rId12" Type="http://schemas.openxmlformats.org/officeDocument/2006/relationships/hyperlink" Target="https://podminky.urs.cz/item/CS_URS_2024_01/331361821" TargetMode="External" /><Relationship Id="rId13" Type="http://schemas.openxmlformats.org/officeDocument/2006/relationships/hyperlink" Target="https://podminky.urs.cz/item/CS_URS_2024_01/411168332" TargetMode="External" /><Relationship Id="rId14" Type="http://schemas.openxmlformats.org/officeDocument/2006/relationships/hyperlink" Target="https://podminky.urs.cz/item/CS_URS_2024_01/411168364" TargetMode="External" /><Relationship Id="rId15" Type="http://schemas.openxmlformats.org/officeDocument/2006/relationships/hyperlink" Target="https://podminky.urs.cz/item/CS_URS_2024_01/411362021" TargetMode="External" /><Relationship Id="rId16" Type="http://schemas.openxmlformats.org/officeDocument/2006/relationships/hyperlink" Target="https://podminky.urs.cz/item/CS_URS_2024_01/413321414" TargetMode="External" /><Relationship Id="rId17" Type="http://schemas.openxmlformats.org/officeDocument/2006/relationships/hyperlink" Target="https://podminky.urs.cz/item/CS_URS_2024_01/413351111" TargetMode="External" /><Relationship Id="rId18" Type="http://schemas.openxmlformats.org/officeDocument/2006/relationships/hyperlink" Target="https://podminky.urs.cz/item/CS_URS_2024_01/413351112" TargetMode="External" /><Relationship Id="rId19" Type="http://schemas.openxmlformats.org/officeDocument/2006/relationships/hyperlink" Target="https://podminky.urs.cz/item/CS_URS_2024_01/413352111" TargetMode="External" /><Relationship Id="rId20" Type="http://schemas.openxmlformats.org/officeDocument/2006/relationships/hyperlink" Target="https://podminky.urs.cz/item/CS_URS_2024_01/413352112" TargetMode="External" /><Relationship Id="rId21" Type="http://schemas.openxmlformats.org/officeDocument/2006/relationships/hyperlink" Target="https://podminky.urs.cz/item/CS_URS_2024_01/413941121" TargetMode="External" /><Relationship Id="rId22" Type="http://schemas.openxmlformats.org/officeDocument/2006/relationships/hyperlink" Target="https://podminky.urs.cz/item/CS_URS_2024_01/417321515" TargetMode="External" /><Relationship Id="rId23" Type="http://schemas.openxmlformats.org/officeDocument/2006/relationships/hyperlink" Target="https://podminky.urs.cz/item/CS_URS_2024_01/417351115" TargetMode="External" /><Relationship Id="rId24" Type="http://schemas.openxmlformats.org/officeDocument/2006/relationships/hyperlink" Target="https://podminky.urs.cz/item/CS_URS_2024_01/417351116" TargetMode="External" /><Relationship Id="rId25" Type="http://schemas.openxmlformats.org/officeDocument/2006/relationships/hyperlink" Target="https://podminky.urs.cz/item/CS_URS_2024_01/417361821" TargetMode="External" /><Relationship Id="rId26" Type="http://schemas.openxmlformats.org/officeDocument/2006/relationships/hyperlink" Target="https://podminky.urs.cz/item/CS_URS_2024_01/953943113" TargetMode="External" /><Relationship Id="rId27" Type="http://schemas.openxmlformats.org/officeDocument/2006/relationships/hyperlink" Target="https://podminky.urs.cz/item/CS_URS_2024_01/953961114" TargetMode="External" /><Relationship Id="rId28" Type="http://schemas.openxmlformats.org/officeDocument/2006/relationships/hyperlink" Target="https://podminky.urs.cz/item/CS_URS_2024_01/953961115" TargetMode="External" /><Relationship Id="rId29" Type="http://schemas.openxmlformats.org/officeDocument/2006/relationships/hyperlink" Target="https://podminky.urs.cz/item/CS_URS_2024_01/998011001" TargetMode="External" /><Relationship Id="rId3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33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2023-54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DĚTSKÁ SKUPINA TURNOV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parc.č. 1007/3, k.ú. Turnov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3. 10. 2023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Město Turnov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ING. ARCH. Tomáš Adámek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>Michal Jirka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ROUND(AG55+AG56+AG57+AG70+AG71,2)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ROUND(AS55+AS56+AS57+AS70+AS71,2)</f>
        <v>0</v>
      </c>
      <c r="AT54" s="109">
        <f>ROUND(SUM(AV54:AW54),2)</f>
        <v>0</v>
      </c>
      <c r="AU54" s="110">
        <f>ROUND(AU55+AU56+AU57+AU70+AU71,5)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ROUND(AZ55+AZ56+AZ57+AZ70+AZ71,2)</f>
        <v>0</v>
      </c>
      <c r="BA54" s="109">
        <f>ROUND(BA55+BA56+BA57+BA70+BA71,2)</f>
        <v>0</v>
      </c>
      <c r="BB54" s="109">
        <f>ROUND(BB55+BB56+BB57+BB70+BB71,2)</f>
        <v>0</v>
      </c>
      <c r="BC54" s="109">
        <f>ROUND(BC55+BC56+BC57+BC70+BC71,2)</f>
        <v>0</v>
      </c>
      <c r="BD54" s="111">
        <f>ROUND(BD55+BD56+BD57+BD70+BD71,2)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pans="1:91" s="7" customFormat="1" ht="16.5" customHeight="1">
      <c r="A55" s="114" t="s">
        <v>76</v>
      </c>
      <c r="B55" s="115"/>
      <c r="C55" s="116"/>
      <c r="D55" s="117" t="s">
        <v>77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'D1 - Architektonicko-stav...'!J30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'D1 - Architektonicko-stav...'!P113</f>
        <v>0</v>
      </c>
      <c r="AV55" s="123">
        <f>'D1 - Architektonicko-stav...'!J33</f>
        <v>0</v>
      </c>
      <c r="AW55" s="123">
        <f>'D1 - Architektonicko-stav...'!J34</f>
        <v>0</v>
      </c>
      <c r="AX55" s="123">
        <f>'D1 - Architektonicko-stav...'!J35</f>
        <v>0</v>
      </c>
      <c r="AY55" s="123">
        <f>'D1 - Architektonicko-stav...'!J36</f>
        <v>0</v>
      </c>
      <c r="AZ55" s="123">
        <f>'D1 - Architektonicko-stav...'!F33</f>
        <v>0</v>
      </c>
      <c r="BA55" s="123">
        <f>'D1 - Architektonicko-stav...'!F34</f>
        <v>0</v>
      </c>
      <c r="BB55" s="123">
        <f>'D1 - Architektonicko-stav...'!F35</f>
        <v>0</v>
      </c>
      <c r="BC55" s="123">
        <f>'D1 - Architektonicko-stav...'!F36</f>
        <v>0</v>
      </c>
      <c r="BD55" s="125">
        <f>'D1 - Architektonicko-stav...'!F37</f>
        <v>0</v>
      </c>
      <c r="BE55" s="7"/>
      <c r="BT55" s="126" t="s">
        <v>80</v>
      </c>
      <c r="BV55" s="126" t="s">
        <v>74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pans="1:91" s="7" customFormat="1" ht="16.5" customHeight="1">
      <c r="A56" s="114" t="s">
        <v>76</v>
      </c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84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'D2 - Konstrukční řešení 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79</v>
      </c>
      <c r="AR56" s="121"/>
      <c r="AS56" s="122">
        <v>0</v>
      </c>
      <c r="AT56" s="123">
        <f>ROUND(SUM(AV56:AW56),2)</f>
        <v>0</v>
      </c>
      <c r="AU56" s="124">
        <f>'D2 - Konstrukční řešení '!P86</f>
        <v>0</v>
      </c>
      <c r="AV56" s="123">
        <f>'D2 - Konstrukční řešení '!J33</f>
        <v>0</v>
      </c>
      <c r="AW56" s="123">
        <f>'D2 - Konstrukční řešení '!J34</f>
        <v>0</v>
      </c>
      <c r="AX56" s="123">
        <f>'D2 - Konstrukční řešení '!J35</f>
        <v>0</v>
      </c>
      <c r="AY56" s="123">
        <f>'D2 - Konstrukční řešení '!J36</f>
        <v>0</v>
      </c>
      <c r="AZ56" s="123">
        <f>'D2 - Konstrukční řešení '!F33</f>
        <v>0</v>
      </c>
      <c r="BA56" s="123">
        <f>'D2 - Konstrukční řešení '!F34</f>
        <v>0</v>
      </c>
      <c r="BB56" s="123">
        <f>'D2 - Konstrukční řešení '!F35</f>
        <v>0</v>
      </c>
      <c r="BC56" s="123">
        <f>'D2 - Konstrukční řešení '!F36</f>
        <v>0</v>
      </c>
      <c r="BD56" s="125">
        <f>'D2 - Konstrukční řešení '!F37</f>
        <v>0</v>
      </c>
      <c r="BE56" s="7"/>
      <c r="BT56" s="126" t="s">
        <v>80</v>
      </c>
      <c r="BV56" s="126" t="s">
        <v>74</v>
      </c>
      <c r="BW56" s="126" t="s">
        <v>85</v>
      </c>
      <c r="BX56" s="126" t="s">
        <v>5</v>
      </c>
      <c r="CL56" s="126" t="s">
        <v>19</v>
      </c>
      <c r="CM56" s="126" t="s">
        <v>82</v>
      </c>
    </row>
    <row r="57" spans="1:91" s="7" customFormat="1" ht="16.5" customHeight="1">
      <c r="A57" s="7"/>
      <c r="B57" s="115"/>
      <c r="C57" s="116"/>
      <c r="D57" s="117" t="s">
        <v>86</v>
      </c>
      <c r="E57" s="117"/>
      <c r="F57" s="117"/>
      <c r="G57" s="117"/>
      <c r="H57" s="117"/>
      <c r="I57" s="118"/>
      <c r="J57" s="117" t="s">
        <v>87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27">
        <f>ROUND(AG58+AG62+AG63+AG66,2)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79</v>
      </c>
      <c r="AR57" s="121"/>
      <c r="AS57" s="122">
        <f>ROUND(AS58+AS62+AS63+AS66,2)</f>
        <v>0</v>
      </c>
      <c r="AT57" s="123">
        <f>ROUND(SUM(AV57:AW57),2)</f>
        <v>0</v>
      </c>
      <c r="AU57" s="124">
        <f>ROUND(AU58+AU62+AU63+AU66,5)</f>
        <v>0</v>
      </c>
      <c r="AV57" s="123">
        <f>ROUND(AZ57*L29,2)</f>
        <v>0</v>
      </c>
      <c r="AW57" s="123">
        <f>ROUND(BA57*L30,2)</f>
        <v>0</v>
      </c>
      <c r="AX57" s="123">
        <f>ROUND(BB57*L29,2)</f>
        <v>0</v>
      </c>
      <c r="AY57" s="123">
        <f>ROUND(BC57*L30,2)</f>
        <v>0</v>
      </c>
      <c r="AZ57" s="123">
        <f>ROUND(AZ58+AZ62+AZ63+AZ66,2)</f>
        <v>0</v>
      </c>
      <c r="BA57" s="123">
        <f>ROUND(BA58+BA62+BA63+BA66,2)</f>
        <v>0</v>
      </c>
      <c r="BB57" s="123">
        <f>ROUND(BB58+BB62+BB63+BB66,2)</f>
        <v>0</v>
      </c>
      <c r="BC57" s="123">
        <f>ROUND(BC58+BC62+BC63+BC66,2)</f>
        <v>0</v>
      </c>
      <c r="BD57" s="125">
        <f>ROUND(BD58+BD62+BD63+BD66,2)</f>
        <v>0</v>
      </c>
      <c r="BE57" s="7"/>
      <c r="BS57" s="126" t="s">
        <v>71</v>
      </c>
      <c r="BT57" s="126" t="s">
        <v>80</v>
      </c>
      <c r="BU57" s="126" t="s">
        <v>73</v>
      </c>
      <c r="BV57" s="126" t="s">
        <v>74</v>
      </c>
      <c r="BW57" s="126" t="s">
        <v>88</v>
      </c>
      <c r="BX57" s="126" t="s">
        <v>5</v>
      </c>
      <c r="CL57" s="126" t="s">
        <v>19</v>
      </c>
      <c r="CM57" s="126" t="s">
        <v>82</v>
      </c>
    </row>
    <row r="58" spans="1:90" s="4" customFormat="1" ht="16.5" customHeight="1">
      <c r="A58" s="4"/>
      <c r="B58" s="66"/>
      <c r="C58" s="128"/>
      <c r="D58" s="128"/>
      <c r="E58" s="129" t="s">
        <v>89</v>
      </c>
      <c r="F58" s="129"/>
      <c r="G58" s="129"/>
      <c r="H58" s="129"/>
      <c r="I58" s="129"/>
      <c r="J58" s="128"/>
      <c r="K58" s="129" t="s">
        <v>90</v>
      </c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30">
        <f>ROUND(SUM(AG59:AG61),2)</f>
        <v>0</v>
      </c>
      <c r="AH58" s="128"/>
      <c r="AI58" s="128"/>
      <c r="AJ58" s="128"/>
      <c r="AK58" s="128"/>
      <c r="AL58" s="128"/>
      <c r="AM58" s="128"/>
      <c r="AN58" s="131">
        <f>SUM(AG58,AT58)</f>
        <v>0</v>
      </c>
      <c r="AO58" s="128"/>
      <c r="AP58" s="128"/>
      <c r="AQ58" s="132" t="s">
        <v>91</v>
      </c>
      <c r="AR58" s="68"/>
      <c r="AS58" s="133">
        <f>ROUND(SUM(AS59:AS61),2)</f>
        <v>0</v>
      </c>
      <c r="AT58" s="134">
        <f>ROUND(SUM(AV58:AW58),2)</f>
        <v>0</v>
      </c>
      <c r="AU58" s="135">
        <f>ROUND(SUM(AU59:AU61),5)</f>
        <v>0</v>
      </c>
      <c r="AV58" s="134">
        <f>ROUND(AZ58*L29,2)</f>
        <v>0</v>
      </c>
      <c r="AW58" s="134">
        <f>ROUND(BA58*L30,2)</f>
        <v>0</v>
      </c>
      <c r="AX58" s="134">
        <f>ROUND(BB58*L29,2)</f>
        <v>0</v>
      </c>
      <c r="AY58" s="134">
        <f>ROUND(BC58*L30,2)</f>
        <v>0</v>
      </c>
      <c r="AZ58" s="134">
        <f>ROUND(SUM(AZ59:AZ61),2)</f>
        <v>0</v>
      </c>
      <c r="BA58" s="134">
        <f>ROUND(SUM(BA59:BA61),2)</f>
        <v>0</v>
      </c>
      <c r="BB58" s="134">
        <f>ROUND(SUM(BB59:BB61),2)</f>
        <v>0</v>
      </c>
      <c r="BC58" s="134">
        <f>ROUND(SUM(BC59:BC61),2)</f>
        <v>0</v>
      </c>
      <c r="BD58" s="136">
        <f>ROUND(SUM(BD59:BD61),2)</f>
        <v>0</v>
      </c>
      <c r="BE58" s="4"/>
      <c r="BS58" s="137" t="s">
        <v>71</v>
      </c>
      <c r="BT58" s="137" t="s">
        <v>82</v>
      </c>
      <c r="BU58" s="137" t="s">
        <v>73</v>
      </c>
      <c r="BV58" s="137" t="s">
        <v>74</v>
      </c>
      <c r="BW58" s="137" t="s">
        <v>92</v>
      </c>
      <c r="BX58" s="137" t="s">
        <v>88</v>
      </c>
      <c r="CL58" s="137" t="s">
        <v>19</v>
      </c>
    </row>
    <row r="59" spans="1:90" s="4" customFormat="1" ht="16.5" customHeight="1">
      <c r="A59" s="114" t="s">
        <v>76</v>
      </c>
      <c r="B59" s="66"/>
      <c r="C59" s="128"/>
      <c r="D59" s="128"/>
      <c r="E59" s="128"/>
      <c r="F59" s="129" t="s">
        <v>93</v>
      </c>
      <c r="G59" s="129"/>
      <c r="H59" s="129"/>
      <c r="I59" s="129"/>
      <c r="J59" s="129"/>
      <c r="K59" s="128"/>
      <c r="L59" s="129" t="s">
        <v>94</v>
      </c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31">
        <f>'D.4.1.1. - Vnitřní splašk...'!J34</f>
        <v>0</v>
      </c>
      <c r="AH59" s="128"/>
      <c r="AI59" s="128"/>
      <c r="AJ59" s="128"/>
      <c r="AK59" s="128"/>
      <c r="AL59" s="128"/>
      <c r="AM59" s="128"/>
      <c r="AN59" s="131">
        <f>SUM(AG59,AT59)</f>
        <v>0</v>
      </c>
      <c r="AO59" s="128"/>
      <c r="AP59" s="128"/>
      <c r="AQ59" s="132" t="s">
        <v>91</v>
      </c>
      <c r="AR59" s="68"/>
      <c r="AS59" s="133">
        <v>0</v>
      </c>
      <c r="AT59" s="134">
        <f>ROUND(SUM(AV59:AW59),2)</f>
        <v>0</v>
      </c>
      <c r="AU59" s="135">
        <f>'D.4.1.1. - Vnitřní splašk...'!P98</f>
        <v>0</v>
      </c>
      <c r="AV59" s="134">
        <f>'D.4.1.1. - Vnitřní splašk...'!J37</f>
        <v>0</v>
      </c>
      <c r="AW59" s="134">
        <f>'D.4.1.1. - Vnitřní splašk...'!J38</f>
        <v>0</v>
      </c>
      <c r="AX59" s="134">
        <f>'D.4.1.1. - Vnitřní splašk...'!J39</f>
        <v>0</v>
      </c>
      <c r="AY59" s="134">
        <f>'D.4.1.1. - Vnitřní splašk...'!J40</f>
        <v>0</v>
      </c>
      <c r="AZ59" s="134">
        <f>'D.4.1.1. - Vnitřní splašk...'!F37</f>
        <v>0</v>
      </c>
      <c r="BA59" s="134">
        <f>'D.4.1.1. - Vnitřní splašk...'!F38</f>
        <v>0</v>
      </c>
      <c r="BB59" s="134">
        <f>'D.4.1.1. - Vnitřní splašk...'!F39</f>
        <v>0</v>
      </c>
      <c r="BC59" s="134">
        <f>'D.4.1.1. - Vnitřní splašk...'!F40</f>
        <v>0</v>
      </c>
      <c r="BD59" s="136">
        <f>'D.4.1.1. - Vnitřní splašk...'!F41</f>
        <v>0</v>
      </c>
      <c r="BE59" s="4"/>
      <c r="BT59" s="137" t="s">
        <v>95</v>
      </c>
      <c r="BV59" s="137" t="s">
        <v>74</v>
      </c>
      <c r="BW59" s="137" t="s">
        <v>96</v>
      </c>
      <c r="BX59" s="137" t="s">
        <v>92</v>
      </c>
      <c r="CL59" s="137" t="s">
        <v>19</v>
      </c>
    </row>
    <row r="60" spans="1:90" s="4" customFormat="1" ht="16.5" customHeight="1">
      <c r="A60" s="114" t="s">
        <v>76</v>
      </c>
      <c r="B60" s="66"/>
      <c r="C60" s="128"/>
      <c r="D60" s="128"/>
      <c r="E60" s="128"/>
      <c r="F60" s="129" t="s">
        <v>97</v>
      </c>
      <c r="G60" s="129"/>
      <c r="H60" s="129"/>
      <c r="I60" s="129"/>
      <c r="J60" s="129"/>
      <c r="K60" s="128"/>
      <c r="L60" s="129" t="s">
        <v>98</v>
      </c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1">
        <f>'D.4.1.2. - Vnitřní dešťov...'!J34</f>
        <v>0</v>
      </c>
      <c r="AH60" s="128"/>
      <c r="AI60" s="128"/>
      <c r="AJ60" s="128"/>
      <c r="AK60" s="128"/>
      <c r="AL60" s="128"/>
      <c r="AM60" s="128"/>
      <c r="AN60" s="131">
        <f>SUM(AG60,AT60)</f>
        <v>0</v>
      </c>
      <c r="AO60" s="128"/>
      <c r="AP60" s="128"/>
      <c r="AQ60" s="132" t="s">
        <v>91</v>
      </c>
      <c r="AR60" s="68"/>
      <c r="AS60" s="133">
        <v>0</v>
      </c>
      <c r="AT60" s="134">
        <f>ROUND(SUM(AV60:AW60),2)</f>
        <v>0</v>
      </c>
      <c r="AU60" s="135">
        <f>'D.4.1.2. - Vnitřní dešťov...'!P97</f>
        <v>0</v>
      </c>
      <c r="AV60" s="134">
        <f>'D.4.1.2. - Vnitřní dešťov...'!J37</f>
        <v>0</v>
      </c>
      <c r="AW60" s="134">
        <f>'D.4.1.2. - Vnitřní dešťov...'!J38</f>
        <v>0</v>
      </c>
      <c r="AX60" s="134">
        <f>'D.4.1.2. - Vnitřní dešťov...'!J39</f>
        <v>0</v>
      </c>
      <c r="AY60" s="134">
        <f>'D.4.1.2. - Vnitřní dešťov...'!J40</f>
        <v>0</v>
      </c>
      <c r="AZ60" s="134">
        <f>'D.4.1.2. - Vnitřní dešťov...'!F37</f>
        <v>0</v>
      </c>
      <c r="BA60" s="134">
        <f>'D.4.1.2. - Vnitřní dešťov...'!F38</f>
        <v>0</v>
      </c>
      <c r="BB60" s="134">
        <f>'D.4.1.2. - Vnitřní dešťov...'!F39</f>
        <v>0</v>
      </c>
      <c r="BC60" s="134">
        <f>'D.4.1.2. - Vnitřní dešťov...'!F40</f>
        <v>0</v>
      </c>
      <c r="BD60" s="136">
        <f>'D.4.1.2. - Vnitřní dešťov...'!F41</f>
        <v>0</v>
      </c>
      <c r="BE60" s="4"/>
      <c r="BT60" s="137" t="s">
        <v>95</v>
      </c>
      <c r="BV60" s="137" t="s">
        <v>74</v>
      </c>
      <c r="BW60" s="137" t="s">
        <v>99</v>
      </c>
      <c r="BX60" s="137" t="s">
        <v>92</v>
      </c>
      <c r="CL60" s="137" t="s">
        <v>19</v>
      </c>
    </row>
    <row r="61" spans="1:90" s="4" customFormat="1" ht="16.5" customHeight="1">
      <c r="A61" s="114" t="s">
        <v>76</v>
      </c>
      <c r="B61" s="66"/>
      <c r="C61" s="128"/>
      <c r="D61" s="128"/>
      <c r="E61" s="128"/>
      <c r="F61" s="129" t="s">
        <v>100</v>
      </c>
      <c r="G61" s="129"/>
      <c r="H61" s="129"/>
      <c r="I61" s="129"/>
      <c r="J61" s="129"/>
      <c r="K61" s="128"/>
      <c r="L61" s="129" t="s">
        <v>101</v>
      </c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31">
        <f>'D.4.1.3. - Vnitřní vodovod'!J34</f>
        <v>0</v>
      </c>
      <c r="AH61" s="128"/>
      <c r="AI61" s="128"/>
      <c r="AJ61" s="128"/>
      <c r="AK61" s="128"/>
      <c r="AL61" s="128"/>
      <c r="AM61" s="128"/>
      <c r="AN61" s="131">
        <f>SUM(AG61,AT61)</f>
        <v>0</v>
      </c>
      <c r="AO61" s="128"/>
      <c r="AP61" s="128"/>
      <c r="AQ61" s="132" t="s">
        <v>91</v>
      </c>
      <c r="AR61" s="68"/>
      <c r="AS61" s="133">
        <v>0</v>
      </c>
      <c r="AT61" s="134">
        <f>ROUND(SUM(AV61:AW61),2)</f>
        <v>0</v>
      </c>
      <c r="AU61" s="135">
        <f>'D.4.1.3. - Vnitřní vodovod'!P98</f>
        <v>0</v>
      </c>
      <c r="AV61" s="134">
        <f>'D.4.1.3. - Vnitřní vodovod'!J37</f>
        <v>0</v>
      </c>
      <c r="AW61" s="134">
        <f>'D.4.1.3. - Vnitřní vodovod'!J38</f>
        <v>0</v>
      </c>
      <c r="AX61" s="134">
        <f>'D.4.1.3. - Vnitřní vodovod'!J39</f>
        <v>0</v>
      </c>
      <c r="AY61" s="134">
        <f>'D.4.1.3. - Vnitřní vodovod'!J40</f>
        <v>0</v>
      </c>
      <c r="AZ61" s="134">
        <f>'D.4.1.3. - Vnitřní vodovod'!F37</f>
        <v>0</v>
      </c>
      <c r="BA61" s="134">
        <f>'D.4.1.3. - Vnitřní vodovod'!F38</f>
        <v>0</v>
      </c>
      <c r="BB61" s="134">
        <f>'D.4.1.3. - Vnitřní vodovod'!F39</f>
        <v>0</v>
      </c>
      <c r="BC61" s="134">
        <f>'D.4.1.3. - Vnitřní vodovod'!F40</f>
        <v>0</v>
      </c>
      <c r="BD61" s="136">
        <f>'D.4.1.3. - Vnitřní vodovod'!F41</f>
        <v>0</v>
      </c>
      <c r="BE61" s="4"/>
      <c r="BT61" s="137" t="s">
        <v>95</v>
      </c>
      <c r="BV61" s="137" t="s">
        <v>74</v>
      </c>
      <c r="BW61" s="137" t="s">
        <v>102</v>
      </c>
      <c r="BX61" s="137" t="s">
        <v>92</v>
      </c>
      <c r="CL61" s="137" t="s">
        <v>19</v>
      </c>
    </row>
    <row r="62" spans="1:90" s="4" customFormat="1" ht="16.5" customHeight="1">
      <c r="A62" s="114" t="s">
        <v>76</v>
      </c>
      <c r="B62" s="66"/>
      <c r="C62" s="128"/>
      <c r="D62" s="128"/>
      <c r="E62" s="129" t="s">
        <v>103</v>
      </c>
      <c r="F62" s="129"/>
      <c r="G62" s="129"/>
      <c r="H62" s="129"/>
      <c r="I62" s="129"/>
      <c r="J62" s="128"/>
      <c r="K62" s="129" t="s">
        <v>104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1">
        <f>'D.4.2. - Zařízení vytápění'!J32</f>
        <v>0</v>
      </c>
      <c r="AH62" s="128"/>
      <c r="AI62" s="128"/>
      <c r="AJ62" s="128"/>
      <c r="AK62" s="128"/>
      <c r="AL62" s="128"/>
      <c r="AM62" s="128"/>
      <c r="AN62" s="131">
        <f>SUM(AG62,AT62)</f>
        <v>0</v>
      </c>
      <c r="AO62" s="128"/>
      <c r="AP62" s="128"/>
      <c r="AQ62" s="132" t="s">
        <v>91</v>
      </c>
      <c r="AR62" s="68"/>
      <c r="AS62" s="133">
        <v>0</v>
      </c>
      <c r="AT62" s="134">
        <f>ROUND(SUM(AV62:AW62),2)</f>
        <v>0</v>
      </c>
      <c r="AU62" s="135">
        <f>'D.4.2. - Zařízení vytápění'!P89</f>
        <v>0</v>
      </c>
      <c r="AV62" s="134">
        <f>'D.4.2. - Zařízení vytápění'!J35</f>
        <v>0</v>
      </c>
      <c r="AW62" s="134">
        <f>'D.4.2. - Zařízení vytápění'!J36</f>
        <v>0</v>
      </c>
      <c r="AX62" s="134">
        <f>'D.4.2. - Zařízení vytápění'!J37</f>
        <v>0</v>
      </c>
      <c r="AY62" s="134">
        <f>'D.4.2. - Zařízení vytápění'!J38</f>
        <v>0</v>
      </c>
      <c r="AZ62" s="134">
        <f>'D.4.2. - Zařízení vytápění'!F35</f>
        <v>0</v>
      </c>
      <c r="BA62" s="134">
        <f>'D.4.2. - Zařízení vytápění'!F36</f>
        <v>0</v>
      </c>
      <c r="BB62" s="134">
        <f>'D.4.2. - Zařízení vytápění'!F37</f>
        <v>0</v>
      </c>
      <c r="BC62" s="134">
        <f>'D.4.2. - Zařízení vytápění'!F38</f>
        <v>0</v>
      </c>
      <c r="BD62" s="136">
        <f>'D.4.2. - Zařízení vytápění'!F39</f>
        <v>0</v>
      </c>
      <c r="BE62" s="4"/>
      <c r="BT62" s="137" t="s">
        <v>82</v>
      </c>
      <c r="BV62" s="137" t="s">
        <v>74</v>
      </c>
      <c r="BW62" s="137" t="s">
        <v>105</v>
      </c>
      <c r="BX62" s="137" t="s">
        <v>88</v>
      </c>
      <c r="CL62" s="137" t="s">
        <v>19</v>
      </c>
    </row>
    <row r="63" spans="1:90" s="4" customFormat="1" ht="16.5" customHeight="1">
      <c r="A63" s="4"/>
      <c r="B63" s="66"/>
      <c r="C63" s="128"/>
      <c r="D63" s="128"/>
      <c r="E63" s="129" t="s">
        <v>106</v>
      </c>
      <c r="F63" s="129"/>
      <c r="G63" s="129"/>
      <c r="H63" s="129"/>
      <c r="I63" s="129"/>
      <c r="J63" s="128"/>
      <c r="K63" s="129" t="s">
        <v>107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>
        <f>ROUND(SUM(AG64:AG65),2)</f>
        <v>0</v>
      </c>
      <c r="AH63" s="128"/>
      <c r="AI63" s="128"/>
      <c r="AJ63" s="128"/>
      <c r="AK63" s="128"/>
      <c r="AL63" s="128"/>
      <c r="AM63" s="128"/>
      <c r="AN63" s="131">
        <f>SUM(AG63,AT63)</f>
        <v>0</v>
      </c>
      <c r="AO63" s="128"/>
      <c r="AP63" s="128"/>
      <c r="AQ63" s="132" t="s">
        <v>91</v>
      </c>
      <c r="AR63" s="68"/>
      <c r="AS63" s="133">
        <f>ROUND(SUM(AS64:AS65),2)</f>
        <v>0</v>
      </c>
      <c r="AT63" s="134">
        <f>ROUND(SUM(AV63:AW63),2)</f>
        <v>0</v>
      </c>
      <c r="AU63" s="135">
        <f>ROUND(SUM(AU64:AU65),5)</f>
        <v>0</v>
      </c>
      <c r="AV63" s="134">
        <f>ROUND(AZ63*L29,2)</f>
        <v>0</v>
      </c>
      <c r="AW63" s="134">
        <f>ROUND(BA63*L30,2)</f>
        <v>0</v>
      </c>
      <c r="AX63" s="134">
        <f>ROUND(BB63*L29,2)</f>
        <v>0</v>
      </c>
      <c r="AY63" s="134">
        <f>ROUND(BC63*L30,2)</f>
        <v>0</v>
      </c>
      <c r="AZ63" s="134">
        <f>ROUND(SUM(AZ64:AZ65),2)</f>
        <v>0</v>
      </c>
      <c r="BA63" s="134">
        <f>ROUND(SUM(BA64:BA65),2)</f>
        <v>0</v>
      </c>
      <c r="BB63" s="134">
        <f>ROUND(SUM(BB64:BB65),2)</f>
        <v>0</v>
      </c>
      <c r="BC63" s="134">
        <f>ROUND(SUM(BC64:BC65),2)</f>
        <v>0</v>
      </c>
      <c r="BD63" s="136">
        <f>ROUND(SUM(BD64:BD65),2)</f>
        <v>0</v>
      </c>
      <c r="BE63" s="4"/>
      <c r="BS63" s="137" t="s">
        <v>71</v>
      </c>
      <c r="BT63" s="137" t="s">
        <v>82</v>
      </c>
      <c r="BV63" s="137" t="s">
        <v>74</v>
      </c>
      <c r="BW63" s="137" t="s">
        <v>108</v>
      </c>
      <c r="BX63" s="137" t="s">
        <v>88</v>
      </c>
      <c r="CL63" s="137" t="s">
        <v>19</v>
      </c>
    </row>
    <row r="64" spans="1:90" s="4" customFormat="1" ht="16.5" customHeight="1">
      <c r="A64" s="114" t="s">
        <v>76</v>
      </c>
      <c r="B64" s="66"/>
      <c r="C64" s="128"/>
      <c r="D64" s="128"/>
      <c r="E64" s="128"/>
      <c r="F64" s="129" t="s">
        <v>106</v>
      </c>
      <c r="G64" s="129"/>
      <c r="H64" s="129"/>
      <c r="I64" s="129"/>
      <c r="J64" s="129"/>
      <c r="K64" s="128"/>
      <c r="L64" s="129" t="s">
        <v>107</v>
      </c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31">
        <f>'D.4.3. - Silnoproudá elek...'!J32</f>
        <v>0</v>
      </c>
      <c r="AH64" s="128"/>
      <c r="AI64" s="128"/>
      <c r="AJ64" s="128"/>
      <c r="AK64" s="128"/>
      <c r="AL64" s="128"/>
      <c r="AM64" s="128"/>
      <c r="AN64" s="131">
        <f>SUM(AG64,AT64)</f>
        <v>0</v>
      </c>
      <c r="AO64" s="128"/>
      <c r="AP64" s="128"/>
      <c r="AQ64" s="132" t="s">
        <v>91</v>
      </c>
      <c r="AR64" s="68"/>
      <c r="AS64" s="133">
        <v>0</v>
      </c>
      <c r="AT64" s="134">
        <f>ROUND(SUM(AV64:AW64),2)</f>
        <v>0</v>
      </c>
      <c r="AU64" s="135">
        <f>'D.4.3. - Silnoproudá elek...'!P95</f>
        <v>0</v>
      </c>
      <c r="AV64" s="134">
        <f>'D.4.3. - Silnoproudá elek...'!J35</f>
        <v>0</v>
      </c>
      <c r="AW64" s="134">
        <f>'D.4.3. - Silnoproudá elek...'!J36</f>
        <v>0</v>
      </c>
      <c r="AX64" s="134">
        <f>'D.4.3. - Silnoproudá elek...'!J37</f>
        <v>0</v>
      </c>
      <c r="AY64" s="134">
        <f>'D.4.3. - Silnoproudá elek...'!J38</f>
        <v>0</v>
      </c>
      <c r="AZ64" s="134">
        <f>'D.4.3. - Silnoproudá elek...'!F35</f>
        <v>0</v>
      </c>
      <c r="BA64" s="134">
        <f>'D.4.3. - Silnoproudá elek...'!F36</f>
        <v>0</v>
      </c>
      <c r="BB64" s="134">
        <f>'D.4.3. - Silnoproudá elek...'!F37</f>
        <v>0</v>
      </c>
      <c r="BC64" s="134">
        <f>'D.4.3. - Silnoproudá elek...'!F38</f>
        <v>0</v>
      </c>
      <c r="BD64" s="136">
        <f>'D.4.3. - Silnoproudá elek...'!F39</f>
        <v>0</v>
      </c>
      <c r="BE64" s="4"/>
      <c r="BT64" s="137" t="s">
        <v>95</v>
      </c>
      <c r="BU64" s="137" t="s">
        <v>109</v>
      </c>
      <c r="BV64" s="137" t="s">
        <v>74</v>
      </c>
      <c r="BW64" s="137" t="s">
        <v>108</v>
      </c>
      <c r="BX64" s="137" t="s">
        <v>88</v>
      </c>
      <c r="CL64" s="137" t="s">
        <v>19</v>
      </c>
    </row>
    <row r="65" spans="1:90" s="4" customFormat="1" ht="16.5" customHeight="1">
      <c r="A65" s="114" t="s">
        <v>76</v>
      </c>
      <c r="B65" s="66"/>
      <c r="C65" s="128"/>
      <c r="D65" s="128"/>
      <c r="E65" s="128"/>
      <c r="F65" s="129" t="s">
        <v>110</v>
      </c>
      <c r="G65" s="129"/>
      <c r="H65" s="129"/>
      <c r="I65" s="129"/>
      <c r="J65" s="129"/>
      <c r="K65" s="128"/>
      <c r="L65" s="129" t="s">
        <v>111</v>
      </c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31">
        <f>'D.4.3.1. - Silnoproudá el...'!J34</f>
        <v>0</v>
      </c>
      <c r="AH65" s="128"/>
      <c r="AI65" s="128"/>
      <c r="AJ65" s="128"/>
      <c r="AK65" s="128"/>
      <c r="AL65" s="128"/>
      <c r="AM65" s="128"/>
      <c r="AN65" s="131">
        <f>SUM(AG65,AT65)</f>
        <v>0</v>
      </c>
      <c r="AO65" s="128"/>
      <c r="AP65" s="128"/>
      <c r="AQ65" s="132" t="s">
        <v>91</v>
      </c>
      <c r="AR65" s="68"/>
      <c r="AS65" s="133">
        <v>0</v>
      </c>
      <c r="AT65" s="134">
        <f>ROUND(SUM(AV65:AW65),2)</f>
        <v>0</v>
      </c>
      <c r="AU65" s="135">
        <f>'D.4.3.1. - Silnoproudá el...'!P94</f>
        <v>0</v>
      </c>
      <c r="AV65" s="134">
        <f>'D.4.3.1. - Silnoproudá el...'!J37</f>
        <v>0</v>
      </c>
      <c r="AW65" s="134">
        <f>'D.4.3.1. - Silnoproudá el...'!J38</f>
        <v>0</v>
      </c>
      <c r="AX65" s="134">
        <f>'D.4.3.1. - Silnoproudá el...'!J39</f>
        <v>0</v>
      </c>
      <c r="AY65" s="134">
        <f>'D.4.3.1. - Silnoproudá el...'!J40</f>
        <v>0</v>
      </c>
      <c r="AZ65" s="134">
        <f>'D.4.3.1. - Silnoproudá el...'!F37</f>
        <v>0</v>
      </c>
      <c r="BA65" s="134">
        <f>'D.4.3.1. - Silnoproudá el...'!F38</f>
        <v>0</v>
      </c>
      <c r="BB65" s="134">
        <f>'D.4.3.1. - Silnoproudá el...'!F39</f>
        <v>0</v>
      </c>
      <c r="BC65" s="134">
        <f>'D.4.3.1. - Silnoproudá el...'!F40</f>
        <v>0</v>
      </c>
      <c r="BD65" s="136">
        <f>'D.4.3.1. - Silnoproudá el...'!F41</f>
        <v>0</v>
      </c>
      <c r="BE65" s="4"/>
      <c r="BT65" s="137" t="s">
        <v>95</v>
      </c>
      <c r="BV65" s="137" t="s">
        <v>74</v>
      </c>
      <c r="BW65" s="137" t="s">
        <v>112</v>
      </c>
      <c r="BX65" s="137" t="s">
        <v>108</v>
      </c>
      <c r="CL65" s="137" t="s">
        <v>19</v>
      </c>
    </row>
    <row r="66" spans="1:90" s="4" customFormat="1" ht="16.5" customHeight="1">
      <c r="A66" s="4"/>
      <c r="B66" s="66"/>
      <c r="C66" s="128"/>
      <c r="D66" s="128"/>
      <c r="E66" s="129" t="s">
        <v>113</v>
      </c>
      <c r="F66" s="129"/>
      <c r="G66" s="129"/>
      <c r="H66" s="129"/>
      <c r="I66" s="129"/>
      <c r="J66" s="128"/>
      <c r="K66" s="129" t="s">
        <v>114</v>
      </c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30">
        <f>ROUND(SUM(AG67:AG69),2)</f>
        <v>0</v>
      </c>
      <c r="AH66" s="128"/>
      <c r="AI66" s="128"/>
      <c r="AJ66" s="128"/>
      <c r="AK66" s="128"/>
      <c r="AL66" s="128"/>
      <c r="AM66" s="128"/>
      <c r="AN66" s="131">
        <f>SUM(AG66,AT66)</f>
        <v>0</v>
      </c>
      <c r="AO66" s="128"/>
      <c r="AP66" s="128"/>
      <c r="AQ66" s="132" t="s">
        <v>91</v>
      </c>
      <c r="AR66" s="68"/>
      <c r="AS66" s="133">
        <f>ROUND(SUM(AS67:AS69),2)</f>
        <v>0</v>
      </c>
      <c r="AT66" s="134">
        <f>ROUND(SUM(AV66:AW66),2)</f>
        <v>0</v>
      </c>
      <c r="AU66" s="135">
        <f>ROUND(SUM(AU67:AU69),5)</f>
        <v>0</v>
      </c>
      <c r="AV66" s="134">
        <f>ROUND(AZ66*L29,2)</f>
        <v>0</v>
      </c>
      <c r="AW66" s="134">
        <f>ROUND(BA66*L30,2)</f>
        <v>0</v>
      </c>
      <c r="AX66" s="134">
        <f>ROUND(BB66*L29,2)</f>
        <v>0</v>
      </c>
      <c r="AY66" s="134">
        <f>ROUND(BC66*L30,2)</f>
        <v>0</v>
      </c>
      <c r="AZ66" s="134">
        <f>ROUND(SUM(AZ67:AZ69),2)</f>
        <v>0</v>
      </c>
      <c r="BA66" s="134">
        <f>ROUND(SUM(BA67:BA69),2)</f>
        <v>0</v>
      </c>
      <c r="BB66" s="134">
        <f>ROUND(SUM(BB67:BB69),2)</f>
        <v>0</v>
      </c>
      <c r="BC66" s="134">
        <f>ROUND(SUM(BC67:BC69),2)</f>
        <v>0</v>
      </c>
      <c r="BD66" s="136">
        <f>ROUND(SUM(BD67:BD69),2)</f>
        <v>0</v>
      </c>
      <c r="BE66" s="4"/>
      <c r="BS66" s="137" t="s">
        <v>71</v>
      </c>
      <c r="BT66" s="137" t="s">
        <v>82</v>
      </c>
      <c r="BU66" s="137" t="s">
        <v>73</v>
      </c>
      <c r="BV66" s="137" t="s">
        <v>74</v>
      </c>
      <c r="BW66" s="137" t="s">
        <v>115</v>
      </c>
      <c r="BX66" s="137" t="s">
        <v>88</v>
      </c>
      <c r="CL66" s="137" t="s">
        <v>19</v>
      </c>
    </row>
    <row r="67" spans="1:90" s="4" customFormat="1" ht="16.5" customHeight="1">
      <c r="A67" s="114" t="s">
        <v>76</v>
      </c>
      <c r="B67" s="66"/>
      <c r="C67" s="128"/>
      <c r="D67" s="128"/>
      <c r="E67" s="128"/>
      <c r="F67" s="129" t="s">
        <v>116</v>
      </c>
      <c r="G67" s="129"/>
      <c r="H67" s="129"/>
      <c r="I67" s="129"/>
      <c r="J67" s="129"/>
      <c r="K67" s="128"/>
      <c r="L67" s="129" t="s">
        <v>117</v>
      </c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31">
        <f>'D.4.4.1. - PZTS'!J34</f>
        <v>0</v>
      </c>
      <c r="AH67" s="128"/>
      <c r="AI67" s="128"/>
      <c r="AJ67" s="128"/>
      <c r="AK67" s="128"/>
      <c r="AL67" s="128"/>
      <c r="AM67" s="128"/>
      <c r="AN67" s="131">
        <f>SUM(AG67,AT67)</f>
        <v>0</v>
      </c>
      <c r="AO67" s="128"/>
      <c r="AP67" s="128"/>
      <c r="AQ67" s="132" t="s">
        <v>91</v>
      </c>
      <c r="AR67" s="68"/>
      <c r="AS67" s="133">
        <v>0</v>
      </c>
      <c r="AT67" s="134">
        <f>ROUND(SUM(AV67:AW67),2)</f>
        <v>0</v>
      </c>
      <c r="AU67" s="135">
        <f>'D.4.4.1. - PZTS'!P95</f>
        <v>0</v>
      </c>
      <c r="AV67" s="134">
        <f>'D.4.4.1. - PZTS'!J37</f>
        <v>0</v>
      </c>
      <c r="AW67" s="134">
        <f>'D.4.4.1. - PZTS'!J38</f>
        <v>0</v>
      </c>
      <c r="AX67" s="134">
        <f>'D.4.4.1. - PZTS'!J39</f>
        <v>0</v>
      </c>
      <c r="AY67" s="134">
        <f>'D.4.4.1. - PZTS'!J40</f>
        <v>0</v>
      </c>
      <c r="AZ67" s="134">
        <f>'D.4.4.1. - PZTS'!F37</f>
        <v>0</v>
      </c>
      <c r="BA67" s="134">
        <f>'D.4.4.1. - PZTS'!F38</f>
        <v>0</v>
      </c>
      <c r="BB67" s="134">
        <f>'D.4.4.1. - PZTS'!F39</f>
        <v>0</v>
      </c>
      <c r="BC67" s="134">
        <f>'D.4.4.1. - PZTS'!F40</f>
        <v>0</v>
      </c>
      <c r="BD67" s="136">
        <f>'D.4.4.1. - PZTS'!F41</f>
        <v>0</v>
      </c>
      <c r="BE67" s="4"/>
      <c r="BT67" s="137" t="s">
        <v>95</v>
      </c>
      <c r="BV67" s="137" t="s">
        <v>74</v>
      </c>
      <c r="BW67" s="137" t="s">
        <v>118</v>
      </c>
      <c r="BX67" s="137" t="s">
        <v>115</v>
      </c>
      <c r="CL67" s="137" t="s">
        <v>19</v>
      </c>
    </row>
    <row r="68" spans="1:90" s="4" customFormat="1" ht="16.5" customHeight="1">
      <c r="A68" s="114" t="s">
        <v>76</v>
      </c>
      <c r="B68" s="66"/>
      <c r="C68" s="128"/>
      <c r="D68" s="128"/>
      <c r="E68" s="128"/>
      <c r="F68" s="129" t="s">
        <v>119</v>
      </c>
      <c r="G68" s="129"/>
      <c r="H68" s="129"/>
      <c r="I68" s="129"/>
      <c r="J68" s="129"/>
      <c r="K68" s="128"/>
      <c r="L68" s="129" t="s">
        <v>120</v>
      </c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31">
        <f>'D.4.4.2. - DVT'!J34</f>
        <v>0</v>
      </c>
      <c r="AH68" s="128"/>
      <c r="AI68" s="128"/>
      <c r="AJ68" s="128"/>
      <c r="AK68" s="128"/>
      <c r="AL68" s="128"/>
      <c r="AM68" s="128"/>
      <c r="AN68" s="131">
        <f>SUM(AG68,AT68)</f>
        <v>0</v>
      </c>
      <c r="AO68" s="128"/>
      <c r="AP68" s="128"/>
      <c r="AQ68" s="132" t="s">
        <v>91</v>
      </c>
      <c r="AR68" s="68"/>
      <c r="AS68" s="133">
        <v>0</v>
      </c>
      <c r="AT68" s="134">
        <f>ROUND(SUM(AV68:AW68),2)</f>
        <v>0</v>
      </c>
      <c r="AU68" s="135">
        <f>'D.4.4.2. - DVT'!P95</f>
        <v>0</v>
      </c>
      <c r="AV68" s="134">
        <f>'D.4.4.2. - DVT'!J37</f>
        <v>0</v>
      </c>
      <c r="AW68" s="134">
        <f>'D.4.4.2. - DVT'!J38</f>
        <v>0</v>
      </c>
      <c r="AX68" s="134">
        <f>'D.4.4.2. - DVT'!J39</f>
        <v>0</v>
      </c>
      <c r="AY68" s="134">
        <f>'D.4.4.2. - DVT'!J40</f>
        <v>0</v>
      </c>
      <c r="AZ68" s="134">
        <f>'D.4.4.2. - DVT'!F37</f>
        <v>0</v>
      </c>
      <c r="BA68" s="134">
        <f>'D.4.4.2. - DVT'!F38</f>
        <v>0</v>
      </c>
      <c r="BB68" s="134">
        <f>'D.4.4.2. - DVT'!F39</f>
        <v>0</v>
      </c>
      <c r="BC68" s="134">
        <f>'D.4.4.2. - DVT'!F40</f>
        <v>0</v>
      </c>
      <c r="BD68" s="136">
        <f>'D.4.4.2. - DVT'!F41</f>
        <v>0</v>
      </c>
      <c r="BE68" s="4"/>
      <c r="BT68" s="137" t="s">
        <v>95</v>
      </c>
      <c r="BV68" s="137" t="s">
        <v>74</v>
      </c>
      <c r="BW68" s="137" t="s">
        <v>121</v>
      </c>
      <c r="BX68" s="137" t="s">
        <v>115</v>
      </c>
      <c r="CL68" s="137" t="s">
        <v>19</v>
      </c>
    </row>
    <row r="69" spans="1:90" s="4" customFormat="1" ht="16.5" customHeight="1">
      <c r="A69" s="114" t="s">
        <v>76</v>
      </c>
      <c r="B69" s="66"/>
      <c r="C69" s="128"/>
      <c r="D69" s="128"/>
      <c r="E69" s="128"/>
      <c r="F69" s="129" t="s">
        <v>122</v>
      </c>
      <c r="G69" s="129"/>
      <c r="H69" s="129"/>
      <c r="I69" s="129"/>
      <c r="J69" s="129"/>
      <c r="K69" s="128"/>
      <c r="L69" s="129" t="s">
        <v>123</v>
      </c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31">
        <f>'D.4.4.3. - DATA'!J34</f>
        <v>0</v>
      </c>
      <c r="AH69" s="128"/>
      <c r="AI69" s="128"/>
      <c r="AJ69" s="128"/>
      <c r="AK69" s="128"/>
      <c r="AL69" s="128"/>
      <c r="AM69" s="128"/>
      <c r="AN69" s="131">
        <f>SUM(AG69,AT69)</f>
        <v>0</v>
      </c>
      <c r="AO69" s="128"/>
      <c r="AP69" s="128"/>
      <c r="AQ69" s="132" t="s">
        <v>91</v>
      </c>
      <c r="AR69" s="68"/>
      <c r="AS69" s="133">
        <v>0</v>
      </c>
      <c r="AT69" s="134">
        <f>ROUND(SUM(AV69:AW69),2)</f>
        <v>0</v>
      </c>
      <c r="AU69" s="135">
        <f>'D.4.4.3. - DATA'!P95</f>
        <v>0</v>
      </c>
      <c r="AV69" s="134">
        <f>'D.4.4.3. - DATA'!J37</f>
        <v>0</v>
      </c>
      <c r="AW69" s="134">
        <f>'D.4.4.3. - DATA'!J38</f>
        <v>0</v>
      </c>
      <c r="AX69" s="134">
        <f>'D.4.4.3. - DATA'!J39</f>
        <v>0</v>
      </c>
      <c r="AY69" s="134">
        <f>'D.4.4.3. - DATA'!J40</f>
        <v>0</v>
      </c>
      <c r="AZ69" s="134">
        <f>'D.4.4.3. - DATA'!F37</f>
        <v>0</v>
      </c>
      <c r="BA69" s="134">
        <f>'D.4.4.3. - DATA'!F38</f>
        <v>0</v>
      </c>
      <c r="BB69" s="134">
        <f>'D.4.4.3. - DATA'!F39</f>
        <v>0</v>
      </c>
      <c r="BC69" s="134">
        <f>'D.4.4.3. - DATA'!F40</f>
        <v>0</v>
      </c>
      <c r="BD69" s="136">
        <f>'D.4.4.3. - DATA'!F41</f>
        <v>0</v>
      </c>
      <c r="BE69" s="4"/>
      <c r="BT69" s="137" t="s">
        <v>95</v>
      </c>
      <c r="BV69" s="137" t="s">
        <v>74</v>
      </c>
      <c r="BW69" s="137" t="s">
        <v>124</v>
      </c>
      <c r="BX69" s="137" t="s">
        <v>115</v>
      </c>
      <c r="CL69" s="137" t="s">
        <v>19</v>
      </c>
    </row>
    <row r="70" spans="1:91" s="7" customFormat="1" ht="16.5" customHeight="1">
      <c r="A70" s="114" t="s">
        <v>76</v>
      </c>
      <c r="B70" s="115"/>
      <c r="C70" s="116"/>
      <c r="D70" s="117" t="s">
        <v>125</v>
      </c>
      <c r="E70" s="117"/>
      <c r="F70" s="117"/>
      <c r="G70" s="117"/>
      <c r="H70" s="117"/>
      <c r="I70" s="118"/>
      <c r="J70" s="117" t="s">
        <v>126</v>
      </c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9">
        <f>'D5 - Terénní a sadové úpr...'!J30</f>
        <v>0</v>
      </c>
      <c r="AH70" s="118"/>
      <c r="AI70" s="118"/>
      <c r="AJ70" s="118"/>
      <c r="AK70" s="118"/>
      <c r="AL70" s="118"/>
      <c r="AM70" s="118"/>
      <c r="AN70" s="119">
        <f>SUM(AG70,AT70)</f>
        <v>0</v>
      </c>
      <c r="AO70" s="118"/>
      <c r="AP70" s="118"/>
      <c r="AQ70" s="120" t="s">
        <v>79</v>
      </c>
      <c r="AR70" s="121"/>
      <c r="AS70" s="122">
        <v>0</v>
      </c>
      <c r="AT70" s="123">
        <f>ROUND(SUM(AV70:AW70),2)</f>
        <v>0</v>
      </c>
      <c r="AU70" s="124">
        <f>'D5 - Terénní a sadové úpr...'!P95</f>
        <v>0</v>
      </c>
      <c r="AV70" s="123">
        <f>'D5 - Terénní a sadové úpr...'!J33</f>
        <v>0</v>
      </c>
      <c r="AW70" s="123">
        <f>'D5 - Terénní a sadové úpr...'!J34</f>
        <v>0</v>
      </c>
      <c r="AX70" s="123">
        <f>'D5 - Terénní a sadové úpr...'!J35</f>
        <v>0</v>
      </c>
      <c r="AY70" s="123">
        <f>'D5 - Terénní a sadové úpr...'!J36</f>
        <v>0</v>
      </c>
      <c r="AZ70" s="123">
        <f>'D5 - Terénní a sadové úpr...'!F33</f>
        <v>0</v>
      </c>
      <c r="BA70" s="123">
        <f>'D5 - Terénní a sadové úpr...'!F34</f>
        <v>0</v>
      </c>
      <c r="BB70" s="123">
        <f>'D5 - Terénní a sadové úpr...'!F35</f>
        <v>0</v>
      </c>
      <c r="BC70" s="123">
        <f>'D5 - Terénní a sadové úpr...'!F36</f>
        <v>0</v>
      </c>
      <c r="BD70" s="125">
        <f>'D5 - Terénní a sadové úpr...'!F37</f>
        <v>0</v>
      </c>
      <c r="BE70" s="7"/>
      <c r="BT70" s="126" t="s">
        <v>80</v>
      </c>
      <c r="BV70" s="126" t="s">
        <v>74</v>
      </c>
      <c r="BW70" s="126" t="s">
        <v>127</v>
      </c>
      <c r="BX70" s="126" t="s">
        <v>5</v>
      </c>
      <c r="CL70" s="126" t="s">
        <v>19</v>
      </c>
      <c r="CM70" s="126" t="s">
        <v>82</v>
      </c>
    </row>
    <row r="71" spans="1:91" s="7" customFormat="1" ht="16.5" customHeight="1">
      <c r="A71" s="114" t="s">
        <v>76</v>
      </c>
      <c r="B71" s="115"/>
      <c r="C71" s="116"/>
      <c r="D71" s="117" t="s">
        <v>128</v>
      </c>
      <c r="E71" s="117"/>
      <c r="F71" s="117"/>
      <c r="G71" s="117"/>
      <c r="H71" s="117"/>
      <c r="I71" s="118"/>
      <c r="J71" s="117" t="s">
        <v>129</v>
      </c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9">
        <f>'VON - Vedlejší a ostatní ...'!J30</f>
        <v>0</v>
      </c>
      <c r="AH71" s="118"/>
      <c r="AI71" s="118"/>
      <c r="AJ71" s="118"/>
      <c r="AK71" s="118"/>
      <c r="AL71" s="118"/>
      <c r="AM71" s="118"/>
      <c r="AN71" s="119">
        <f>SUM(AG71,AT71)</f>
        <v>0</v>
      </c>
      <c r="AO71" s="118"/>
      <c r="AP71" s="118"/>
      <c r="AQ71" s="120" t="s">
        <v>79</v>
      </c>
      <c r="AR71" s="121"/>
      <c r="AS71" s="138">
        <v>0</v>
      </c>
      <c r="AT71" s="139">
        <f>ROUND(SUM(AV71:AW71),2)</f>
        <v>0</v>
      </c>
      <c r="AU71" s="140">
        <f>'VON - Vedlejší a ostatní ...'!P82</f>
        <v>0</v>
      </c>
      <c r="AV71" s="139">
        <f>'VON - Vedlejší a ostatní ...'!J33</f>
        <v>0</v>
      </c>
      <c r="AW71" s="139">
        <f>'VON - Vedlejší a ostatní ...'!J34</f>
        <v>0</v>
      </c>
      <c r="AX71" s="139">
        <f>'VON - Vedlejší a ostatní ...'!J35</f>
        <v>0</v>
      </c>
      <c r="AY71" s="139">
        <f>'VON - Vedlejší a ostatní ...'!J36</f>
        <v>0</v>
      </c>
      <c r="AZ71" s="139">
        <f>'VON - Vedlejší a ostatní ...'!F33</f>
        <v>0</v>
      </c>
      <c r="BA71" s="139">
        <f>'VON - Vedlejší a ostatní ...'!F34</f>
        <v>0</v>
      </c>
      <c r="BB71" s="139">
        <f>'VON - Vedlejší a ostatní ...'!F35</f>
        <v>0</v>
      </c>
      <c r="BC71" s="139">
        <f>'VON - Vedlejší a ostatní ...'!F36</f>
        <v>0</v>
      </c>
      <c r="BD71" s="141">
        <f>'VON - Vedlejší a ostatní ...'!F37</f>
        <v>0</v>
      </c>
      <c r="BE71" s="7"/>
      <c r="BT71" s="126" t="s">
        <v>80</v>
      </c>
      <c r="BV71" s="126" t="s">
        <v>74</v>
      </c>
      <c r="BW71" s="126" t="s">
        <v>130</v>
      </c>
      <c r="BX71" s="126" t="s">
        <v>5</v>
      </c>
      <c r="CL71" s="126" t="s">
        <v>19</v>
      </c>
      <c r="CM71" s="126" t="s">
        <v>82</v>
      </c>
    </row>
    <row r="72" spans="1:57" s="2" customFormat="1" ht="30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7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47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</sheetData>
  <sheetProtection password="C7B5" sheet="1" objects="1" scenarios="1" formatColumns="0" formatRows="0"/>
  <mergeCells count="106">
    <mergeCell ref="C52:G52"/>
    <mergeCell ref="D57:H57"/>
    <mergeCell ref="D56:H56"/>
    <mergeCell ref="D55:H55"/>
    <mergeCell ref="E63:I63"/>
    <mergeCell ref="E62:I62"/>
    <mergeCell ref="E58:I58"/>
    <mergeCell ref="F64:J64"/>
    <mergeCell ref="F59:J59"/>
    <mergeCell ref="F60:J60"/>
    <mergeCell ref="F61:J61"/>
    <mergeCell ref="I52:AF52"/>
    <mergeCell ref="J55:AF55"/>
    <mergeCell ref="J56:AF56"/>
    <mergeCell ref="J57:AF57"/>
    <mergeCell ref="K62:AF62"/>
    <mergeCell ref="K58:AF58"/>
    <mergeCell ref="K63:AF63"/>
    <mergeCell ref="L61:AF61"/>
    <mergeCell ref="L59:AF59"/>
    <mergeCell ref="L64:AF64"/>
    <mergeCell ref="L60:AF60"/>
    <mergeCell ref="L45:AO45"/>
    <mergeCell ref="F65:J65"/>
    <mergeCell ref="L65:AF65"/>
    <mergeCell ref="E66:I66"/>
    <mergeCell ref="K66:AF66"/>
    <mergeCell ref="F67:J67"/>
    <mergeCell ref="L67:AF67"/>
    <mergeCell ref="F68:J68"/>
    <mergeCell ref="L68:AF68"/>
    <mergeCell ref="F69:J69"/>
    <mergeCell ref="L69:AF69"/>
    <mergeCell ref="D70:H70"/>
    <mergeCell ref="J70:AF70"/>
    <mergeCell ref="D71:H71"/>
    <mergeCell ref="J71:AF71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52:AM52"/>
    <mergeCell ref="AG64:AM64"/>
    <mergeCell ref="AG63:AM63"/>
    <mergeCell ref="AG62:AM62"/>
    <mergeCell ref="AG61:AM61"/>
    <mergeCell ref="AG57:AM57"/>
    <mergeCell ref="AG60:AM60"/>
    <mergeCell ref="AG58:AM58"/>
    <mergeCell ref="AG59:AM59"/>
    <mergeCell ref="AG55:AM55"/>
    <mergeCell ref="AG56:AM56"/>
    <mergeCell ref="AM47:AN47"/>
    <mergeCell ref="AM49:AP49"/>
    <mergeCell ref="AM50:AP50"/>
    <mergeCell ref="AN52:AP52"/>
    <mergeCell ref="AN62:AP62"/>
    <mergeCell ref="AN59:AP59"/>
    <mergeCell ref="AN61:AP61"/>
    <mergeCell ref="AN56:AP56"/>
    <mergeCell ref="AN60:AP60"/>
    <mergeCell ref="AN63:AP63"/>
    <mergeCell ref="AN64:AP64"/>
    <mergeCell ref="AN58:AP58"/>
    <mergeCell ref="AN55:AP55"/>
    <mergeCell ref="AN57:AP57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54:AP54"/>
  </mergeCells>
  <hyperlinks>
    <hyperlink ref="A55" location="'D1 - Architektonicko-stav...'!C2" display="/"/>
    <hyperlink ref="A56" location="'D2 - Konstrukční řešení '!C2" display="/"/>
    <hyperlink ref="A59" location="'D.4.1.1. - Vnitřní splašk...'!C2" display="/"/>
    <hyperlink ref="A60" location="'D.4.1.2. - Vnitřní dešťov...'!C2" display="/"/>
    <hyperlink ref="A61" location="'D.4.1.3. - Vnitřní vodovod'!C2" display="/"/>
    <hyperlink ref="A62" location="'D.4.2. - Zařízení vytápění'!C2" display="/"/>
    <hyperlink ref="A64" location="'D.4.3. - Silnoproudá elek...'!C2" display="/"/>
    <hyperlink ref="A65" location="'D.4.3.1. - Silnoproudá el...'!C2" display="/"/>
    <hyperlink ref="A67" location="'D.4.4.1. - PZTS'!C2" display="/"/>
    <hyperlink ref="A68" location="'D.4.4.2. - DVT'!C2" display="/"/>
    <hyperlink ref="A69" location="'D.4.4.3. - DATA'!C2" display="/"/>
    <hyperlink ref="A70" location="'D5 - Terénní a sadové úpr...'!C2" display="/"/>
    <hyperlink ref="A7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118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</row>
    <row r="8" spans="2:12" ht="12">
      <c r="B8" s="23"/>
      <c r="D8" s="147" t="s">
        <v>144</v>
      </c>
      <c r="L8" s="23"/>
    </row>
    <row r="9" spans="2:12" s="1" customFormat="1" ht="16.5" customHeight="1">
      <c r="B9" s="23"/>
      <c r="E9" s="148" t="s">
        <v>2119</v>
      </c>
      <c r="F9" s="1"/>
      <c r="G9" s="1"/>
      <c r="H9" s="1"/>
      <c r="L9" s="23"/>
    </row>
    <row r="10" spans="2:12" s="1" customFormat="1" ht="12" customHeight="1">
      <c r="B10" s="23"/>
      <c r="D10" s="147" t="s">
        <v>2120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2844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2122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2845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7" t="s">
        <v>19</v>
      </c>
      <c r="G15" s="41"/>
      <c r="H15" s="41"/>
      <c r="I15" s="147" t="s">
        <v>20</v>
      </c>
      <c r="J15" s="137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7" t="s">
        <v>22</v>
      </c>
      <c r="G16" s="41"/>
      <c r="H16" s="41"/>
      <c r="I16" s="147" t="s">
        <v>23</v>
      </c>
      <c r="J16" s="151" t="str">
        <f>'Rekapitulace stavby'!AN8</f>
        <v>3. 10. 2023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7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7" t="s">
        <v>27</v>
      </c>
      <c r="F19" s="41"/>
      <c r="G19" s="41"/>
      <c r="H19" s="41"/>
      <c r="I19" s="147" t="s">
        <v>28</v>
      </c>
      <c r="J19" s="137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7"/>
      <c r="G22" s="137"/>
      <c r="H22" s="137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7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7" t="s">
        <v>32</v>
      </c>
      <c r="F25" s="41"/>
      <c r="G25" s="41"/>
      <c r="H25" s="41"/>
      <c r="I25" s="147" t="s">
        <v>28</v>
      </c>
      <c r="J25" s="137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7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7" t="s">
        <v>35</v>
      </c>
      <c r="F28" s="41"/>
      <c r="G28" s="41"/>
      <c r="H28" s="41"/>
      <c r="I28" s="147" t="s">
        <v>28</v>
      </c>
      <c r="J28" s="137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ROUND(J95,2)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ROUND((SUM(BE95:BE137)),2)</f>
        <v>0</v>
      </c>
      <c r="G37" s="41"/>
      <c r="H37" s="41"/>
      <c r="I37" s="162">
        <v>0.21</v>
      </c>
      <c r="J37" s="161">
        <f>ROUND(((SUM(BE95:BE137))*I37),2)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ROUND((SUM(BF95:BF137)),2)</f>
        <v>0</v>
      </c>
      <c r="G38" s="41"/>
      <c r="H38" s="41"/>
      <c r="I38" s="162">
        <v>0.12</v>
      </c>
      <c r="J38" s="161">
        <f>ROUND(((SUM(BF95:BF137))*I38),2)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ROUND((SUM(BG95:BG137)),2)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ROUND((SUM(BH95:BH137)),2)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ROUND((SUM(BI95:BI137)),2)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168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174" t="str">
        <f>E7</f>
        <v>DĚTSKÁ SKUPINA TURNOV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144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2119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2120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8" t="s">
        <v>2844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2122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D.4.4.1. - PZTS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parc.č. 1007/3, k.ú. Turnov</v>
      </c>
      <c r="G60" s="43"/>
      <c r="H60" s="43"/>
      <c r="I60" s="35" t="s">
        <v>23</v>
      </c>
      <c r="J60" s="75" t="str">
        <f>IF(J16="","",J16)</f>
        <v>3. 10. 2023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Město Turnov</v>
      </c>
      <c r="G62" s="43"/>
      <c r="H62" s="43"/>
      <c r="I62" s="35" t="s">
        <v>31</v>
      </c>
      <c r="J62" s="39" t="str">
        <f>E25</f>
        <v>ING. ARCH. Tomáš Adámek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169</v>
      </c>
      <c r="D65" s="176"/>
      <c r="E65" s="176"/>
      <c r="F65" s="176"/>
      <c r="G65" s="176"/>
      <c r="H65" s="176"/>
      <c r="I65" s="176"/>
      <c r="J65" s="177" t="s">
        <v>170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J95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171</v>
      </c>
    </row>
    <row r="68" spans="1:31" s="9" customFormat="1" ht="24.95" customHeight="1">
      <c r="A68" s="9"/>
      <c r="B68" s="179"/>
      <c r="C68" s="180"/>
      <c r="D68" s="181" t="s">
        <v>2846</v>
      </c>
      <c r="E68" s="182"/>
      <c r="F68" s="182"/>
      <c r="G68" s="182"/>
      <c r="H68" s="182"/>
      <c r="I68" s="182"/>
      <c r="J68" s="183">
        <f>J96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2847</v>
      </c>
      <c r="E69" s="182"/>
      <c r="F69" s="182"/>
      <c r="G69" s="182"/>
      <c r="H69" s="182"/>
      <c r="I69" s="182"/>
      <c r="J69" s="183">
        <f>J113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2848</v>
      </c>
      <c r="E70" s="182"/>
      <c r="F70" s="182"/>
      <c r="G70" s="182"/>
      <c r="H70" s="182"/>
      <c r="I70" s="182"/>
      <c r="J70" s="183">
        <f>J126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2849</v>
      </c>
      <c r="E71" s="182"/>
      <c r="F71" s="182"/>
      <c r="G71" s="182"/>
      <c r="H71" s="182"/>
      <c r="I71" s="182"/>
      <c r="J71" s="183">
        <f>J129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6" t="s">
        <v>206</v>
      </c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16</v>
      </c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174" t="str">
        <f>E7</f>
        <v>DĚTSKÁ SKUPINA TURNOV</v>
      </c>
      <c r="F81" s="35"/>
      <c r="G81" s="35"/>
      <c r="H81" s="35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2:12" s="1" customFormat="1" ht="12" customHeight="1">
      <c r="B82" s="24"/>
      <c r="C82" s="35" t="s">
        <v>144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2:12" s="1" customFormat="1" ht="16.5" customHeight="1">
      <c r="B83" s="24"/>
      <c r="C83" s="25"/>
      <c r="D83" s="25"/>
      <c r="E83" s="174" t="s">
        <v>2119</v>
      </c>
      <c r="F83" s="25"/>
      <c r="G83" s="25"/>
      <c r="H83" s="25"/>
      <c r="I83" s="25"/>
      <c r="J83" s="25"/>
      <c r="K83" s="25"/>
      <c r="L83" s="23"/>
    </row>
    <row r="84" spans="2:12" s="1" customFormat="1" ht="12" customHeight="1">
      <c r="B84" s="24"/>
      <c r="C84" s="35" t="s">
        <v>2120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41"/>
      <c r="B85" s="42"/>
      <c r="C85" s="43"/>
      <c r="D85" s="43"/>
      <c r="E85" s="298" t="s">
        <v>2844</v>
      </c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2122</v>
      </c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E13</f>
        <v>D.4.4.1. - PZTS</v>
      </c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F16</f>
        <v>parc.č. 1007/3, k.ú. Turnov</v>
      </c>
      <c r="G89" s="43"/>
      <c r="H89" s="43"/>
      <c r="I89" s="35" t="s">
        <v>23</v>
      </c>
      <c r="J89" s="75" t="str">
        <f>IF(J16="","",J16)</f>
        <v>3. 10. 2023</v>
      </c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25.65" customHeight="1">
      <c r="A91" s="41"/>
      <c r="B91" s="42"/>
      <c r="C91" s="35" t="s">
        <v>25</v>
      </c>
      <c r="D91" s="43"/>
      <c r="E91" s="43"/>
      <c r="F91" s="30" t="str">
        <f>E19</f>
        <v>Město Turnov</v>
      </c>
      <c r="G91" s="43"/>
      <c r="H91" s="43"/>
      <c r="I91" s="35" t="s">
        <v>31</v>
      </c>
      <c r="J91" s="39" t="str">
        <f>E25</f>
        <v>ING. ARCH. Tomáš Adámek</v>
      </c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29</v>
      </c>
      <c r="D92" s="43"/>
      <c r="E92" s="43"/>
      <c r="F92" s="30" t="str">
        <f>IF(E22="","",E22)</f>
        <v>Vyplň údaj</v>
      </c>
      <c r="G92" s="43"/>
      <c r="H92" s="43"/>
      <c r="I92" s="35" t="s">
        <v>34</v>
      </c>
      <c r="J92" s="39" t="str">
        <f>E28</f>
        <v>Michal Jirka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90"/>
      <c r="B94" s="191"/>
      <c r="C94" s="192" t="s">
        <v>207</v>
      </c>
      <c r="D94" s="193" t="s">
        <v>57</v>
      </c>
      <c r="E94" s="193" t="s">
        <v>53</v>
      </c>
      <c r="F94" s="193" t="s">
        <v>54</v>
      </c>
      <c r="G94" s="193" t="s">
        <v>208</v>
      </c>
      <c r="H94" s="193" t="s">
        <v>209</v>
      </c>
      <c r="I94" s="193" t="s">
        <v>210</v>
      </c>
      <c r="J94" s="193" t="s">
        <v>170</v>
      </c>
      <c r="K94" s="194" t="s">
        <v>211</v>
      </c>
      <c r="L94" s="195"/>
      <c r="M94" s="95" t="s">
        <v>19</v>
      </c>
      <c r="N94" s="96" t="s">
        <v>42</v>
      </c>
      <c r="O94" s="96" t="s">
        <v>212</v>
      </c>
      <c r="P94" s="96" t="s">
        <v>213</v>
      </c>
      <c r="Q94" s="96" t="s">
        <v>214</v>
      </c>
      <c r="R94" s="96" t="s">
        <v>215</v>
      </c>
      <c r="S94" s="96" t="s">
        <v>216</v>
      </c>
      <c r="T94" s="97" t="s">
        <v>217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</row>
    <row r="95" spans="1:63" s="2" customFormat="1" ht="22.8" customHeight="1">
      <c r="A95" s="41"/>
      <c r="B95" s="42"/>
      <c r="C95" s="102" t="s">
        <v>218</v>
      </c>
      <c r="D95" s="43"/>
      <c r="E95" s="43"/>
      <c r="F95" s="43"/>
      <c r="G95" s="43"/>
      <c r="H95" s="43"/>
      <c r="I95" s="43"/>
      <c r="J95" s="196">
        <f>BK95</f>
        <v>0</v>
      </c>
      <c r="K95" s="43"/>
      <c r="L95" s="47"/>
      <c r="M95" s="98"/>
      <c r="N95" s="197"/>
      <c r="O95" s="99"/>
      <c r="P95" s="198">
        <f>P96+P113+P126+P129</f>
        <v>0</v>
      </c>
      <c r="Q95" s="99"/>
      <c r="R95" s="198">
        <f>R96+R113+R126+R129</f>
        <v>0</v>
      </c>
      <c r="S95" s="99"/>
      <c r="T95" s="199">
        <f>T96+T113+T126+T129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71</v>
      </c>
      <c r="AU95" s="20" t="s">
        <v>171</v>
      </c>
      <c r="BK95" s="200">
        <f>BK96+BK113+BK126+BK129</f>
        <v>0</v>
      </c>
    </row>
    <row r="96" spans="1:63" s="12" customFormat="1" ht="25.9" customHeight="1">
      <c r="A96" s="12"/>
      <c r="B96" s="201"/>
      <c r="C96" s="202"/>
      <c r="D96" s="203" t="s">
        <v>71</v>
      </c>
      <c r="E96" s="204" t="s">
        <v>77</v>
      </c>
      <c r="F96" s="204" t="s">
        <v>2850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f>SUM(P97:P112)</f>
        <v>0</v>
      </c>
      <c r="Q96" s="209"/>
      <c r="R96" s="210">
        <f>SUM(R97:R112)</f>
        <v>0</v>
      </c>
      <c r="S96" s="209"/>
      <c r="T96" s="211">
        <f>SUM(T97:T112)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80</v>
      </c>
      <c r="AT96" s="213" t="s">
        <v>71</v>
      </c>
      <c r="AU96" s="213" t="s">
        <v>72</v>
      </c>
      <c r="AY96" s="212" t="s">
        <v>221</v>
      </c>
      <c r="BK96" s="214">
        <f>SUM(BK97:BK112)</f>
        <v>0</v>
      </c>
    </row>
    <row r="97" spans="1:65" s="2" customFormat="1" ht="24.15" customHeight="1">
      <c r="A97" s="41"/>
      <c r="B97" s="42"/>
      <c r="C97" s="269" t="s">
        <v>80</v>
      </c>
      <c r="D97" s="269" t="s">
        <v>295</v>
      </c>
      <c r="E97" s="270" t="s">
        <v>2851</v>
      </c>
      <c r="F97" s="271" t="s">
        <v>2852</v>
      </c>
      <c r="G97" s="272" t="s">
        <v>336</v>
      </c>
      <c r="H97" s="273">
        <v>1</v>
      </c>
      <c r="I97" s="274"/>
      <c r="J97" s="275">
        <f>ROUND(I97*H97,2)</f>
        <v>0</v>
      </c>
      <c r="K97" s="271" t="s">
        <v>632</v>
      </c>
      <c r="L97" s="276"/>
      <c r="M97" s="277" t="s">
        <v>19</v>
      </c>
      <c r="N97" s="278" t="s">
        <v>43</v>
      </c>
      <c r="O97" s="87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8" t="s">
        <v>279</v>
      </c>
      <c r="AT97" s="228" t="s">
        <v>295</v>
      </c>
      <c r="AU97" s="228" t="s">
        <v>80</v>
      </c>
      <c r="AY97" s="20" t="s">
        <v>221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0" t="s">
        <v>80</v>
      </c>
      <c r="BK97" s="229">
        <f>ROUND(I97*H97,2)</f>
        <v>0</v>
      </c>
      <c r="BL97" s="20" t="s">
        <v>228</v>
      </c>
      <c r="BM97" s="228" t="s">
        <v>82</v>
      </c>
    </row>
    <row r="98" spans="1:47" s="2" customFormat="1" ht="12">
      <c r="A98" s="41"/>
      <c r="B98" s="42"/>
      <c r="C98" s="43"/>
      <c r="D98" s="230" t="s">
        <v>230</v>
      </c>
      <c r="E98" s="43"/>
      <c r="F98" s="231" t="s">
        <v>2852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230</v>
      </c>
      <c r="AU98" s="20" t="s">
        <v>80</v>
      </c>
    </row>
    <row r="99" spans="1:65" s="2" customFormat="1" ht="16.5" customHeight="1">
      <c r="A99" s="41"/>
      <c r="B99" s="42"/>
      <c r="C99" s="269" t="s">
        <v>82</v>
      </c>
      <c r="D99" s="269" t="s">
        <v>295</v>
      </c>
      <c r="E99" s="270" t="s">
        <v>2853</v>
      </c>
      <c r="F99" s="271" t="s">
        <v>2854</v>
      </c>
      <c r="G99" s="272" t="s">
        <v>336</v>
      </c>
      <c r="H99" s="273">
        <v>1</v>
      </c>
      <c r="I99" s="274"/>
      <c r="J99" s="275">
        <f>ROUND(I99*H99,2)</f>
        <v>0</v>
      </c>
      <c r="K99" s="271" t="s">
        <v>632</v>
      </c>
      <c r="L99" s="276"/>
      <c r="M99" s="277" t="s">
        <v>19</v>
      </c>
      <c r="N99" s="278" t="s">
        <v>43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279</v>
      </c>
      <c r="AT99" s="228" t="s">
        <v>295</v>
      </c>
      <c r="AU99" s="228" t="s">
        <v>80</v>
      </c>
      <c r="AY99" s="20" t="s">
        <v>221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80</v>
      </c>
      <c r="BK99" s="229">
        <f>ROUND(I99*H99,2)</f>
        <v>0</v>
      </c>
      <c r="BL99" s="20" t="s">
        <v>228</v>
      </c>
      <c r="BM99" s="228" t="s">
        <v>228</v>
      </c>
    </row>
    <row r="100" spans="1:47" s="2" customFormat="1" ht="12">
      <c r="A100" s="41"/>
      <c r="B100" s="42"/>
      <c r="C100" s="43"/>
      <c r="D100" s="230" t="s">
        <v>230</v>
      </c>
      <c r="E100" s="43"/>
      <c r="F100" s="231" t="s">
        <v>2854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230</v>
      </c>
      <c r="AU100" s="20" t="s">
        <v>80</v>
      </c>
    </row>
    <row r="101" spans="1:65" s="2" customFormat="1" ht="16.5" customHeight="1">
      <c r="A101" s="41"/>
      <c r="B101" s="42"/>
      <c r="C101" s="269" t="s">
        <v>95</v>
      </c>
      <c r="D101" s="269" t="s">
        <v>295</v>
      </c>
      <c r="E101" s="270" t="s">
        <v>2855</v>
      </c>
      <c r="F101" s="271" t="s">
        <v>2856</v>
      </c>
      <c r="G101" s="272" t="s">
        <v>336</v>
      </c>
      <c r="H101" s="273">
        <v>1</v>
      </c>
      <c r="I101" s="274"/>
      <c r="J101" s="275">
        <f>ROUND(I101*H101,2)</f>
        <v>0</v>
      </c>
      <c r="K101" s="271" t="s">
        <v>632</v>
      </c>
      <c r="L101" s="276"/>
      <c r="M101" s="277" t="s">
        <v>19</v>
      </c>
      <c r="N101" s="278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279</v>
      </c>
      <c r="AT101" s="228" t="s">
        <v>295</v>
      </c>
      <c r="AU101" s="228" t="s">
        <v>80</v>
      </c>
      <c r="AY101" s="20" t="s">
        <v>221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80</v>
      </c>
      <c r="BK101" s="229">
        <f>ROUND(I101*H101,2)</f>
        <v>0</v>
      </c>
      <c r="BL101" s="20" t="s">
        <v>228</v>
      </c>
      <c r="BM101" s="228" t="s">
        <v>264</v>
      </c>
    </row>
    <row r="102" spans="1:47" s="2" customFormat="1" ht="12">
      <c r="A102" s="41"/>
      <c r="B102" s="42"/>
      <c r="C102" s="43"/>
      <c r="D102" s="230" t="s">
        <v>230</v>
      </c>
      <c r="E102" s="43"/>
      <c r="F102" s="231" t="s">
        <v>2856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230</v>
      </c>
      <c r="AU102" s="20" t="s">
        <v>80</v>
      </c>
    </row>
    <row r="103" spans="1:65" s="2" customFormat="1" ht="16.5" customHeight="1">
      <c r="A103" s="41"/>
      <c r="B103" s="42"/>
      <c r="C103" s="269" t="s">
        <v>228</v>
      </c>
      <c r="D103" s="269" t="s">
        <v>295</v>
      </c>
      <c r="E103" s="270" t="s">
        <v>2857</v>
      </c>
      <c r="F103" s="271" t="s">
        <v>2858</v>
      </c>
      <c r="G103" s="272" t="s">
        <v>336</v>
      </c>
      <c r="H103" s="273">
        <v>1</v>
      </c>
      <c r="I103" s="274"/>
      <c r="J103" s="275">
        <f>ROUND(I103*H103,2)</f>
        <v>0</v>
      </c>
      <c r="K103" s="271" t="s">
        <v>632</v>
      </c>
      <c r="L103" s="276"/>
      <c r="M103" s="277" t="s">
        <v>19</v>
      </c>
      <c r="N103" s="278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279</v>
      </c>
      <c r="AT103" s="228" t="s">
        <v>295</v>
      </c>
      <c r="AU103" s="228" t="s">
        <v>80</v>
      </c>
      <c r="AY103" s="20" t="s">
        <v>221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80</v>
      </c>
      <c r="BK103" s="229">
        <f>ROUND(I103*H103,2)</f>
        <v>0</v>
      </c>
      <c r="BL103" s="20" t="s">
        <v>228</v>
      </c>
      <c r="BM103" s="228" t="s">
        <v>279</v>
      </c>
    </row>
    <row r="104" spans="1:47" s="2" customFormat="1" ht="12">
      <c r="A104" s="41"/>
      <c r="B104" s="42"/>
      <c r="C104" s="43"/>
      <c r="D104" s="230" t="s">
        <v>230</v>
      </c>
      <c r="E104" s="43"/>
      <c r="F104" s="231" t="s">
        <v>2858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230</v>
      </c>
      <c r="AU104" s="20" t="s">
        <v>80</v>
      </c>
    </row>
    <row r="105" spans="1:65" s="2" customFormat="1" ht="16.5" customHeight="1">
      <c r="A105" s="41"/>
      <c r="B105" s="42"/>
      <c r="C105" s="269" t="s">
        <v>257</v>
      </c>
      <c r="D105" s="269" t="s">
        <v>295</v>
      </c>
      <c r="E105" s="270" t="s">
        <v>2859</v>
      </c>
      <c r="F105" s="271" t="s">
        <v>2860</v>
      </c>
      <c r="G105" s="272" t="s">
        <v>336</v>
      </c>
      <c r="H105" s="273">
        <v>1</v>
      </c>
      <c r="I105" s="274"/>
      <c r="J105" s="275">
        <f>ROUND(I105*H105,2)</f>
        <v>0</v>
      </c>
      <c r="K105" s="271" t="s">
        <v>632</v>
      </c>
      <c r="L105" s="276"/>
      <c r="M105" s="277" t="s">
        <v>19</v>
      </c>
      <c r="N105" s="278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279</v>
      </c>
      <c r="AT105" s="228" t="s">
        <v>295</v>
      </c>
      <c r="AU105" s="228" t="s">
        <v>80</v>
      </c>
      <c r="AY105" s="20" t="s">
        <v>221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80</v>
      </c>
      <c r="BK105" s="229">
        <f>ROUND(I105*H105,2)</f>
        <v>0</v>
      </c>
      <c r="BL105" s="20" t="s">
        <v>228</v>
      </c>
      <c r="BM105" s="228" t="s">
        <v>294</v>
      </c>
    </row>
    <row r="106" spans="1:47" s="2" customFormat="1" ht="12">
      <c r="A106" s="41"/>
      <c r="B106" s="42"/>
      <c r="C106" s="43"/>
      <c r="D106" s="230" t="s">
        <v>230</v>
      </c>
      <c r="E106" s="43"/>
      <c r="F106" s="231" t="s">
        <v>2860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230</v>
      </c>
      <c r="AU106" s="20" t="s">
        <v>80</v>
      </c>
    </row>
    <row r="107" spans="1:65" s="2" customFormat="1" ht="16.5" customHeight="1">
      <c r="A107" s="41"/>
      <c r="B107" s="42"/>
      <c r="C107" s="269" t="s">
        <v>264</v>
      </c>
      <c r="D107" s="269" t="s">
        <v>295</v>
      </c>
      <c r="E107" s="270" t="s">
        <v>2861</v>
      </c>
      <c r="F107" s="271" t="s">
        <v>2862</v>
      </c>
      <c r="G107" s="272" t="s">
        <v>336</v>
      </c>
      <c r="H107" s="273">
        <v>1</v>
      </c>
      <c r="I107" s="274"/>
      <c r="J107" s="275">
        <f>ROUND(I107*H107,2)</f>
        <v>0</v>
      </c>
      <c r="K107" s="271" t="s">
        <v>632</v>
      </c>
      <c r="L107" s="276"/>
      <c r="M107" s="277" t="s">
        <v>19</v>
      </c>
      <c r="N107" s="278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279</v>
      </c>
      <c r="AT107" s="228" t="s">
        <v>295</v>
      </c>
      <c r="AU107" s="228" t="s">
        <v>80</v>
      </c>
      <c r="AY107" s="20" t="s">
        <v>221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80</v>
      </c>
      <c r="BK107" s="229">
        <f>ROUND(I107*H107,2)</f>
        <v>0</v>
      </c>
      <c r="BL107" s="20" t="s">
        <v>228</v>
      </c>
      <c r="BM107" s="228" t="s">
        <v>8</v>
      </c>
    </row>
    <row r="108" spans="1:47" s="2" customFormat="1" ht="12">
      <c r="A108" s="41"/>
      <c r="B108" s="42"/>
      <c r="C108" s="43"/>
      <c r="D108" s="230" t="s">
        <v>230</v>
      </c>
      <c r="E108" s="43"/>
      <c r="F108" s="231" t="s">
        <v>2862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230</v>
      </c>
      <c r="AU108" s="20" t="s">
        <v>80</v>
      </c>
    </row>
    <row r="109" spans="1:65" s="2" customFormat="1" ht="16.5" customHeight="1">
      <c r="A109" s="41"/>
      <c r="B109" s="42"/>
      <c r="C109" s="269" t="s">
        <v>272</v>
      </c>
      <c r="D109" s="269" t="s">
        <v>295</v>
      </c>
      <c r="E109" s="270" t="s">
        <v>2863</v>
      </c>
      <c r="F109" s="271" t="s">
        <v>2864</v>
      </c>
      <c r="G109" s="272" t="s">
        <v>336</v>
      </c>
      <c r="H109" s="273">
        <v>8</v>
      </c>
      <c r="I109" s="274"/>
      <c r="J109" s="275">
        <f>ROUND(I109*H109,2)</f>
        <v>0</v>
      </c>
      <c r="K109" s="271" t="s">
        <v>632</v>
      </c>
      <c r="L109" s="276"/>
      <c r="M109" s="277" t="s">
        <v>19</v>
      </c>
      <c r="N109" s="278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279</v>
      </c>
      <c r="AT109" s="228" t="s">
        <v>295</v>
      </c>
      <c r="AU109" s="228" t="s">
        <v>80</v>
      </c>
      <c r="AY109" s="20" t="s">
        <v>221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228</v>
      </c>
      <c r="BM109" s="228" t="s">
        <v>323</v>
      </c>
    </row>
    <row r="110" spans="1:47" s="2" customFormat="1" ht="12">
      <c r="A110" s="41"/>
      <c r="B110" s="42"/>
      <c r="C110" s="43"/>
      <c r="D110" s="230" t="s">
        <v>230</v>
      </c>
      <c r="E110" s="43"/>
      <c r="F110" s="231" t="s">
        <v>2864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230</v>
      </c>
      <c r="AU110" s="20" t="s">
        <v>80</v>
      </c>
    </row>
    <row r="111" spans="1:65" s="2" customFormat="1" ht="16.5" customHeight="1">
      <c r="A111" s="41"/>
      <c r="B111" s="42"/>
      <c r="C111" s="269" t="s">
        <v>279</v>
      </c>
      <c r="D111" s="269" t="s">
        <v>295</v>
      </c>
      <c r="E111" s="270" t="s">
        <v>2865</v>
      </c>
      <c r="F111" s="271" t="s">
        <v>2866</v>
      </c>
      <c r="G111" s="272" t="s">
        <v>336</v>
      </c>
      <c r="H111" s="273">
        <v>1</v>
      </c>
      <c r="I111" s="274"/>
      <c r="J111" s="275">
        <f>ROUND(I111*H111,2)</f>
        <v>0</v>
      </c>
      <c r="K111" s="271" t="s">
        <v>632</v>
      </c>
      <c r="L111" s="276"/>
      <c r="M111" s="277" t="s">
        <v>19</v>
      </c>
      <c r="N111" s="278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279</v>
      </c>
      <c r="AT111" s="228" t="s">
        <v>295</v>
      </c>
      <c r="AU111" s="228" t="s">
        <v>80</v>
      </c>
      <c r="AY111" s="20" t="s">
        <v>221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80</v>
      </c>
      <c r="BK111" s="229">
        <f>ROUND(I111*H111,2)</f>
        <v>0</v>
      </c>
      <c r="BL111" s="20" t="s">
        <v>228</v>
      </c>
      <c r="BM111" s="228" t="s">
        <v>341</v>
      </c>
    </row>
    <row r="112" spans="1:47" s="2" customFormat="1" ht="12">
      <c r="A112" s="41"/>
      <c r="B112" s="42"/>
      <c r="C112" s="43"/>
      <c r="D112" s="230" t="s">
        <v>230</v>
      </c>
      <c r="E112" s="43"/>
      <c r="F112" s="231" t="s">
        <v>2866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230</v>
      </c>
      <c r="AU112" s="20" t="s">
        <v>80</v>
      </c>
    </row>
    <row r="113" spans="1:63" s="12" customFormat="1" ht="25.9" customHeight="1">
      <c r="A113" s="12"/>
      <c r="B113" s="201"/>
      <c r="C113" s="202"/>
      <c r="D113" s="203" t="s">
        <v>71</v>
      </c>
      <c r="E113" s="204" t="s">
        <v>83</v>
      </c>
      <c r="F113" s="204" t="s">
        <v>2867</v>
      </c>
      <c r="G113" s="202"/>
      <c r="H113" s="202"/>
      <c r="I113" s="205"/>
      <c r="J113" s="206">
        <f>BK113</f>
        <v>0</v>
      </c>
      <c r="K113" s="202"/>
      <c r="L113" s="207"/>
      <c r="M113" s="208"/>
      <c r="N113" s="209"/>
      <c r="O113" s="209"/>
      <c r="P113" s="210">
        <f>SUM(P114:P125)</f>
        <v>0</v>
      </c>
      <c r="Q113" s="209"/>
      <c r="R113" s="210">
        <f>SUM(R114:R125)</f>
        <v>0</v>
      </c>
      <c r="S113" s="209"/>
      <c r="T113" s="211">
        <f>SUM(T114:T125)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2" t="s">
        <v>80</v>
      </c>
      <c r="AT113" s="213" t="s">
        <v>71</v>
      </c>
      <c r="AU113" s="213" t="s">
        <v>72</v>
      </c>
      <c r="AY113" s="212" t="s">
        <v>221</v>
      </c>
      <c r="BK113" s="214">
        <f>SUM(BK114:BK125)</f>
        <v>0</v>
      </c>
    </row>
    <row r="114" spans="1:65" s="2" customFormat="1" ht="16.5" customHeight="1">
      <c r="A114" s="41"/>
      <c r="B114" s="42"/>
      <c r="C114" s="269" t="s">
        <v>286</v>
      </c>
      <c r="D114" s="269" t="s">
        <v>295</v>
      </c>
      <c r="E114" s="270" t="s">
        <v>2868</v>
      </c>
      <c r="F114" s="271" t="s">
        <v>2869</v>
      </c>
      <c r="G114" s="272" t="s">
        <v>305</v>
      </c>
      <c r="H114" s="273">
        <v>140</v>
      </c>
      <c r="I114" s="274"/>
      <c r="J114" s="275">
        <f>ROUND(I114*H114,2)</f>
        <v>0</v>
      </c>
      <c r="K114" s="271" t="s">
        <v>632</v>
      </c>
      <c r="L114" s="276"/>
      <c r="M114" s="277" t="s">
        <v>19</v>
      </c>
      <c r="N114" s="278" t="s">
        <v>43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279</v>
      </c>
      <c r="AT114" s="228" t="s">
        <v>295</v>
      </c>
      <c r="AU114" s="228" t="s">
        <v>80</v>
      </c>
      <c r="AY114" s="20" t="s">
        <v>221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0" t="s">
        <v>80</v>
      </c>
      <c r="BK114" s="229">
        <f>ROUND(I114*H114,2)</f>
        <v>0</v>
      </c>
      <c r="BL114" s="20" t="s">
        <v>228</v>
      </c>
      <c r="BM114" s="228" t="s">
        <v>355</v>
      </c>
    </row>
    <row r="115" spans="1:47" s="2" customFormat="1" ht="12">
      <c r="A115" s="41"/>
      <c r="B115" s="42"/>
      <c r="C115" s="43"/>
      <c r="D115" s="230" t="s">
        <v>230</v>
      </c>
      <c r="E115" s="43"/>
      <c r="F115" s="231" t="s">
        <v>2869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230</v>
      </c>
      <c r="AU115" s="20" t="s">
        <v>80</v>
      </c>
    </row>
    <row r="116" spans="1:65" s="2" customFormat="1" ht="16.5" customHeight="1">
      <c r="A116" s="41"/>
      <c r="B116" s="42"/>
      <c r="C116" s="269" t="s">
        <v>294</v>
      </c>
      <c r="D116" s="269" t="s">
        <v>295</v>
      </c>
      <c r="E116" s="270" t="s">
        <v>2870</v>
      </c>
      <c r="F116" s="271" t="s">
        <v>2871</v>
      </c>
      <c r="G116" s="272" t="s">
        <v>305</v>
      </c>
      <c r="H116" s="273">
        <v>20</v>
      </c>
      <c r="I116" s="274"/>
      <c r="J116" s="275">
        <f>ROUND(I116*H116,2)</f>
        <v>0</v>
      </c>
      <c r="K116" s="271" t="s">
        <v>632</v>
      </c>
      <c r="L116" s="276"/>
      <c r="M116" s="277" t="s">
        <v>19</v>
      </c>
      <c r="N116" s="278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279</v>
      </c>
      <c r="AT116" s="228" t="s">
        <v>295</v>
      </c>
      <c r="AU116" s="228" t="s">
        <v>80</v>
      </c>
      <c r="AY116" s="20" t="s">
        <v>221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80</v>
      </c>
      <c r="BK116" s="229">
        <f>ROUND(I116*H116,2)</f>
        <v>0</v>
      </c>
      <c r="BL116" s="20" t="s">
        <v>228</v>
      </c>
      <c r="BM116" s="228" t="s">
        <v>370</v>
      </c>
    </row>
    <row r="117" spans="1:47" s="2" customFormat="1" ht="12">
      <c r="A117" s="41"/>
      <c r="B117" s="42"/>
      <c r="C117" s="43"/>
      <c r="D117" s="230" t="s">
        <v>230</v>
      </c>
      <c r="E117" s="43"/>
      <c r="F117" s="231" t="s">
        <v>2871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230</v>
      </c>
      <c r="AU117" s="20" t="s">
        <v>80</v>
      </c>
    </row>
    <row r="118" spans="1:65" s="2" customFormat="1" ht="16.5" customHeight="1">
      <c r="A118" s="41"/>
      <c r="B118" s="42"/>
      <c r="C118" s="269" t="s">
        <v>302</v>
      </c>
      <c r="D118" s="269" t="s">
        <v>295</v>
      </c>
      <c r="E118" s="270" t="s">
        <v>2872</v>
      </c>
      <c r="F118" s="271" t="s">
        <v>2873</v>
      </c>
      <c r="G118" s="272" t="s">
        <v>336</v>
      </c>
      <c r="H118" s="273">
        <v>1</v>
      </c>
      <c r="I118" s="274"/>
      <c r="J118" s="275">
        <f>ROUND(I118*H118,2)</f>
        <v>0</v>
      </c>
      <c r="K118" s="271" t="s">
        <v>632</v>
      </c>
      <c r="L118" s="276"/>
      <c r="M118" s="277" t="s">
        <v>19</v>
      </c>
      <c r="N118" s="278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279</v>
      </c>
      <c r="AT118" s="228" t="s">
        <v>295</v>
      </c>
      <c r="AU118" s="228" t="s">
        <v>80</v>
      </c>
      <c r="AY118" s="20" t="s">
        <v>221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80</v>
      </c>
      <c r="BK118" s="229">
        <f>ROUND(I118*H118,2)</f>
        <v>0</v>
      </c>
      <c r="BL118" s="20" t="s">
        <v>228</v>
      </c>
      <c r="BM118" s="228" t="s">
        <v>381</v>
      </c>
    </row>
    <row r="119" spans="1:47" s="2" customFormat="1" ht="12">
      <c r="A119" s="41"/>
      <c r="B119" s="42"/>
      <c r="C119" s="43"/>
      <c r="D119" s="230" t="s">
        <v>230</v>
      </c>
      <c r="E119" s="43"/>
      <c r="F119" s="231" t="s">
        <v>2873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230</v>
      </c>
      <c r="AU119" s="20" t="s">
        <v>80</v>
      </c>
    </row>
    <row r="120" spans="1:65" s="2" customFormat="1" ht="21.75" customHeight="1">
      <c r="A120" s="41"/>
      <c r="B120" s="42"/>
      <c r="C120" s="269" t="s">
        <v>8</v>
      </c>
      <c r="D120" s="269" t="s">
        <v>295</v>
      </c>
      <c r="E120" s="270" t="s">
        <v>2874</v>
      </c>
      <c r="F120" s="271" t="s">
        <v>2875</v>
      </c>
      <c r="G120" s="272" t="s">
        <v>305</v>
      </c>
      <c r="H120" s="273">
        <v>140</v>
      </c>
      <c r="I120" s="274"/>
      <c r="J120" s="275">
        <f>ROUND(I120*H120,2)</f>
        <v>0</v>
      </c>
      <c r="K120" s="271" t="s">
        <v>632</v>
      </c>
      <c r="L120" s="276"/>
      <c r="M120" s="277" t="s">
        <v>19</v>
      </c>
      <c r="N120" s="278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279</v>
      </c>
      <c r="AT120" s="228" t="s">
        <v>295</v>
      </c>
      <c r="AU120" s="228" t="s">
        <v>80</v>
      </c>
      <c r="AY120" s="20" t="s">
        <v>221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80</v>
      </c>
      <c r="BK120" s="229">
        <f>ROUND(I120*H120,2)</f>
        <v>0</v>
      </c>
      <c r="BL120" s="20" t="s">
        <v>228</v>
      </c>
      <c r="BM120" s="228" t="s">
        <v>396</v>
      </c>
    </row>
    <row r="121" spans="1:47" s="2" customFormat="1" ht="12">
      <c r="A121" s="41"/>
      <c r="B121" s="42"/>
      <c r="C121" s="43"/>
      <c r="D121" s="230" t="s">
        <v>230</v>
      </c>
      <c r="E121" s="43"/>
      <c r="F121" s="231" t="s">
        <v>2875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230</v>
      </c>
      <c r="AU121" s="20" t="s">
        <v>80</v>
      </c>
    </row>
    <row r="122" spans="1:65" s="2" customFormat="1" ht="24.15" customHeight="1">
      <c r="A122" s="41"/>
      <c r="B122" s="42"/>
      <c r="C122" s="269" t="s">
        <v>316</v>
      </c>
      <c r="D122" s="269" t="s">
        <v>295</v>
      </c>
      <c r="E122" s="270" t="s">
        <v>2876</v>
      </c>
      <c r="F122" s="271" t="s">
        <v>2877</v>
      </c>
      <c r="G122" s="272" t="s">
        <v>336</v>
      </c>
      <c r="H122" s="273">
        <v>1</v>
      </c>
      <c r="I122" s="274"/>
      <c r="J122" s="275">
        <f>ROUND(I122*H122,2)</f>
        <v>0</v>
      </c>
      <c r="K122" s="271" t="s">
        <v>632</v>
      </c>
      <c r="L122" s="276"/>
      <c r="M122" s="277" t="s">
        <v>19</v>
      </c>
      <c r="N122" s="278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279</v>
      </c>
      <c r="AT122" s="228" t="s">
        <v>295</v>
      </c>
      <c r="AU122" s="228" t="s">
        <v>80</v>
      </c>
      <c r="AY122" s="20" t="s">
        <v>221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80</v>
      </c>
      <c r="BK122" s="229">
        <f>ROUND(I122*H122,2)</f>
        <v>0</v>
      </c>
      <c r="BL122" s="20" t="s">
        <v>228</v>
      </c>
      <c r="BM122" s="228" t="s">
        <v>431</v>
      </c>
    </row>
    <row r="123" spans="1:47" s="2" customFormat="1" ht="12">
      <c r="A123" s="41"/>
      <c r="B123" s="42"/>
      <c r="C123" s="43"/>
      <c r="D123" s="230" t="s">
        <v>230</v>
      </c>
      <c r="E123" s="43"/>
      <c r="F123" s="231" t="s">
        <v>2877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230</v>
      </c>
      <c r="AU123" s="20" t="s">
        <v>80</v>
      </c>
    </row>
    <row r="124" spans="1:65" s="2" customFormat="1" ht="16.5" customHeight="1">
      <c r="A124" s="41"/>
      <c r="B124" s="42"/>
      <c r="C124" s="269" t="s">
        <v>323</v>
      </c>
      <c r="D124" s="269" t="s">
        <v>295</v>
      </c>
      <c r="E124" s="270" t="s">
        <v>2878</v>
      </c>
      <c r="F124" s="271" t="s">
        <v>2879</v>
      </c>
      <c r="G124" s="272" t="s">
        <v>336</v>
      </c>
      <c r="H124" s="273">
        <v>1</v>
      </c>
      <c r="I124" s="274"/>
      <c r="J124" s="275">
        <f>ROUND(I124*H124,2)</f>
        <v>0</v>
      </c>
      <c r="K124" s="271" t="s">
        <v>632</v>
      </c>
      <c r="L124" s="276"/>
      <c r="M124" s="277" t="s">
        <v>19</v>
      </c>
      <c r="N124" s="278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279</v>
      </c>
      <c r="AT124" s="228" t="s">
        <v>295</v>
      </c>
      <c r="AU124" s="228" t="s">
        <v>80</v>
      </c>
      <c r="AY124" s="20" t="s">
        <v>221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80</v>
      </c>
      <c r="BK124" s="229">
        <f>ROUND(I124*H124,2)</f>
        <v>0</v>
      </c>
      <c r="BL124" s="20" t="s">
        <v>228</v>
      </c>
      <c r="BM124" s="228" t="s">
        <v>461</v>
      </c>
    </row>
    <row r="125" spans="1:47" s="2" customFormat="1" ht="12">
      <c r="A125" s="41"/>
      <c r="B125" s="42"/>
      <c r="C125" s="43"/>
      <c r="D125" s="230" t="s">
        <v>230</v>
      </c>
      <c r="E125" s="43"/>
      <c r="F125" s="231" t="s">
        <v>2879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230</v>
      </c>
      <c r="AU125" s="20" t="s">
        <v>80</v>
      </c>
    </row>
    <row r="126" spans="1:63" s="12" customFormat="1" ht="25.9" customHeight="1">
      <c r="A126" s="12"/>
      <c r="B126" s="201"/>
      <c r="C126" s="202"/>
      <c r="D126" s="203" t="s">
        <v>71</v>
      </c>
      <c r="E126" s="204" t="s">
        <v>2190</v>
      </c>
      <c r="F126" s="204" t="s">
        <v>2880</v>
      </c>
      <c r="G126" s="202"/>
      <c r="H126" s="202"/>
      <c r="I126" s="205"/>
      <c r="J126" s="206">
        <f>BK126</f>
        <v>0</v>
      </c>
      <c r="K126" s="202"/>
      <c r="L126" s="207"/>
      <c r="M126" s="208"/>
      <c r="N126" s="209"/>
      <c r="O126" s="209"/>
      <c r="P126" s="210">
        <f>SUM(P127:P128)</f>
        <v>0</v>
      </c>
      <c r="Q126" s="209"/>
      <c r="R126" s="210">
        <f>SUM(R127:R128)</f>
        <v>0</v>
      </c>
      <c r="S126" s="209"/>
      <c r="T126" s="211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80</v>
      </c>
      <c r="AT126" s="213" t="s">
        <v>71</v>
      </c>
      <c r="AU126" s="213" t="s">
        <v>72</v>
      </c>
      <c r="AY126" s="212" t="s">
        <v>221</v>
      </c>
      <c r="BK126" s="214">
        <f>SUM(BK127:BK128)</f>
        <v>0</v>
      </c>
    </row>
    <row r="127" spans="1:65" s="2" customFormat="1" ht="16.5" customHeight="1">
      <c r="A127" s="41"/>
      <c r="B127" s="42"/>
      <c r="C127" s="217" t="s">
        <v>333</v>
      </c>
      <c r="D127" s="217" t="s">
        <v>223</v>
      </c>
      <c r="E127" s="218" t="s">
        <v>2881</v>
      </c>
      <c r="F127" s="219" t="s">
        <v>2880</v>
      </c>
      <c r="G127" s="220" t="s">
        <v>336</v>
      </c>
      <c r="H127" s="221">
        <v>1</v>
      </c>
      <c r="I127" s="222"/>
      <c r="J127" s="223">
        <f>ROUND(I127*H127,2)</f>
        <v>0</v>
      </c>
      <c r="K127" s="219" t="s">
        <v>632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228</v>
      </c>
      <c r="AT127" s="228" t="s">
        <v>223</v>
      </c>
      <c r="AU127" s="228" t="s">
        <v>80</v>
      </c>
      <c r="AY127" s="20" t="s">
        <v>221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80</v>
      </c>
      <c r="BK127" s="229">
        <f>ROUND(I127*H127,2)</f>
        <v>0</v>
      </c>
      <c r="BL127" s="20" t="s">
        <v>228</v>
      </c>
      <c r="BM127" s="228" t="s">
        <v>473</v>
      </c>
    </row>
    <row r="128" spans="1:47" s="2" customFormat="1" ht="12">
      <c r="A128" s="41"/>
      <c r="B128" s="42"/>
      <c r="C128" s="43"/>
      <c r="D128" s="230" t="s">
        <v>230</v>
      </c>
      <c r="E128" s="43"/>
      <c r="F128" s="231" t="s">
        <v>2880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230</v>
      </c>
      <c r="AU128" s="20" t="s">
        <v>80</v>
      </c>
    </row>
    <row r="129" spans="1:63" s="12" customFormat="1" ht="25.9" customHeight="1">
      <c r="A129" s="12"/>
      <c r="B129" s="201"/>
      <c r="C129" s="202"/>
      <c r="D129" s="203" t="s">
        <v>71</v>
      </c>
      <c r="E129" s="204" t="s">
        <v>86</v>
      </c>
      <c r="F129" s="204" t="s">
        <v>2882</v>
      </c>
      <c r="G129" s="202"/>
      <c r="H129" s="202"/>
      <c r="I129" s="205"/>
      <c r="J129" s="206">
        <f>BK129</f>
        <v>0</v>
      </c>
      <c r="K129" s="202"/>
      <c r="L129" s="207"/>
      <c r="M129" s="208"/>
      <c r="N129" s="209"/>
      <c r="O129" s="209"/>
      <c r="P129" s="210">
        <f>SUM(P130:P137)</f>
        <v>0</v>
      </c>
      <c r="Q129" s="209"/>
      <c r="R129" s="210">
        <f>SUM(R130:R137)</f>
        <v>0</v>
      </c>
      <c r="S129" s="209"/>
      <c r="T129" s="211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80</v>
      </c>
      <c r="AT129" s="213" t="s">
        <v>71</v>
      </c>
      <c r="AU129" s="213" t="s">
        <v>72</v>
      </c>
      <c r="AY129" s="212" t="s">
        <v>221</v>
      </c>
      <c r="BK129" s="214">
        <f>SUM(BK130:BK137)</f>
        <v>0</v>
      </c>
    </row>
    <row r="130" spans="1:65" s="2" customFormat="1" ht="16.5" customHeight="1">
      <c r="A130" s="41"/>
      <c r="B130" s="42"/>
      <c r="C130" s="217" t="s">
        <v>341</v>
      </c>
      <c r="D130" s="217" t="s">
        <v>223</v>
      </c>
      <c r="E130" s="218" t="s">
        <v>2883</v>
      </c>
      <c r="F130" s="219" t="s">
        <v>2884</v>
      </c>
      <c r="G130" s="220" t="s">
        <v>336</v>
      </c>
      <c r="H130" s="221">
        <v>1</v>
      </c>
      <c r="I130" s="222"/>
      <c r="J130" s="223">
        <f>ROUND(I130*H130,2)</f>
        <v>0</v>
      </c>
      <c r="K130" s="219" t="s">
        <v>632</v>
      </c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228</v>
      </c>
      <c r="AT130" s="228" t="s">
        <v>223</v>
      </c>
      <c r="AU130" s="228" t="s">
        <v>80</v>
      </c>
      <c r="AY130" s="20" t="s">
        <v>221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80</v>
      </c>
      <c r="BK130" s="229">
        <f>ROUND(I130*H130,2)</f>
        <v>0</v>
      </c>
      <c r="BL130" s="20" t="s">
        <v>228</v>
      </c>
      <c r="BM130" s="228" t="s">
        <v>484</v>
      </c>
    </row>
    <row r="131" spans="1:47" s="2" customFormat="1" ht="12">
      <c r="A131" s="41"/>
      <c r="B131" s="42"/>
      <c r="C131" s="43"/>
      <c r="D131" s="230" t="s">
        <v>230</v>
      </c>
      <c r="E131" s="43"/>
      <c r="F131" s="231" t="s">
        <v>2884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230</v>
      </c>
      <c r="AU131" s="20" t="s">
        <v>80</v>
      </c>
    </row>
    <row r="132" spans="1:65" s="2" customFormat="1" ht="16.5" customHeight="1">
      <c r="A132" s="41"/>
      <c r="B132" s="42"/>
      <c r="C132" s="217" t="s">
        <v>348</v>
      </c>
      <c r="D132" s="217" t="s">
        <v>223</v>
      </c>
      <c r="E132" s="218" t="s">
        <v>2885</v>
      </c>
      <c r="F132" s="219" t="s">
        <v>2886</v>
      </c>
      <c r="G132" s="220" t="s">
        <v>336</v>
      </c>
      <c r="H132" s="221">
        <v>1</v>
      </c>
      <c r="I132" s="222"/>
      <c r="J132" s="223">
        <f>ROUND(I132*H132,2)</f>
        <v>0</v>
      </c>
      <c r="K132" s="219" t="s">
        <v>632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228</v>
      </c>
      <c r="AT132" s="228" t="s">
        <v>223</v>
      </c>
      <c r="AU132" s="228" t="s">
        <v>80</v>
      </c>
      <c r="AY132" s="20" t="s">
        <v>221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80</v>
      </c>
      <c r="BK132" s="229">
        <f>ROUND(I132*H132,2)</f>
        <v>0</v>
      </c>
      <c r="BL132" s="20" t="s">
        <v>228</v>
      </c>
      <c r="BM132" s="228" t="s">
        <v>497</v>
      </c>
    </row>
    <row r="133" spans="1:47" s="2" customFormat="1" ht="12">
      <c r="A133" s="41"/>
      <c r="B133" s="42"/>
      <c r="C133" s="43"/>
      <c r="D133" s="230" t="s">
        <v>230</v>
      </c>
      <c r="E133" s="43"/>
      <c r="F133" s="231" t="s">
        <v>2886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230</v>
      </c>
      <c r="AU133" s="20" t="s">
        <v>80</v>
      </c>
    </row>
    <row r="134" spans="1:65" s="2" customFormat="1" ht="16.5" customHeight="1">
      <c r="A134" s="41"/>
      <c r="B134" s="42"/>
      <c r="C134" s="217" t="s">
        <v>355</v>
      </c>
      <c r="D134" s="217" t="s">
        <v>223</v>
      </c>
      <c r="E134" s="218" t="s">
        <v>2887</v>
      </c>
      <c r="F134" s="219" t="s">
        <v>2888</v>
      </c>
      <c r="G134" s="220" t="s">
        <v>336</v>
      </c>
      <c r="H134" s="221">
        <v>1</v>
      </c>
      <c r="I134" s="222"/>
      <c r="J134" s="223">
        <f>ROUND(I134*H134,2)</f>
        <v>0</v>
      </c>
      <c r="K134" s="219" t="s">
        <v>632</v>
      </c>
      <c r="L134" s="47"/>
      <c r="M134" s="224" t="s">
        <v>19</v>
      </c>
      <c r="N134" s="225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228</v>
      </c>
      <c r="AT134" s="228" t="s">
        <v>223</v>
      </c>
      <c r="AU134" s="228" t="s">
        <v>80</v>
      </c>
      <c r="AY134" s="20" t="s">
        <v>221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80</v>
      </c>
      <c r="BK134" s="229">
        <f>ROUND(I134*H134,2)</f>
        <v>0</v>
      </c>
      <c r="BL134" s="20" t="s">
        <v>228</v>
      </c>
      <c r="BM134" s="228" t="s">
        <v>508</v>
      </c>
    </row>
    <row r="135" spans="1:47" s="2" customFormat="1" ht="12">
      <c r="A135" s="41"/>
      <c r="B135" s="42"/>
      <c r="C135" s="43"/>
      <c r="D135" s="230" t="s">
        <v>230</v>
      </c>
      <c r="E135" s="43"/>
      <c r="F135" s="231" t="s">
        <v>2888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230</v>
      </c>
      <c r="AU135" s="20" t="s">
        <v>80</v>
      </c>
    </row>
    <row r="136" spans="1:65" s="2" customFormat="1" ht="16.5" customHeight="1">
      <c r="A136" s="41"/>
      <c r="B136" s="42"/>
      <c r="C136" s="217" t="s">
        <v>362</v>
      </c>
      <c r="D136" s="217" t="s">
        <v>223</v>
      </c>
      <c r="E136" s="218" t="s">
        <v>2889</v>
      </c>
      <c r="F136" s="219" t="s">
        <v>2890</v>
      </c>
      <c r="G136" s="220" t="s">
        <v>336</v>
      </c>
      <c r="H136" s="221">
        <v>1</v>
      </c>
      <c r="I136" s="222"/>
      <c r="J136" s="223">
        <f>ROUND(I136*H136,2)</f>
        <v>0</v>
      </c>
      <c r="K136" s="219" t="s">
        <v>632</v>
      </c>
      <c r="L136" s="47"/>
      <c r="M136" s="224" t="s">
        <v>19</v>
      </c>
      <c r="N136" s="225" t="s">
        <v>43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228</v>
      </c>
      <c r="AT136" s="228" t="s">
        <v>223</v>
      </c>
      <c r="AU136" s="228" t="s">
        <v>80</v>
      </c>
      <c r="AY136" s="20" t="s">
        <v>221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0" t="s">
        <v>80</v>
      </c>
      <c r="BK136" s="229">
        <f>ROUND(I136*H136,2)</f>
        <v>0</v>
      </c>
      <c r="BL136" s="20" t="s">
        <v>228</v>
      </c>
      <c r="BM136" s="228" t="s">
        <v>520</v>
      </c>
    </row>
    <row r="137" spans="1:47" s="2" customFormat="1" ht="12">
      <c r="A137" s="41"/>
      <c r="B137" s="42"/>
      <c r="C137" s="43"/>
      <c r="D137" s="230" t="s">
        <v>230</v>
      </c>
      <c r="E137" s="43"/>
      <c r="F137" s="231" t="s">
        <v>2890</v>
      </c>
      <c r="G137" s="43"/>
      <c r="H137" s="43"/>
      <c r="I137" s="232"/>
      <c r="J137" s="43"/>
      <c r="K137" s="43"/>
      <c r="L137" s="47"/>
      <c r="M137" s="294"/>
      <c r="N137" s="295"/>
      <c r="O137" s="296"/>
      <c r="P137" s="296"/>
      <c r="Q137" s="296"/>
      <c r="R137" s="296"/>
      <c r="S137" s="296"/>
      <c r="T137" s="297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230</v>
      </c>
      <c r="AU137" s="20" t="s">
        <v>80</v>
      </c>
    </row>
    <row r="138" spans="1:31" s="2" customFormat="1" ht="6.95" customHeight="1">
      <c r="A138" s="41"/>
      <c r="B138" s="62"/>
      <c r="C138" s="63"/>
      <c r="D138" s="63"/>
      <c r="E138" s="63"/>
      <c r="F138" s="63"/>
      <c r="G138" s="63"/>
      <c r="H138" s="63"/>
      <c r="I138" s="63"/>
      <c r="J138" s="63"/>
      <c r="K138" s="63"/>
      <c r="L138" s="47"/>
      <c r="M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</sheetData>
  <sheetProtection password="C7B5" sheet="1" objects="1" scenarios="1" formatColumns="0" formatRows="0" autoFilter="0"/>
  <autoFilter ref="C94:K13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121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</row>
    <row r="8" spans="2:12" ht="12">
      <c r="B8" s="23"/>
      <c r="D8" s="147" t="s">
        <v>144</v>
      </c>
      <c r="L8" s="23"/>
    </row>
    <row r="9" spans="2:12" s="1" customFormat="1" ht="16.5" customHeight="1">
      <c r="B9" s="23"/>
      <c r="E9" s="148" t="s">
        <v>2119</v>
      </c>
      <c r="F9" s="1"/>
      <c r="G9" s="1"/>
      <c r="H9" s="1"/>
      <c r="L9" s="23"/>
    </row>
    <row r="10" spans="2:12" s="1" customFormat="1" ht="12" customHeight="1">
      <c r="B10" s="23"/>
      <c r="D10" s="147" t="s">
        <v>2120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2844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2122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2891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7" t="s">
        <v>19</v>
      </c>
      <c r="G15" s="41"/>
      <c r="H15" s="41"/>
      <c r="I15" s="147" t="s">
        <v>20</v>
      </c>
      <c r="J15" s="137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7" t="s">
        <v>22</v>
      </c>
      <c r="G16" s="41"/>
      <c r="H16" s="41"/>
      <c r="I16" s="147" t="s">
        <v>23</v>
      </c>
      <c r="J16" s="151" t="str">
        <f>'Rekapitulace stavby'!AN8</f>
        <v>3. 10. 2023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7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7" t="s">
        <v>27</v>
      </c>
      <c r="F19" s="41"/>
      <c r="G19" s="41"/>
      <c r="H19" s="41"/>
      <c r="I19" s="147" t="s">
        <v>28</v>
      </c>
      <c r="J19" s="137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7"/>
      <c r="G22" s="137"/>
      <c r="H22" s="137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7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7" t="s">
        <v>32</v>
      </c>
      <c r="F25" s="41"/>
      <c r="G25" s="41"/>
      <c r="H25" s="41"/>
      <c r="I25" s="147" t="s">
        <v>28</v>
      </c>
      <c r="J25" s="137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7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7" t="s">
        <v>35</v>
      </c>
      <c r="F28" s="41"/>
      <c r="G28" s="41"/>
      <c r="H28" s="41"/>
      <c r="I28" s="147" t="s">
        <v>28</v>
      </c>
      <c r="J28" s="137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ROUND(J95,2)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ROUND((SUM(BE95:BE122)),2)</f>
        <v>0</v>
      </c>
      <c r="G37" s="41"/>
      <c r="H37" s="41"/>
      <c r="I37" s="162">
        <v>0.21</v>
      </c>
      <c r="J37" s="161">
        <f>ROUND(((SUM(BE95:BE122))*I37),2)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ROUND((SUM(BF95:BF122)),2)</f>
        <v>0</v>
      </c>
      <c r="G38" s="41"/>
      <c r="H38" s="41"/>
      <c r="I38" s="162">
        <v>0.12</v>
      </c>
      <c r="J38" s="161">
        <f>ROUND(((SUM(BF95:BF122))*I38),2)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ROUND((SUM(BG95:BG122)),2)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ROUND((SUM(BH95:BH122)),2)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ROUND((SUM(BI95:BI122)),2)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168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174" t="str">
        <f>E7</f>
        <v>DĚTSKÁ SKUPINA TURNOV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144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2119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2120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8" t="s">
        <v>2844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2122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D.4.4.2. - DVT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parc.č. 1007/3, k.ú. Turnov</v>
      </c>
      <c r="G60" s="43"/>
      <c r="H60" s="43"/>
      <c r="I60" s="35" t="s">
        <v>23</v>
      </c>
      <c r="J60" s="75" t="str">
        <f>IF(J16="","",J16)</f>
        <v>3. 10. 2023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Město Turnov</v>
      </c>
      <c r="G62" s="43"/>
      <c r="H62" s="43"/>
      <c r="I62" s="35" t="s">
        <v>31</v>
      </c>
      <c r="J62" s="39" t="str">
        <f>E25</f>
        <v>ING. ARCH. Tomáš Adámek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169</v>
      </c>
      <c r="D65" s="176"/>
      <c r="E65" s="176"/>
      <c r="F65" s="176"/>
      <c r="G65" s="176"/>
      <c r="H65" s="176"/>
      <c r="I65" s="176"/>
      <c r="J65" s="177" t="s">
        <v>170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J95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171</v>
      </c>
    </row>
    <row r="68" spans="1:31" s="9" customFormat="1" ht="24.95" customHeight="1">
      <c r="A68" s="9"/>
      <c r="B68" s="179"/>
      <c r="C68" s="180"/>
      <c r="D68" s="181" t="s">
        <v>2892</v>
      </c>
      <c r="E68" s="182"/>
      <c r="F68" s="182"/>
      <c r="G68" s="182"/>
      <c r="H68" s="182"/>
      <c r="I68" s="182"/>
      <c r="J68" s="183">
        <f>J96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2847</v>
      </c>
      <c r="E69" s="182"/>
      <c r="F69" s="182"/>
      <c r="G69" s="182"/>
      <c r="H69" s="182"/>
      <c r="I69" s="182"/>
      <c r="J69" s="183">
        <f>J100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2848</v>
      </c>
      <c r="E70" s="182"/>
      <c r="F70" s="182"/>
      <c r="G70" s="182"/>
      <c r="H70" s="182"/>
      <c r="I70" s="182"/>
      <c r="J70" s="183">
        <f>J113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2849</v>
      </c>
      <c r="E71" s="182"/>
      <c r="F71" s="182"/>
      <c r="G71" s="182"/>
      <c r="H71" s="182"/>
      <c r="I71" s="182"/>
      <c r="J71" s="183">
        <f>J116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6" t="s">
        <v>206</v>
      </c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16</v>
      </c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174" t="str">
        <f>E7</f>
        <v>DĚTSKÁ SKUPINA TURNOV</v>
      </c>
      <c r="F81" s="35"/>
      <c r="G81" s="35"/>
      <c r="H81" s="35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2:12" s="1" customFormat="1" ht="12" customHeight="1">
      <c r="B82" s="24"/>
      <c r="C82" s="35" t="s">
        <v>144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2:12" s="1" customFormat="1" ht="16.5" customHeight="1">
      <c r="B83" s="24"/>
      <c r="C83" s="25"/>
      <c r="D83" s="25"/>
      <c r="E83" s="174" t="s">
        <v>2119</v>
      </c>
      <c r="F83" s="25"/>
      <c r="G83" s="25"/>
      <c r="H83" s="25"/>
      <c r="I83" s="25"/>
      <c r="J83" s="25"/>
      <c r="K83" s="25"/>
      <c r="L83" s="23"/>
    </row>
    <row r="84" spans="2:12" s="1" customFormat="1" ht="12" customHeight="1">
      <c r="B84" s="24"/>
      <c r="C84" s="35" t="s">
        <v>2120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41"/>
      <c r="B85" s="42"/>
      <c r="C85" s="43"/>
      <c r="D85" s="43"/>
      <c r="E85" s="298" t="s">
        <v>2844</v>
      </c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2122</v>
      </c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E13</f>
        <v>D.4.4.2. - DVT</v>
      </c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F16</f>
        <v>parc.č. 1007/3, k.ú. Turnov</v>
      </c>
      <c r="G89" s="43"/>
      <c r="H89" s="43"/>
      <c r="I89" s="35" t="s">
        <v>23</v>
      </c>
      <c r="J89" s="75" t="str">
        <f>IF(J16="","",J16)</f>
        <v>3. 10. 2023</v>
      </c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25.65" customHeight="1">
      <c r="A91" s="41"/>
      <c r="B91" s="42"/>
      <c r="C91" s="35" t="s">
        <v>25</v>
      </c>
      <c r="D91" s="43"/>
      <c r="E91" s="43"/>
      <c r="F91" s="30" t="str">
        <f>E19</f>
        <v>Město Turnov</v>
      </c>
      <c r="G91" s="43"/>
      <c r="H91" s="43"/>
      <c r="I91" s="35" t="s">
        <v>31</v>
      </c>
      <c r="J91" s="39" t="str">
        <f>E25</f>
        <v>ING. ARCH. Tomáš Adámek</v>
      </c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29</v>
      </c>
      <c r="D92" s="43"/>
      <c r="E92" s="43"/>
      <c r="F92" s="30" t="str">
        <f>IF(E22="","",E22)</f>
        <v>Vyplň údaj</v>
      </c>
      <c r="G92" s="43"/>
      <c r="H92" s="43"/>
      <c r="I92" s="35" t="s">
        <v>34</v>
      </c>
      <c r="J92" s="39" t="str">
        <f>E28</f>
        <v>Michal Jirka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90"/>
      <c r="B94" s="191"/>
      <c r="C94" s="192" t="s">
        <v>207</v>
      </c>
      <c r="D94" s="193" t="s">
        <v>57</v>
      </c>
      <c r="E94" s="193" t="s">
        <v>53</v>
      </c>
      <c r="F94" s="193" t="s">
        <v>54</v>
      </c>
      <c r="G94" s="193" t="s">
        <v>208</v>
      </c>
      <c r="H94" s="193" t="s">
        <v>209</v>
      </c>
      <c r="I94" s="193" t="s">
        <v>210</v>
      </c>
      <c r="J94" s="193" t="s">
        <v>170</v>
      </c>
      <c r="K94" s="194" t="s">
        <v>211</v>
      </c>
      <c r="L94" s="195"/>
      <c r="M94" s="95" t="s">
        <v>19</v>
      </c>
      <c r="N94" s="96" t="s">
        <v>42</v>
      </c>
      <c r="O94" s="96" t="s">
        <v>212</v>
      </c>
      <c r="P94" s="96" t="s">
        <v>213</v>
      </c>
      <c r="Q94" s="96" t="s">
        <v>214</v>
      </c>
      <c r="R94" s="96" t="s">
        <v>215</v>
      </c>
      <c r="S94" s="96" t="s">
        <v>216</v>
      </c>
      <c r="T94" s="97" t="s">
        <v>217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</row>
    <row r="95" spans="1:63" s="2" customFormat="1" ht="22.8" customHeight="1">
      <c r="A95" s="41"/>
      <c r="B95" s="42"/>
      <c r="C95" s="102" t="s">
        <v>218</v>
      </c>
      <c r="D95" s="43"/>
      <c r="E95" s="43"/>
      <c r="F95" s="43"/>
      <c r="G95" s="43"/>
      <c r="H95" s="43"/>
      <c r="I95" s="43"/>
      <c r="J95" s="196">
        <f>BK95</f>
        <v>0</v>
      </c>
      <c r="K95" s="43"/>
      <c r="L95" s="47"/>
      <c r="M95" s="98"/>
      <c r="N95" s="197"/>
      <c r="O95" s="99"/>
      <c r="P95" s="198">
        <f>P96+P100+P113+P116</f>
        <v>0</v>
      </c>
      <c r="Q95" s="99"/>
      <c r="R95" s="198">
        <f>R96+R100+R113+R116</f>
        <v>0</v>
      </c>
      <c r="S95" s="99"/>
      <c r="T95" s="199">
        <f>T96+T100+T113+T116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71</v>
      </c>
      <c r="AU95" s="20" t="s">
        <v>171</v>
      </c>
      <c r="BK95" s="200">
        <f>BK96+BK100+BK113+BK116</f>
        <v>0</v>
      </c>
    </row>
    <row r="96" spans="1:63" s="12" customFormat="1" ht="25.9" customHeight="1">
      <c r="A96" s="12"/>
      <c r="B96" s="201"/>
      <c r="C96" s="202"/>
      <c r="D96" s="203" t="s">
        <v>71</v>
      </c>
      <c r="E96" s="204" t="s">
        <v>77</v>
      </c>
      <c r="F96" s="204" t="s">
        <v>2893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f>SUM(P97:P99)</f>
        <v>0</v>
      </c>
      <c r="Q96" s="209"/>
      <c r="R96" s="210">
        <f>SUM(R97:R99)</f>
        <v>0</v>
      </c>
      <c r="S96" s="209"/>
      <c r="T96" s="211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80</v>
      </c>
      <c r="AT96" s="213" t="s">
        <v>71</v>
      </c>
      <c r="AU96" s="213" t="s">
        <v>72</v>
      </c>
      <c r="AY96" s="212" t="s">
        <v>221</v>
      </c>
      <c r="BK96" s="214">
        <f>SUM(BK97:BK99)</f>
        <v>0</v>
      </c>
    </row>
    <row r="97" spans="1:65" s="2" customFormat="1" ht="21.75" customHeight="1">
      <c r="A97" s="41"/>
      <c r="B97" s="42"/>
      <c r="C97" s="217" t="s">
        <v>80</v>
      </c>
      <c r="D97" s="217" t="s">
        <v>223</v>
      </c>
      <c r="E97" s="218" t="s">
        <v>2894</v>
      </c>
      <c r="F97" s="219" t="s">
        <v>2895</v>
      </c>
      <c r="G97" s="220" t="s">
        <v>336</v>
      </c>
      <c r="H97" s="221">
        <v>1</v>
      </c>
      <c r="I97" s="222"/>
      <c r="J97" s="223">
        <f>ROUND(I97*H97,2)</f>
        <v>0</v>
      </c>
      <c r="K97" s="219" t="s">
        <v>632</v>
      </c>
      <c r="L97" s="47"/>
      <c r="M97" s="224" t="s">
        <v>19</v>
      </c>
      <c r="N97" s="225" t="s">
        <v>43</v>
      </c>
      <c r="O97" s="87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8" t="s">
        <v>228</v>
      </c>
      <c r="AT97" s="228" t="s">
        <v>223</v>
      </c>
      <c r="AU97" s="228" t="s">
        <v>80</v>
      </c>
      <c r="AY97" s="20" t="s">
        <v>221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0" t="s">
        <v>80</v>
      </c>
      <c r="BK97" s="229">
        <f>ROUND(I97*H97,2)</f>
        <v>0</v>
      </c>
      <c r="BL97" s="20" t="s">
        <v>228</v>
      </c>
      <c r="BM97" s="228" t="s">
        <v>82</v>
      </c>
    </row>
    <row r="98" spans="1:47" s="2" customFormat="1" ht="12">
      <c r="A98" s="41"/>
      <c r="B98" s="42"/>
      <c r="C98" s="43"/>
      <c r="D98" s="230" t="s">
        <v>230</v>
      </c>
      <c r="E98" s="43"/>
      <c r="F98" s="231" t="s">
        <v>2895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230</v>
      </c>
      <c r="AU98" s="20" t="s">
        <v>80</v>
      </c>
    </row>
    <row r="99" spans="1:47" s="2" customFormat="1" ht="12">
      <c r="A99" s="41"/>
      <c r="B99" s="42"/>
      <c r="C99" s="43"/>
      <c r="D99" s="230" t="s">
        <v>1665</v>
      </c>
      <c r="E99" s="43"/>
      <c r="F99" s="290" t="s">
        <v>2896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1665</v>
      </c>
      <c r="AU99" s="20" t="s">
        <v>80</v>
      </c>
    </row>
    <row r="100" spans="1:63" s="12" customFormat="1" ht="25.9" customHeight="1">
      <c r="A100" s="12"/>
      <c r="B100" s="201"/>
      <c r="C100" s="202"/>
      <c r="D100" s="203" t="s">
        <v>71</v>
      </c>
      <c r="E100" s="204" t="s">
        <v>83</v>
      </c>
      <c r="F100" s="204" t="s">
        <v>2867</v>
      </c>
      <c r="G100" s="202"/>
      <c r="H100" s="202"/>
      <c r="I100" s="205"/>
      <c r="J100" s="206">
        <f>BK100</f>
        <v>0</v>
      </c>
      <c r="K100" s="202"/>
      <c r="L100" s="207"/>
      <c r="M100" s="208"/>
      <c r="N100" s="209"/>
      <c r="O100" s="209"/>
      <c r="P100" s="210">
        <f>SUM(P101:P112)</f>
        <v>0</v>
      </c>
      <c r="Q100" s="209"/>
      <c r="R100" s="210">
        <f>SUM(R101:R112)</f>
        <v>0</v>
      </c>
      <c r="S100" s="209"/>
      <c r="T100" s="211">
        <f>SUM(T101:T112)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80</v>
      </c>
      <c r="AT100" s="213" t="s">
        <v>71</v>
      </c>
      <c r="AU100" s="213" t="s">
        <v>72</v>
      </c>
      <c r="AY100" s="212" t="s">
        <v>221</v>
      </c>
      <c r="BK100" s="214">
        <f>SUM(BK101:BK112)</f>
        <v>0</v>
      </c>
    </row>
    <row r="101" spans="1:65" s="2" customFormat="1" ht="16.5" customHeight="1">
      <c r="A101" s="41"/>
      <c r="B101" s="42"/>
      <c r="C101" s="269" t="s">
        <v>82</v>
      </c>
      <c r="D101" s="269" t="s">
        <v>295</v>
      </c>
      <c r="E101" s="270" t="s">
        <v>2897</v>
      </c>
      <c r="F101" s="271" t="s">
        <v>2898</v>
      </c>
      <c r="G101" s="272" t="s">
        <v>305</v>
      </c>
      <c r="H101" s="273">
        <v>100</v>
      </c>
      <c r="I101" s="274"/>
      <c r="J101" s="275">
        <f>ROUND(I101*H101,2)</f>
        <v>0</v>
      </c>
      <c r="K101" s="271" t="s">
        <v>632</v>
      </c>
      <c r="L101" s="276"/>
      <c r="M101" s="277" t="s">
        <v>19</v>
      </c>
      <c r="N101" s="278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279</v>
      </c>
      <c r="AT101" s="228" t="s">
        <v>295</v>
      </c>
      <c r="AU101" s="228" t="s">
        <v>80</v>
      </c>
      <c r="AY101" s="20" t="s">
        <v>221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80</v>
      </c>
      <c r="BK101" s="229">
        <f>ROUND(I101*H101,2)</f>
        <v>0</v>
      </c>
      <c r="BL101" s="20" t="s">
        <v>228</v>
      </c>
      <c r="BM101" s="228" t="s">
        <v>228</v>
      </c>
    </row>
    <row r="102" spans="1:47" s="2" customFormat="1" ht="12">
      <c r="A102" s="41"/>
      <c r="B102" s="42"/>
      <c r="C102" s="43"/>
      <c r="D102" s="230" t="s">
        <v>230</v>
      </c>
      <c r="E102" s="43"/>
      <c r="F102" s="231" t="s">
        <v>2898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230</v>
      </c>
      <c r="AU102" s="20" t="s">
        <v>80</v>
      </c>
    </row>
    <row r="103" spans="1:65" s="2" customFormat="1" ht="16.5" customHeight="1">
      <c r="A103" s="41"/>
      <c r="B103" s="42"/>
      <c r="C103" s="269" t="s">
        <v>95</v>
      </c>
      <c r="D103" s="269" t="s">
        <v>295</v>
      </c>
      <c r="E103" s="270" t="s">
        <v>2868</v>
      </c>
      <c r="F103" s="271" t="s">
        <v>2869</v>
      </c>
      <c r="G103" s="272" t="s">
        <v>305</v>
      </c>
      <c r="H103" s="273">
        <v>40</v>
      </c>
      <c r="I103" s="274"/>
      <c r="J103" s="275">
        <f>ROUND(I103*H103,2)</f>
        <v>0</v>
      </c>
      <c r="K103" s="271" t="s">
        <v>632</v>
      </c>
      <c r="L103" s="276"/>
      <c r="M103" s="277" t="s">
        <v>19</v>
      </c>
      <c r="N103" s="278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279</v>
      </c>
      <c r="AT103" s="228" t="s">
        <v>295</v>
      </c>
      <c r="AU103" s="228" t="s">
        <v>80</v>
      </c>
      <c r="AY103" s="20" t="s">
        <v>221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80</v>
      </c>
      <c r="BK103" s="229">
        <f>ROUND(I103*H103,2)</f>
        <v>0</v>
      </c>
      <c r="BL103" s="20" t="s">
        <v>228</v>
      </c>
      <c r="BM103" s="228" t="s">
        <v>264</v>
      </c>
    </row>
    <row r="104" spans="1:47" s="2" customFormat="1" ht="12">
      <c r="A104" s="41"/>
      <c r="B104" s="42"/>
      <c r="C104" s="43"/>
      <c r="D104" s="230" t="s">
        <v>230</v>
      </c>
      <c r="E104" s="43"/>
      <c r="F104" s="231" t="s">
        <v>2869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230</v>
      </c>
      <c r="AU104" s="20" t="s">
        <v>80</v>
      </c>
    </row>
    <row r="105" spans="1:65" s="2" customFormat="1" ht="21.75" customHeight="1">
      <c r="A105" s="41"/>
      <c r="B105" s="42"/>
      <c r="C105" s="269" t="s">
        <v>228</v>
      </c>
      <c r="D105" s="269" t="s">
        <v>295</v>
      </c>
      <c r="E105" s="270" t="s">
        <v>2899</v>
      </c>
      <c r="F105" s="271" t="s">
        <v>2875</v>
      </c>
      <c r="G105" s="272" t="s">
        <v>305</v>
      </c>
      <c r="H105" s="273">
        <v>40</v>
      </c>
      <c r="I105" s="274"/>
      <c r="J105" s="275">
        <f>ROUND(I105*H105,2)</f>
        <v>0</v>
      </c>
      <c r="K105" s="271" t="s">
        <v>632</v>
      </c>
      <c r="L105" s="276"/>
      <c r="M105" s="277" t="s">
        <v>19</v>
      </c>
      <c r="N105" s="278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279</v>
      </c>
      <c r="AT105" s="228" t="s">
        <v>295</v>
      </c>
      <c r="AU105" s="228" t="s">
        <v>80</v>
      </c>
      <c r="AY105" s="20" t="s">
        <v>221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80</v>
      </c>
      <c r="BK105" s="229">
        <f>ROUND(I105*H105,2)</f>
        <v>0</v>
      </c>
      <c r="BL105" s="20" t="s">
        <v>228</v>
      </c>
      <c r="BM105" s="228" t="s">
        <v>279</v>
      </c>
    </row>
    <row r="106" spans="1:47" s="2" customFormat="1" ht="12">
      <c r="A106" s="41"/>
      <c r="B106" s="42"/>
      <c r="C106" s="43"/>
      <c r="D106" s="230" t="s">
        <v>230</v>
      </c>
      <c r="E106" s="43"/>
      <c r="F106" s="231" t="s">
        <v>2875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230</v>
      </c>
      <c r="AU106" s="20" t="s">
        <v>80</v>
      </c>
    </row>
    <row r="107" spans="1:65" s="2" customFormat="1" ht="16.5" customHeight="1">
      <c r="A107" s="41"/>
      <c r="B107" s="42"/>
      <c r="C107" s="269" t="s">
        <v>257</v>
      </c>
      <c r="D107" s="269" t="s">
        <v>295</v>
      </c>
      <c r="E107" s="270" t="s">
        <v>2900</v>
      </c>
      <c r="F107" s="271" t="s">
        <v>2901</v>
      </c>
      <c r="G107" s="272" t="s">
        <v>336</v>
      </c>
      <c r="H107" s="273">
        <v>4</v>
      </c>
      <c r="I107" s="274"/>
      <c r="J107" s="275">
        <f>ROUND(I107*H107,2)</f>
        <v>0</v>
      </c>
      <c r="K107" s="271" t="s">
        <v>632</v>
      </c>
      <c r="L107" s="276"/>
      <c r="M107" s="277" t="s">
        <v>19</v>
      </c>
      <c r="N107" s="278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279</v>
      </c>
      <c r="AT107" s="228" t="s">
        <v>295</v>
      </c>
      <c r="AU107" s="228" t="s">
        <v>80</v>
      </c>
      <c r="AY107" s="20" t="s">
        <v>221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80</v>
      </c>
      <c r="BK107" s="229">
        <f>ROUND(I107*H107,2)</f>
        <v>0</v>
      </c>
      <c r="BL107" s="20" t="s">
        <v>228</v>
      </c>
      <c r="BM107" s="228" t="s">
        <v>294</v>
      </c>
    </row>
    <row r="108" spans="1:47" s="2" customFormat="1" ht="12">
      <c r="A108" s="41"/>
      <c r="B108" s="42"/>
      <c r="C108" s="43"/>
      <c r="D108" s="230" t="s">
        <v>230</v>
      </c>
      <c r="E108" s="43"/>
      <c r="F108" s="231" t="s">
        <v>2901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230</v>
      </c>
      <c r="AU108" s="20" t="s">
        <v>80</v>
      </c>
    </row>
    <row r="109" spans="1:65" s="2" customFormat="1" ht="24.15" customHeight="1">
      <c r="A109" s="41"/>
      <c r="B109" s="42"/>
      <c r="C109" s="269" t="s">
        <v>264</v>
      </c>
      <c r="D109" s="269" t="s">
        <v>295</v>
      </c>
      <c r="E109" s="270" t="s">
        <v>2902</v>
      </c>
      <c r="F109" s="271" t="s">
        <v>2903</v>
      </c>
      <c r="G109" s="272" t="s">
        <v>336</v>
      </c>
      <c r="H109" s="273">
        <v>1</v>
      </c>
      <c r="I109" s="274"/>
      <c r="J109" s="275">
        <f>ROUND(I109*H109,2)</f>
        <v>0</v>
      </c>
      <c r="K109" s="271" t="s">
        <v>632</v>
      </c>
      <c r="L109" s="276"/>
      <c r="M109" s="277" t="s">
        <v>19</v>
      </c>
      <c r="N109" s="278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279</v>
      </c>
      <c r="AT109" s="228" t="s">
        <v>295</v>
      </c>
      <c r="AU109" s="228" t="s">
        <v>80</v>
      </c>
      <c r="AY109" s="20" t="s">
        <v>221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228</v>
      </c>
      <c r="BM109" s="228" t="s">
        <v>8</v>
      </c>
    </row>
    <row r="110" spans="1:47" s="2" customFormat="1" ht="12">
      <c r="A110" s="41"/>
      <c r="B110" s="42"/>
      <c r="C110" s="43"/>
      <c r="D110" s="230" t="s">
        <v>230</v>
      </c>
      <c r="E110" s="43"/>
      <c r="F110" s="231" t="s">
        <v>2903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230</v>
      </c>
      <c r="AU110" s="20" t="s">
        <v>80</v>
      </c>
    </row>
    <row r="111" spans="1:65" s="2" customFormat="1" ht="16.5" customHeight="1">
      <c r="A111" s="41"/>
      <c r="B111" s="42"/>
      <c r="C111" s="269" t="s">
        <v>272</v>
      </c>
      <c r="D111" s="269" t="s">
        <v>295</v>
      </c>
      <c r="E111" s="270" t="s">
        <v>2904</v>
      </c>
      <c r="F111" s="271" t="s">
        <v>2879</v>
      </c>
      <c r="G111" s="272" t="s">
        <v>336</v>
      </c>
      <c r="H111" s="273">
        <v>1</v>
      </c>
      <c r="I111" s="274"/>
      <c r="J111" s="275">
        <f>ROUND(I111*H111,2)</f>
        <v>0</v>
      </c>
      <c r="K111" s="271" t="s">
        <v>632</v>
      </c>
      <c r="L111" s="276"/>
      <c r="M111" s="277" t="s">
        <v>19</v>
      </c>
      <c r="N111" s="278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279</v>
      </c>
      <c r="AT111" s="228" t="s">
        <v>295</v>
      </c>
      <c r="AU111" s="228" t="s">
        <v>80</v>
      </c>
      <c r="AY111" s="20" t="s">
        <v>221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80</v>
      </c>
      <c r="BK111" s="229">
        <f>ROUND(I111*H111,2)</f>
        <v>0</v>
      </c>
      <c r="BL111" s="20" t="s">
        <v>228</v>
      </c>
      <c r="BM111" s="228" t="s">
        <v>323</v>
      </c>
    </row>
    <row r="112" spans="1:47" s="2" customFormat="1" ht="12">
      <c r="A112" s="41"/>
      <c r="B112" s="42"/>
      <c r="C112" s="43"/>
      <c r="D112" s="230" t="s">
        <v>230</v>
      </c>
      <c r="E112" s="43"/>
      <c r="F112" s="231" t="s">
        <v>2879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230</v>
      </c>
      <c r="AU112" s="20" t="s">
        <v>80</v>
      </c>
    </row>
    <row r="113" spans="1:63" s="12" customFormat="1" ht="25.9" customHeight="1">
      <c r="A113" s="12"/>
      <c r="B113" s="201"/>
      <c r="C113" s="202"/>
      <c r="D113" s="203" t="s">
        <v>71</v>
      </c>
      <c r="E113" s="204" t="s">
        <v>2190</v>
      </c>
      <c r="F113" s="204" t="s">
        <v>2880</v>
      </c>
      <c r="G113" s="202"/>
      <c r="H113" s="202"/>
      <c r="I113" s="205"/>
      <c r="J113" s="206">
        <f>BK113</f>
        <v>0</v>
      </c>
      <c r="K113" s="202"/>
      <c r="L113" s="207"/>
      <c r="M113" s="208"/>
      <c r="N113" s="209"/>
      <c r="O113" s="209"/>
      <c r="P113" s="210">
        <f>SUM(P114:P115)</f>
        <v>0</v>
      </c>
      <c r="Q113" s="209"/>
      <c r="R113" s="210">
        <f>SUM(R114:R115)</f>
        <v>0</v>
      </c>
      <c r="S113" s="209"/>
      <c r="T113" s="211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2" t="s">
        <v>80</v>
      </c>
      <c r="AT113" s="213" t="s">
        <v>71</v>
      </c>
      <c r="AU113" s="213" t="s">
        <v>72</v>
      </c>
      <c r="AY113" s="212" t="s">
        <v>221</v>
      </c>
      <c r="BK113" s="214">
        <f>SUM(BK114:BK115)</f>
        <v>0</v>
      </c>
    </row>
    <row r="114" spans="1:65" s="2" customFormat="1" ht="16.5" customHeight="1">
      <c r="A114" s="41"/>
      <c r="B114" s="42"/>
      <c r="C114" s="217" t="s">
        <v>279</v>
      </c>
      <c r="D114" s="217" t="s">
        <v>223</v>
      </c>
      <c r="E114" s="218" t="s">
        <v>2905</v>
      </c>
      <c r="F114" s="219" t="s">
        <v>2880</v>
      </c>
      <c r="G114" s="220" t="s">
        <v>336</v>
      </c>
      <c r="H114" s="221">
        <v>1</v>
      </c>
      <c r="I114" s="222"/>
      <c r="J114" s="223">
        <f>ROUND(I114*H114,2)</f>
        <v>0</v>
      </c>
      <c r="K114" s="219" t="s">
        <v>632</v>
      </c>
      <c r="L114" s="47"/>
      <c r="M114" s="224" t="s">
        <v>19</v>
      </c>
      <c r="N114" s="225" t="s">
        <v>43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228</v>
      </c>
      <c r="AT114" s="228" t="s">
        <v>223</v>
      </c>
      <c r="AU114" s="228" t="s">
        <v>80</v>
      </c>
      <c r="AY114" s="20" t="s">
        <v>221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0" t="s">
        <v>80</v>
      </c>
      <c r="BK114" s="229">
        <f>ROUND(I114*H114,2)</f>
        <v>0</v>
      </c>
      <c r="BL114" s="20" t="s">
        <v>228</v>
      </c>
      <c r="BM114" s="228" t="s">
        <v>341</v>
      </c>
    </row>
    <row r="115" spans="1:47" s="2" customFormat="1" ht="12">
      <c r="A115" s="41"/>
      <c r="B115" s="42"/>
      <c r="C115" s="43"/>
      <c r="D115" s="230" t="s">
        <v>230</v>
      </c>
      <c r="E115" s="43"/>
      <c r="F115" s="231" t="s">
        <v>2880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230</v>
      </c>
      <c r="AU115" s="20" t="s">
        <v>80</v>
      </c>
    </row>
    <row r="116" spans="1:63" s="12" customFormat="1" ht="25.9" customHeight="1">
      <c r="A116" s="12"/>
      <c r="B116" s="201"/>
      <c r="C116" s="202"/>
      <c r="D116" s="203" t="s">
        <v>71</v>
      </c>
      <c r="E116" s="204" t="s">
        <v>86</v>
      </c>
      <c r="F116" s="204" t="s">
        <v>2882</v>
      </c>
      <c r="G116" s="202"/>
      <c r="H116" s="202"/>
      <c r="I116" s="205"/>
      <c r="J116" s="206">
        <f>BK116</f>
        <v>0</v>
      </c>
      <c r="K116" s="202"/>
      <c r="L116" s="207"/>
      <c r="M116" s="208"/>
      <c r="N116" s="209"/>
      <c r="O116" s="209"/>
      <c r="P116" s="210">
        <f>SUM(P117:P122)</f>
        <v>0</v>
      </c>
      <c r="Q116" s="209"/>
      <c r="R116" s="210">
        <f>SUM(R117:R122)</f>
        <v>0</v>
      </c>
      <c r="S116" s="209"/>
      <c r="T116" s="211">
        <f>SUM(T117:T122)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2" t="s">
        <v>80</v>
      </c>
      <c r="AT116" s="213" t="s">
        <v>71</v>
      </c>
      <c r="AU116" s="213" t="s">
        <v>72</v>
      </c>
      <c r="AY116" s="212" t="s">
        <v>221</v>
      </c>
      <c r="BK116" s="214">
        <f>SUM(BK117:BK122)</f>
        <v>0</v>
      </c>
    </row>
    <row r="117" spans="1:65" s="2" customFormat="1" ht="16.5" customHeight="1">
      <c r="A117" s="41"/>
      <c r="B117" s="42"/>
      <c r="C117" s="217" t="s">
        <v>286</v>
      </c>
      <c r="D117" s="217" t="s">
        <v>223</v>
      </c>
      <c r="E117" s="218" t="s">
        <v>2906</v>
      </c>
      <c r="F117" s="219" t="s">
        <v>2884</v>
      </c>
      <c r="G117" s="220" t="s">
        <v>336</v>
      </c>
      <c r="H117" s="221">
        <v>1</v>
      </c>
      <c r="I117" s="222"/>
      <c r="J117" s="223">
        <f>ROUND(I117*H117,2)</f>
        <v>0</v>
      </c>
      <c r="K117" s="219" t="s">
        <v>632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228</v>
      </c>
      <c r="AT117" s="228" t="s">
        <v>223</v>
      </c>
      <c r="AU117" s="228" t="s">
        <v>80</v>
      </c>
      <c r="AY117" s="20" t="s">
        <v>221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80</v>
      </c>
      <c r="BK117" s="229">
        <f>ROUND(I117*H117,2)</f>
        <v>0</v>
      </c>
      <c r="BL117" s="20" t="s">
        <v>228</v>
      </c>
      <c r="BM117" s="228" t="s">
        <v>355</v>
      </c>
    </row>
    <row r="118" spans="1:47" s="2" customFormat="1" ht="12">
      <c r="A118" s="41"/>
      <c r="B118" s="42"/>
      <c r="C118" s="43"/>
      <c r="D118" s="230" t="s">
        <v>230</v>
      </c>
      <c r="E118" s="43"/>
      <c r="F118" s="231" t="s">
        <v>2884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230</v>
      </c>
      <c r="AU118" s="20" t="s">
        <v>80</v>
      </c>
    </row>
    <row r="119" spans="1:65" s="2" customFormat="1" ht="16.5" customHeight="1">
      <c r="A119" s="41"/>
      <c r="B119" s="42"/>
      <c r="C119" s="217" t="s">
        <v>294</v>
      </c>
      <c r="D119" s="217" t="s">
        <v>223</v>
      </c>
      <c r="E119" s="218" t="s">
        <v>2907</v>
      </c>
      <c r="F119" s="219" t="s">
        <v>2886</v>
      </c>
      <c r="G119" s="220" t="s">
        <v>336</v>
      </c>
      <c r="H119" s="221">
        <v>1</v>
      </c>
      <c r="I119" s="222"/>
      <c r="J119" s="223">
        <f>ROUND(I119*H119,2)</f>
        <v>0</v>
      </c>
      <c r="K119" s="219" t="s">
        <v>632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228</v>
      </c>
      <c r="AT119" s="228" t="s">
        <v>223</v>
      </c>
      <c r="AU119" s="228" t="s">
        <v>80</v>
      </c>
      <c r="AY119" s="20" t="s">
        <v>221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80</v>
      </c>
      <c r="BK119" s="229">
        <f>ROUND(I119*H119,2)</f>
        <v>0</v>
      </c>
      <c r="BL119" s="20" t="s">
        <v>228</v>
      </c>
      <c r="BM119" s="228" t="s">
        <v>370</v>
      </c>
    </row>
    <row r="120" spans="1:47" s="2" customFormat="1" ht="12">
      <c r="A120" s="41"/>
      <c r="B120" s="42"/>
      <c r="C120" s="43"/>
      <c r="D120" s="230" t="s">
        <v>230</v>
      </c>
      <c r="E120" s="43"/>
      <c r="F120" s="231" t="s">
        <v>2886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230</v>
      </c>
      <c r="AU120" s="20" t="s">
        <v>80</v>
      </c>
    </row>
    <row r="121" spans="1:65" s="2" customFormat="1" ht="16.5" customHeight="1">
      <c r="A121" s="41"/>
      <c r="B121" s="42"/>
      <c r="C121" s="217" t="s">
        <v>302</v>
      </c>
      <c r="D121" s="217" t="s">
        <v>223</v>
      </c>
      <c r="E121" s="218" t="s">
        <v>2908</v>
      </c>
      <c r="F121" s="219" t="s">
        <v>2909</v>
      </c>
      <c r="G121" s="220" t="s">
        <v>336</v>
      </c>
      <c r="H121" s="221">
        <v>1</v>
      </c>
      <c r="I121" s="222"/>
      <c r="J121" s="223">
        <f>ROUND(I121*H121,2)</f>
        <v>0</v>
      </c>
      <c r="K121" s="219" t="s">
        <v>632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228</v>
      </c>
      <c r="AT121" s="228" t="s">
        <v>223</v>
      </c>
      <c r="AU121" s="228" t="s">
        <v>80</v>
      </c>
      <c r="AY121" s="20" t="s">
        <v>221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80</v>
      </c>
      <c r="BK121" s="229">
        <f>ROUND(I121*H121,2)</f>
        <v>0</v>
      </c>
      <c r="BL121" s="20" t="s">
        <v>228</v>
      </c>
      <c r="BM121" s="228" t="s">
        <v>381</v>
      </c>
    </row>
    <row r="122" spans="1:47" s="2" customFormat="1" ht="12">
      <c r="A122" s="41"/>
      <c r="B122" s="42"/>
      <c r="C122" s="43"/>
      <c r="D122" s="230" t="s">
        <v>230</v>
      </c>
      <c r="E122" s="43"/>
      <c r="F122" s="231" t="s">
        <v>2909</v>
      </c>
      <c r="G122" s="43"/>
      <c r="H122" s="43"/>
      <c r="I122" s="232"/>
      <c r="J122" s="43"/>
      <c r="K122" s="43"/>
      <c r="L122" s="47"/>
      <c r="M122" s="294"/>
      <c r="N122" s="295"/>
      <c r="O122" s="296"/>
      <c r="P122" s="296"/>
      <c r="Q122" s="296"/>
      <c r="R122" s="296"/>
      <c r="S122" s="296"/>
      <c r="T122" s="297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230</v>
      </c>
      <c r="AU122" s="20" t="s">
        <v>80</v>
      </c>
    </row>
    <row r="123" spans="1:31" s="2" customFormat="1" ht="6.95" customHeight="1">
      <c r="A123" s="41"/>
      <c r="B123" s="62"/>
      <c r="C123" s="63"/>
      <c r="D123" s="63"/>
      <c r="E123" s="63"/>
      <c r="F123" s="63"/>
      <c r="G123" s="63"/>
      <c r="H123" s="63"/>
      <c r="I123" s="63"/>
      <c r="J123" s="63"/>
      <c r="K123" s="63"/>
      <c r="L123" s="47"/>
      <c r="M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</sheetData>
  <sheetProtection password="C7B5" sheet="1" objects="1" scenarios="1" formatColumns="0" formatRows="0" autoFilter="0"/>
  <autoFilter ref="C94:K12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124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</row>
    <row r="8" spans="2:12" ht="12">
      <c r="B8" s="23"/>
      <c r="D8" s="147" t="s">
        <v>144</v>
      </c>
      <c r="L8" s="23"/>
    </row>
    <row r="9" spans="2:12" s="1" customFormat="1" ht="16.5" customHeight="1">
      <c r="B9" s="23"/>
      <c r="E9" s="148" t="s">
        <v>2119</v>
      </c>
      <c r="F9" s="1"/>
      <c r="G9" s="1"/>
      <c r="H9" s="1"/>
      <c r="L9" s="23"/>
    </row>
    <row r="10" spans="2:12" s="1" customFormat="1" ht="12" customHeight="1">
      <c r="B10" s="23"/>
      <c r="D10" s="147" t="s">
        <v>2120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2844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2122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2910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7" t="s">
        <v>19</v>
      </c>
      <c r="G15" s="41"/>
      <c r="H15" s="41"/>
      <c r="I15" s="147" t="s">
        <v>20</v>
      </c>
      <c r="J15" s="137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7" t="s">
        <v>22</v>
      </c>
      <c r="G16" s="41"/>
      <c r="H16" s="41"/>
      <c r="I16" s="147" t="s">
        <v>23</v>
      </c>
      <c r="J16" s="151" t="str">
        <f>'Rekapitulace stavby'!AN8</f>
        <v>3. 10. 2023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7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7" t="s">
        <v>27</v>
      </c>
      <c r="F19" s="41"/>
      <c r="G19" s="41"/>
      <c r="H19" s="41"/>
      <c r="I19" s="147" t="s">
        <v>28</v>
      </c>
      <c r="J19" s="137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7"/>
      <c r="G22" s="137"/>
      <c r="H22" s="137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7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7" t="s">
        <v>32</v>
      </c>
      <c r="F25" s="41"/>
      <c r="G25" s="41"/>
      <c r="H25" s="41"/>
      <c r="I25" s="147" t="s">
        <v>28</v>
      </c>
      <c r="J25" s="137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7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7" t="s">
        <v>35</v>
      </c>
      <c r="F28" s="41"/>
      <c r="G28" s="41"/>
      <c r="H28" s="41"/>
      <c r="I28" s="147" t="s">
        <v>28</v>
      </c>
      <c r="J28" s="137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ROUND(J95,2)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ROUND((SUM(BE95:BE137)),2)</f>
        <v>0</v>
      </c>
      <c r="G37" s="41"/>
      <c r="H37" s="41"/>
      <c r="I37" s="162">
        <v>0.21</v>
      </c>
      <c r="J37" s="161">
        <f>ROUND(((SUM(BE95:BE137))*I37),2)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ROUND((SUM(BF95:BF137)),2)</f>
        <v>0</v>
      </c>
      <c r="G38" s="41"/>
      <c r="H38" s="41"/>
      <c r="I38" s="162">
        <v>0.12</v>
      </c>
      <c r="J38" s="161">
        <f>ROUND(((SUM(BF95:BF137))*I38),2)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ROUND((SUM(BG95:BG137)),2)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ROUND((SUM(BH95:BH137)),2)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ROUND((SUM(BI95:BI137)),2)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168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174" t="str">
        <f>E7</f>
        <v>DĚTSKÁ SKUPINA TURNOV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144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2119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2120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8" t="s">
        <v>2844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2122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D.4.4.3. - DATA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parc.č. 1007/3, k.ú. Turnov</v>
      </c>
      <c r="G60" s="43"/>
      <c r="H60" s="43"/>
      <c r="I60" s="35" t="s">
        <v>23</v>
      </c>
      <c r="J60" s="75" t="str">
        <f>IF(J16="","",J16)</f>
        <v>3. 10. 2023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Město Turnov</v>
      </c>
      <c r="G62" s="43"/>
      <c r="H62" s="43"/>
      <c r="I62" s="35" t="s">
        <v>31</v>
      </c>
      <c r="J62" s="39" t="str">
        <f>E25</f>
        <v>ING. ARCH. Tomáš Adámek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169</v>
      </c>
      <c r="D65" s="176"/>
      <c r="E65" s="176"/>
      <c r="F65" s="176"/>
      <c r="G65" s="176"/>
      <c r="H65" s="176"/>
      <c r="I65" s="176"/>
      <c r="J65" s="177" t="s">
        <v>170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J95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171</v>
      </c>
    </row>
    <row r="68" spans="1:31" s="9" customFormat="1" ht="24.95" customHeight="1">
      <c r="A68" s="9"/>
      <c r="B68" s="179"/>
      <c r="C68" s="180"/>
      <c r="D68" s="181" t="s">
        <v>2911</v>
      </c>
      <c r="E68" s="182"/>
      <c r="F68" s="182"/>
      <c r="G68" s="182"/>
      <c r="H68" s="182"/>
      <c r="I68" s="182"/>
      <c r="J68" s="183">
        <f>J96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2847</v>
      </c>
      <c r="E69" s="182"/>
      <c r="F69" s="182"/>
      <c r="G69" s="182"/>
      <c r="H69" s="182"/>
      <c r="I69" s="182"/>
      <c r="J69" s="183">
        <f>J115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2848</v>
      </c>
      <c r="E70" s="182"/>
      <c r="F70" s="182"/>
      <c r="G70" s="182"/>
      <c r="H70" s="182"/>
      <c r="I70" s="182"/>
      <c r="J70" s="183">
        <f>J126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2849</v>
      </c>
      <c r="E71" s="182"/>
      <c r="F71" s="182"/>
      <c r="G71" s="182"/>
      <c r="H71" s="182"/>
      <c r="I71" s="182"/>
      <c r="J71" s="183">
        <f>J129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6" t="s">
        <v>206</v>
      </c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16</v>
      </c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174" t="str">
        <f>E7</f>
        <v>DĚTSKÁ SKUPINA TURNOV</v>
      </c>
      <c r="F81" s="35"/>
      <c r="G81" s="35"/>
      <c r="H81" s="35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2:12" s="1" customFormat="1" ht="12" customHeight="1">
      <c r="B82" s="24"/>
      <c r="C82" s="35" t="s">
        <v>144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2:12" s="1" customFormat="1" ht="16.5" customHeight="1">
      <c r="B83" s="24"/>
      <c r="C83" s="25"/>
      <c r="D83" s="25"/>
      <c r="E83" s="174" t="s">
        <v>2119</v>
      </c>
      <c r="F83" s="25"/>
      <c r="G83" s="25"/>
      <c r="H83" s="25"/>
      <c r="I83" s="25"/>
      <c r="J83" s="25"/>
      <c r="K83" s="25"/>
      <c r="L83" s="23"/>
    </row>
    <row r="84" spans="2:12" s="1" customFormat="1" ht="12" customHeight="1">
      <c r="B84" s="24"/>
      <c r="C84" s="35" t="s">
        <v>2120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41"/>
      <c r="B85" s="42"/>
      <c r="C85" s="43"/>
      <c r="D85" s="43"/>
      <c r="E85" s="298" t="s">
        <v>2844</v>
      </c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2122</v>
      </c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E13</f>
        <v>D.4.4.3. - DATA</v>
      </c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F16</f>
        <v>parc.č. 1007/3, k.ú. Turnov</v>
      </c>
      <c r="G89" s="43"/>
      <c r="H89" s="43"/>
      <c r="I89" s="35" t="s">
        <v>23</v>
      </c>
      <c r="J89" s="75" t="str">
        <f>IF(J16="","",J16)</f>
        <v>3. 10. 2023</v>
      </c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25.65" customHeight="1">
      <c r="A91" s="41"/>
      <c r="B91" s="42"/>
      <c r="C91" s="35" t="s">
        <v>25</v>
      </c>
      <c r="D91" s="43"/>
      <c r="E91" s="43"/>
      <c r="F91" s="30" t="str">
        <f>E19</f>
        <v>Město Turnov</v>
      </c>
      <c r="G91" s="43"/>
      <c r="H91" s="43"/>
      <c r="I91" s="35" t="s">
        <v>31</v>
      </c>
      <c r="J91" s="39" t="str">
        <f>E25</f>
        <v>ING. ARCH. Tomáš Adámek</v>
      </c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29</v>
      </c>
      <c r="D92" s="43"/>
      <c r="E92" s="43"/>
      <c r="F92" s="30" t="str">
        <f>IF(E22="","",E22)</f>
        <v>Vyplň údaj</v>
      </c>
      <c r="G92" s="43"/>
      <c r="H92" s="43"/>
      <c r="I92" s="35" t="s">
        <v>34</v>
      </c>
      <c r="J92" s="39" t="str">
        <f>E28</f>
        <v>Michal Jirka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90"/>
      <c r="B94" s="191"/>
      <c r="C94" s="192" t="s">
        <v>207</v>
      </c>
      <c r="D94" s="193" t="s">
        <v>57</v>
      </c>
      <c r="E94" s="193" t="s">
        <v>53</v>
      </c>
      <c r="F94" s="193" t="s">
        <v>54</v>
      </c>
      <c r="G94" s="193" t="s">
        <v>208</v>
      </c>
      <c r="H94" s="193" t="s">
        <v>209</v>
      </c>
      <c r="I94" s="193" t="s">
        <v>210</v>
      </c>
      <c r="J94" s="193" t="s">
        <v>170</v>
      </c>
      <c r="K94" s="194" t="s">
        <v>211</v>
      </c>
      <c r="L94" s="195"/>
      <c r="M94" s="95" t="s">
        <v>19</v>
      </c>
      <c r="N94" s="96" t="s">
        <v>42</v>
      </c>
      <c r="O94" s="96" t="s">
        <v>212</v>
      </c>
      <c r="P94" s="96" t="s">
        <v>213</v>
      </c>
      <c r="Q94" s="96" t="s">
        <v>214</v>
      </c>
      <c r="R94" s="96" t="s">
        <v>215</v>
      </c>
      <c r="S94" s="96" t="s">
        <v>216</v>
      </c>
      <c r="T94" s="97" t="s">
        <v>217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</row>
    <row r="95" spans="1:63" s="2" customFormat="1" ht="22.8" customHeight="1">
      <c r="A95" s="41"/>
      <c r="B95" s="42"/>
      <c r="C95" s="102" t="s">
        <v>218</v>
      </c>
      <c r="D95" s="43"/>
      <c r="E95" s="43"/>
      <c r="F95" s="43"/>
      <c r="G95" s="43"/>
      <c r="H95" s="43"/>
      <c r="I95" s="43"/>
      <c r="J95" s="196">
        <f>BK95</f>
        <v>0</v>
      </c>
      <c r="K95" s="43"/>
      <c r="L95" s="47"/>
      <c r="M95" s="98"/>
      <c r="N95" s="197"/>
      <c r="O95" s="99"/>
      <c r="P95" s="198">
        <f>P96+P115+P126+P129</f>
        <v>0</v>
      </c>
      <c r="Q95" s="99"/>
      <c r="R95" s="198">
        <f>R96+R115+R126+R129</f>
        <v>0</v>
      </c>
      <c r="S95" s="99"/>
      <c r="T95" s="199">
        <f>T96+T115+T126+T129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71</v>
      </c>
      <c r="AU95" s="20" t="s">
        <v>171</v>
      </c>
      <c r="BK95" s="200">
        <f>BK96+BK115+BK126+BK129</f>
        <v>0</v>
      </c>
    </row>
    <row r="96" spans="1:63" s="12" customFormat="1" ht="25.9" customHeight="1">
      <c r="A96" s="12"/>
      <c r="B96" s="201"/>
      <c r="C96" s="202"/>
      <c r="D96" s="203" t="s">
        <v>71</v>
      </c>
      <c r="E96" s="204" t="s">
        <v>77</v>
      </c>
      <c r="F96" s="204" t="s">
        <v>2912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f>SUM(P97:P114)</f>
        <v>0</v>
      </c>
      <c r="Q96" s="209"/>
      <c r="R96" s="210">
        <f>SUM(R97:R114)</f>
        <v>0</v>
      </c>
      <c r="S96" s="209"/>
      <c r="T96" s="211">
        <f>SUM(T97:T114)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80</v>
      </c>
      <c r="AT96" s="213" t="s">
        <v>71</v>
      </c>
      <c r="AU96" s="213" t="s">
        <v>72</v>
      </c>
      <c r="AY96" s="212" t="s">
        <v>221</v>
      </c>
      <c r="BK96" s="214">
        <f>SUM(BK97:BK114)</f>
        <v>0</v>
      </c>
    </row>
    <row r="97" spans="1:65" s="2" customFormat="1" ht="16.5" customHeight="1">
      <c r="A97" s="41"/>
      <c r="B97" s="42"/>
      <c r="C97" s="269" t="s">
        <v>80</v>
      </c>
      <c r="D97" s="269" t="s">
        <v>295</v>
      </c>
      <c r="E97" s="270" t="s">
        <v>2913</v>
      </c>
      <c r="F97" s="271" t="s">
        <v>2914</v>
      </c>
      <c r="G97" s="272" t="s">
        <v>336</v>
      </c>
      <c r="H97" s="273">
        <v>1</v>
      </c>
      <c r="I97" s="274"/>
      <c r="J97" s="275">
        <f>ROUND(I97*H97,2)</f>
        <v>0</v>
      </c>
      <c r="K97" s="271" t="s">
        <v>632</v>
      </c>
      <c r="L97" s="276"/>
      <c r="M97" s="277" t="s">
        <v>19</v>
      </c>
      <c r="N97" s="278" t="s">
        <v>43</v>
      </c>
      <c r="O97" s="87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8" t="s">
        <v>279</v>
      </c>
      <c r="AT97" s="228" t="s">
        <v>295</v>
      </c>
      <c r="AU97" s="228" t="s">
        <v>80</v>
      </c>
      <c r="AY97" s="20" t="s">
        <v>221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0" t="s">
        <v>80</v>
      </c>
      <c r="BK97" s="229">
        <f>ROUND(I97*H97,2)</f>
        <v>0</v>
      </c>
      <c r="BL97" s="20" t="s">
        <v>228</v>
      </c>
      <c r="BM97" s="228" t="s">
        <v>82</v>
      </c>
    </row>
    <row r="98" spans="1:47" s="2" customFormat="1" ht="12">
      <c r="A98" s="41"/>
      <c r="B98" s="42"/>
      <c r="C98" s="43"/>
      <c r="D98" s="230" t="s">
        <v>230</v>
      </c>
      <c r="E98" s="43"/>
      <c r="F98" s="231" t="s">
        <v>2914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230</v>
      </c>
      <c r="AU98" s="20" t="s">
        <v>80</v>
      </c>
    </row>
    <row r="99" spans="1:65" s="2" customFormat="1" ht="21.75" customHeight="1">
      <c r="A99" s="41"/>
      <c r="B99" s="42"/>
      <c r="C99" s="269" t="s">
        <v>82</v>
      </c>
      <c r="D99" s="269" t="s">
        <v>295</v>
      </c>
      <c r="E99" s="270" t="s">
        <v>2915</v>
      </c>
      <c r="F99" s="271" t="s">
        <v>2916</v>
      </c>
      <c r="G99" s="272" t="s">
        <v>336</v>
      </c>
      <c r="H99" s="273">
        <v>1</v>
      </c>
      <c r="I99" s="274"/>
      <c r="J99" s="275">
        <f>ROUND(I99*H99,2)</f>
        <v>0</v>
      </c>
      <c r="K99" s="271" t="s">
        <v>632</v>
      </c>
      <c r="L99" s="276"/>
      <c r="M99" s="277" t="s">
        <v>19</v>
      </c>
      <c r="N99" s="278" t="s">
        <v>43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279</v>
      </c>
      <c r="AT99" s="228" t="s">
        <v>295</v>
      </c>
      <c r="AU99" s="228" t="s">
        <v>80</v>
      </c>
      <c r="AY99" s="20" t="s">
        <v>221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80</v>
      </c>
      <c r="BK99" s="229">
        <f>ROUND(I99*H99,2)</f>
        <v>0</v>
      </c>
      <c r="BL99" s="20" t="s">
        <v>228</v>
      </c>
      <c r="BM99" s="228" t="s">
        <v>228</v>
      </c>
    </row>
    <row r="100" spans="1:47" s="2" customFormat="1" ht="12">
      <c r="A100" s="41"/>
      <c r="B100" s="42"/>
      <c r="C100" s="43"/>
      <c r="D100" s="230" t="s">
        <v>230</v>
      </c>
      <c r="E100" s="43"/>
      <c r="F100" s="231" t="s">
        <v>2916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230</v>
      </c>
      <c r="AU100" s="20" t="s">
        <v>80</v>
      </c>
    </row>
    <row r="101" spans="1:65" s="2" customFormat="1" ht="16.5" customHeight="1">
      <c r="A101" s="41"/>
      <c r="B101" s="42"/>
      <c r="C101" s="269" t="s">
        <v>95</v>
      </c>
      <c r="D101" s="269" t="s">
        <v>295</v>
      </c>
      <c r="E101" s="270" t="s">
        <v>2917</v>
      </c>
      <c r="F101" s="271" t="s">
        <v>2918</v>
      </c>
      <c r="G101" s="272" t="s">
        <v>336</v>
      </c>
      <c r="H101" s="273">
        <v>1</v>
      </c>
      <c r="I101" s="274"/>
      <c r="J101" s="275">
        <f>ROUND(I101*H101,2)</f>
        <v>0</v>
      </c>
      <c r="K101" s="271" t="s">
        <v>632</v>
      </c>
      <c r="L101" s="276"/>
      <c r="M101" s="277" t="s">
        <v>19</v>
      </c>
      <c r="N101" s="278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279</v>
      </c>
      <c r="AT101" s="228" t="s">
        <v>295</v>
      </c>
      <c r="AU101" s="228" t="s">
        <v>80</v>
      </c>
      <c r="AY101" s="20" t="s">
        <v>221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80</v>
      </c>
      <c r="BK101" s="229">
        <f>ROUND(I101*H101,2)</f>
        <v>0</v>
      </c>
      <c r="BL101" s="20" t="s">
        <v>228</v>
      </c>
      <c r="BM101" s="228" t="s">
        <v>264</v>
      </c>
    </row>
    <row r="102" spans="1:47" s="2" customFormat="1" ht="12">
      <c r="A102" s="41"/>
      <c r="B102" s="42"/>
      <c r="C102" s="43"/>
      <c r="D102" s="230" t="s">
        <v>230</v>
      </c>
      <c r="E102" s="43"/>
      <c r="F102" s="231" t="s">
        <v>2918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230</v>
      </c>
      <c r="AU102" s="20" t="s">
        <v>80</v>
      </c>
    </row>
    <row r="103" spans="1:65" s="2" customFormat="1" ht="16.5" customHeight="1">
      <c r="A103" s="41"/>
      <c r="B103" s="42"/>
      <c r="C103" s="269" t="s">
        <v>228</v>
      </c>
      <c r="D103" s="269" t="s">
        <v>295</v>
      </c>
      <c r="E103" s="270" t="s">
        <v>2919</v>
      </c>
      <c r="F103" s="271" t="s">
        <v>2920</v>
      </c>
      <c r="G103" s="272" t="s">
        <v>336</v>
      </c>
      <c r="H103" s="273">
        <v>1</v>
      </c>
      <c r="I103" s="274"/>
      <c r="J103" s="275">
        <f>ROUND(I103*H103,2)</f>
        <v>0</v>
      </c>
      <c r="K103" s="271" t="s">
        <v>632</v>
      </c>
      <c r="L103" s="276"/>
      <c r="M103" s="277" t="s">
        <v>19</v>
      </c>
      <c r="N103" s="278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279</v>
      </c>
      <c r="AT103" s="228" t="s">
        <v>295</v>
      </c>
      <c r="AU103" s="228" t="s">
        <v>80</v>
      </c>
      <c r="AY103" s="20" t="s">
        <v>221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80</v>
      </c>
      <c r="BK103" s="229">
        <f>ROUND(I103*H103,2)</f>
        <v>0</v>
      </c>
      <c r="BL103" s="20" t="s">
        <v>228</v>
      </c>
      <c r="BM103" s="228" t="s">
        <v>279</v>
      </c>
    </row>
    <row r="104" spans="1:47" s="2" customFormat="1" ht="12">
      <c r="A104" s="41"/>
      <c r="B104" s="42"/>
      <c r="C104" s="43"/>
      <c r="D104" s="230" t="s">
        <v>230</v>
      </c>
      <c r="E104" s="43"/>
      <c r="F104" s="231" t="s">
        <v>2920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230</v>
      </c>
      <c r="AU104" s="20" t="s">
        <v>80</v>
      </c>
    </row>
    <row r="105" spans="1:65" s="2" customFormat="1" ht="16.5" customHeight="1">
      <c r="A105" s="41"/>
      <c r="B105" s="42"/>
      <c r="C105" s="269" t="s">
        <v>257</v>
      </c>
      <c r="D105" s="269" t="s">
        <v>295</v>
      </c>
      <c r="E105" s="270" t="s">
        <v>2921</v>
      </c>
      <c r="F105" s="271" t="s">
        <v>2922</v>
      </c>
      <c r="G105" s="272" t="s">
        <v>336</v>
      </c>
      <c r="H105" s="273">
        <v>1</v>
      </c>
      <c r="I105" s="274"/>
      <c r="J105" s="275">
        <f>ROUND(I105*H105,2)</f>
        <v>0</v>
      </c>
      <c r="K105" s="271" t="s">
        <v>632</v>
      </c>
      <c r="L105" s="276"/>
      <c r="M105" s="277" t="s">
        <v>19</v>
      </c>
      <c r="N105" s="278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279</v>
      </c>
      <c r="AT105" s="228" t="s">
        <v>295</v>
      </c>
      <c r="AU105" s="228" t="s">
        <v>80</v>
      </c>
      <c r="AY105" s="20" t="s">
        <v>221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80</v>
      </c>
      <c r="BK105" s="229">
        <f>ROUND(I105*H105,2)</f>
        <v>0</v>
      </c>
      <c r="BL105" s="20" t="s">
        <v>228</v>
      </c>
      <c r="BM105" s="228" t="s">
        <v>294</v>
      </c>
    </row>
    <row r="106" spans="1:47" s="2" customFormat="1" ht="12">
      <c r="A106" s="41"/>
      <c r="B106" s="42"/>
      <c r="C106" s="43"/>
      <c r="D106" s="230" t="s">
        <v>230</v>
      </c>
      <c r="E106" s="43"/>
      <c r="F106" s="231" t="s">
        <v>2922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230</v>
      </c>
      <c r="AU106" s="20" t="s">
        <v>80</v>
      </c>
    </row>
    <row r="107" spans="1:65" s="2" customFormat="1" ht="16.5" customHeight="1">
      <c r="A107" s="41"/>
      <c r="B107" s="42"/>
      <c r="C107" s="269" t="s">
        <v>264</v>
      </c>
      <c r="D107" s="269" t="s">
        <v>295</v>
      </c>
      <c r="E107" s="270" t="s">
        <v>2923</v>
      </c>
      <c r="F107" s="271" t="s">
        <v>2924</v>
      </c>
      <c r="G107" s="272" t="s">
        <v>336</v>
      </c>
      <c r="H107" s="273">
        <v>1</v>
      </c>
      <c r="I107" s="274"/>
      <c r="J107" s="275">
        <f>ROUND(I107*H107,2)</f>
        <v>0</v>
      </c>
      <c r="K107" s="271" t="s">
        <v>632</v>
      </c>
      <c r="L107" s="276"/>
      <c r="M107" s="277" t="s">
        <v>19</v>
      </c>
      <c r="N107" s="278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279</v>
      </c>
      <c r="AT107" s="228" t="s">
        <v>295</v>
      </c>
      <c r="AU107" s="228" t="s">
        <v>80</v>
      </c>
      <c r="AY107" s="20" t="s">
        <v>221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80</v>
      </c>
      <c r="BK107" s="229">
        <f>ROUND(I107*H107,2)</f>
        <v>0</v>
      </c>
      <c r="BL107" s="20" t="s">
        <v>228</v>
      </c>
      <c r="BM107" s="228" t="s">
        <v>8</v>
      </c>
    </row>
    <row r="108" spans="1:47" s="2" customFormat="1" ht="12">
      <c r="A108" s="41"/>
      <c r="B108" s="42"/>
      <c r="C108" s="43"/>
      <c r="D108" s="230" t="s">
        <v>230</v>
      </c>
      <c r="E108" s="43"/>
      <c r="F108" s="231" t="s">
        <v>2924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230</v>
      </c>
      <c r="AU108" s="20" t="s">
        <v>80</v>
      </c>
    </row>
    <row r="109" spans="1:65" s="2" customFormat="1" ht="24.15" customHeight="1">
      <c r="A109" s="41"/>
      <c r="B109" s="42"/>
      <c r="C109" s="269" t="s">
        <v>272</v>
      </c>
      <c r="D109" s="269" t="s">
        <v>295</v>
      </c>
      <c r="E109" s="270" t="s">
        <v>2925</v>
      </c>
      <c r="F109" s="271" t="s">
        <v>2926</v>
      </c>
      <c r="G109" s="272" t="s">
        <v>336</v>
      </c>
      <c r="H109" s="273">
        <v>3</v>
      </c>
      <c r="I109" s="274"/>
      <c r="J109" s="275">
        <f>ROUND(I109*H109,2)</f>
        <v>0</v>
      </c>
      <c r="K109" s="271" t="s">
        <v>632</v>
      </c>
      <c r="L109" s="276"/>
      <c r="M109" s="277" t="s">
        <v>19</v>
      </c>
      <c r="N109" s="278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279</v>
      </c>
      <c r="AT109" s="228" t="s">
        <v>295</v>
      </c>
      <c r="AU109" s="228" t="s">
        <v>80</v>
      </c>
      <c r="AY109" s="20" t="s">
        <v>221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228</v>
      </c>
      <c r="BM109" s="228" t="s">
        <v>323</v>
      </c>
    </row>
    <row r="110" spans="1:47" s="2" customFormat="1" ht="12">
      <c r="A110" s="41"/>
      <c r="B110" s="42"/>
      <c r="C110" s="43"/>
      <c r="D110" s="230" t="s">
        <v>230</v>
      </c>
      <c r="E110" s="43"/>
      <c r="F110" s="231" t="s">
        <v>2926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230</v>
      </c>
      <c r="AU110" s="20" t="s">
        <v>80</v>
      </c>
    </row>
    <row r="111" spans="1:65" s="2" customFormat="1" ht="16.5" customHeight="1">
      <c r="A111" s="41"/>
      <c r="B111" s="42"/>
      <c r="C111" s="269" t="s">
        <v>279</v>
      </c>
      <c r="D111" s="269" t="s">
        <v>295</v>
      </c>
      <c r="E111" s="270" t="s">
        <v>2927</v>
      </c>
      <c r="F111" s="271" t="s">
        <v>2928</v>
      </c>
      <c r="G111" s="272" t="s">
        <v>336</v>
      </c>
      <c r="H111" s="273">
        <v>5</v>
      </c>
      <c r="I111" s="274"/>
      <c r="J111" s="275">
        <f>ROUND(I111*H111,2)</f>
        <v>0</v>
      </c>
      <c r="K111" s="271" t="s">
        <v>632</v>
      </c>
      <c r="L111" s="276"/>
      <c r="M111" s="277" t="s">
        <v>19</v>
      </c>
      <c r="N111" s="278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279</v>
      </c>
      <c r="AT111" s="228" t="s">
        <v>295</v>
      </c>
      <c r="AU111" s="228" t="s">
        <v>80</v>
      </c>
      <c r="AY111" s="20" t="s">
        <v>221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80</v>
      </c>
      <c r="BK111" s="229">
        <f>ROUND(I111*H111,2)</f>
        <v>0</v>
      </c>
      <c r="BL111" s="20" t="s">
        <v>228</v>
      </c>
      <c r="BM111" s="228" t="s">
        <v>341</v>
      </c>
    </row>
    <row r="112" spans="1:47" s="2" customFormat="1" ht="12">
      <c r="A112" s="41"/>
      <c r="B112" s="42"/>
      <c r="C112" s="43"/>
      <c r="D112" s="230" t="s">
        <v>230</v>
      </c>
      <c r="E112" s="43"/>
      <c r="F112" s="231" t="s">
        <v>2928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230</v>
      </c>
      <c r="AU112" s="20" t="s">
        <v>80</v>
      </c>
    </row>
    <row r="113" spans="1:65" s="2" customFormat="1" ht="16.5" customHeight="1">
      <c r="A113" s="41"/>
      <c r="B113" s="42"/>
      <c r="C113" s="269" t="s">
        <v>286</v>
      </c>
      <c r="D113" s="269" t="s">
        <v>295</v>
      </c>
      <c r="E113" s="270" t="s">
        <v>2929</v>
      </c>
      <c r="F113" s="271" t="s">
        <v>2930</v>
      </c>
      <c r="G113" s="272" t="s">
        <v>336</v>
      </c>
      <c r="H113" s="273">
        <v>2</v>
      </c>
      <c r="I113" s="274"/>
      <c r="J113" s="275">
        <f>ROUND(I113*H113,2)</f>
        <v>0</v>
      </c>
      <c r="K113" s="271" t="s">
        <v>632</v>
      </c>
      <c r="L113" s="276"/>
      <c r="M113" s="277" t="s">
        <v>19</v>
      </c>
      <c r="N113" s="278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279</v>
      </c>
      <c r="AT113" s="228" t="s">
        <v>295</v>
      </c>
      <c r="AU113" s="228" t="s">
        <v>80</v>
      </c>
      <c r="AY113" s="20" t="s">
        <v>221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80</v>
      </c>
      <c r="BK113" s="229">
        <f>ROUND(I113*H113,2)</f>
        <v>0</v>
      </c>
      <c r="BL113" s="20" t="s">
        <v>228</v>
      </c>
      <c r="BM113" s="228" t="s">
        <v>355</v>
      </c>
    </row>
    <row r="114" spans="1:47" s="2" customFormat="1" ht="12">
      <c r="A114" s="41"/>
      <c r="B114" s="42"/>
      <c r="C114" s="43"/>
      <c r="D114" s="230" t="s">
        <v>230</v>
      </c>
      <c r="E114" s="43"/>
      <c r="F114" s="231" t="s">
        <v>2930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230</v>
      </c>
      <c r="AU114" s="20" t="s">
        <v>80</v>
      </c>
    </row>
    <row r="115" spans="1:63" s="12" customFormat="1" ht="25.9" customHeight="1">
      <c r="A115" s="12"/>
      <c r="B115" s="201"/>
      <c r="C115" s="202"/>
      <c r="D115" s="203" t="s">
        <v>71</v>
      </c>
      <c r="E115" s="204" t="s">
        <v>83</v>
      </c>
      <c r="F115" s="204" t="s">
        <v>2867</v>
      </c>
      <c r="G115" s="202"/>
      <c r="H115" s="202"/>
      <c r="I115" s="205"/>
      <c r="J115" s="206">
        <f>BK115</f>
        <v>0</v>
      </c>
      <c r="K115" s="202"/>
      <c r="L115" s="207"/>
      <c r="M115" s="208"/>
      <c r="N115" s="209"/>
      <c r="O115" s="209"/>
      <c r="P115" s="210">
        <f>SUM(P116:P125)</f>
        <v>0</v>
      </c>
      <c r="Q115" s="209"/>
      <c r="R115" s="210">
        <f>SUM(R116:R125)</f>
        <v>0</v>
      </c>
      <c r="S115" s="209"/>
      <c r="T115" s="211">
        <f>SUM(T116:T125)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2" t="s">
        <v>80</v>
      </c>
      <c r="AT115" s="213" t="s">
        <v>71</v>
      </c>
      <c r="AU115" s="213" t="s">
        <v>72</v>
      </c>
      <c r="AY115" s="212" t="s">
        <v>221</v>
      </c>
      <c r="BK115" s="214">
        <f>SUM(BK116:BK125)</f>
        <v>0</v>
      </c>
    </row>
    <row r="116" spans="1:65" s="2" customFormat="1" ht="16.5" customHeight="1">
      <c r="A116" s="41"/>
      <c r="B116" s="42"/>
      <c r="C116" s="269" t="s">
        <v>294</v>
      </c>
      <c r="D116" s="269" t="s">
        <v>295</v>
      </c>
      <c r="E116" s="270" t="s">
        <v>2868</v>
      </c>
      <c r="F116" s="271" t="s">
        <v>2869</v>
      </c>
      <c r="G116" s="272" t="s">
        <v>305</v>
      </c>
      <c r="H116" s="273">
        <v>145</v>
      </c>
      <c r="I116" s="274"/>
      <c r="J116" s="275">
        <f>ROUND(I116*H116,2)</f>
        <v>0</v>
      </c>
      <c r="K116" s="271" t="s">
        <v>632</v>
      </c>
      <c r="L116" s="276"/>
      <c r="M116" s="277" t="s">
        <v>19</v>
      </c>
      <c r="N116" s="278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279</v>
      </c>
      <c r="AT116" s="228" t="s">
        <v>295</v>
      </c>
      <c r="AU116" s="228" t="s">
        <v>80</v>
      </c>
      <c r="AY116" s="20" t="s">
        <v>221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80</v>
      </c>
      <c r="BK116" s="229">
        <f>ROUND(I116*H116,2)</f>
        <v>0</v>
      </c>
      <c r="BL116" s="20" t="s">
        <v>228</v>
      </c>
      <c r="BM116" s="228" t="s">
        <v>370</v>
      </c>
    </row>
    <row r="117" spans="1:47" s="2" customFormat="1" ht="12">
      <c r="A117" s="41"/>
      <c r="B117" s="42"/>
      <c r="C117" s="43"/>
      <c r="D117" s="230" t="s">
        <v>230</v>
      </c>
      <c r="E117" s="43"/>
      <c r="F117" s="231" t="s">
        <v>2869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230</v>
      </c>
      <c r="AU117" s="20" t="s">
        <v>80</v>
      </c>
    </row>
    <row r="118" spans="1:65" s="2" customFormat="1" ht="21.75" customHeight="1">
      <c r="A118" s="41"/>
      <c r="B118" s="42"/>
      <c r="C118" s="269" t="s">
        <v>302</v>
      </c>
      <c r="D118" s="269" t="s">
        <v>295</v>
      </c>
      <c r="E118" s="270" t="s">
        <v>2874</v>
      </c>
      <c r="F118" s="271" t="s">
        <v>2875</v>
      </c>
      <c r="G118" s="272" t="s">
        <v>305</v>
      </c>
      <c r="H118" s="273">
        <v>125</v>
      </c>
      <c r="I118" s="274"/>
      <c r="J118" s="275">
        <f>ROUND(I118*H118,2)</f>
        <v>0</v>
      </c>
      <c r="K118" s="271" t="s">
        <v>632</v>
      </c>
      <c r="L118" s="276"/>
      <c r="M118" s="277" t="s">
        <v>19</v>
      </c>
      <c r="N118" s="278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279</v>
      </c>
      <c r="AT118" s="228" t="s">
        <v>295</v>
      </c>
      <c r="AU118" s="228" t="s">
        <v>80</v>
      </c>
      <c r="AY118" s="20" t="s">
        <v>221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80</v>
      </c>
      <c r="BK118" s="229">
        <f>ROUND(I118*H118,2)</f>
        <v>0</v>
      </c>
      <c r="BL118" s="20" t="s">
        <v>228</v>
      </c>
      <c r="BM118" s="228" t="s">
        <v>381</v>
      </c>
    </row>
    <row r="119" spans="1:47" s="2" customFormat="1" ht="12">
      <c r="A119" s="41"/>
      <c r="B119" s="42"/>
      <c r="C119" s="43"/>
      <c r="D119" s="230" t="s">
        <v>230</v>
      </c>
      <c r="E119" s="43"/>
      <c r="F119" s="231" t="s">
        <v>2875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230</v>
      </c>
      <c r="AU119" s="20" t="s">
        <v>80</v>
      </c>
    </row>
    <row r="120" spans="1:65" s="2" customFormat="1" ht="16.5" customHeight="1">
      <c r="A120" s="41"/>
      <c r="B120" s="42"/>
      <c r="C120" s="269" t="s">
        <v>8</v>
      </c>
      <c r="D120" s="269" t="s">
        <v>295</v>
      </c>
      <c r="E120" s="270" t="s">
        <v>2872</v>
      </c>
      <c r="F120" s="271" t="s">
        <v>2873</v>
      </c>
      <c r="G120" s="272" t="s">
        <v>336</v>
      </c>
      <c r="H120" s="273">
        <v>3</v>
      </c>
      <c r="I120" s="274"/>
      <c r="J120" s="275">
        <f>ROUND(I120*H120,2)</f>
        <v>0</v>
      </c>
      <c r="K120" s="271" t="s">
        <v>632</v>
      </c>
      <c r="L120" s="276"/>
      <c r="M120" s="277" t="s">
        <v>19</v>
      </c>
      <c r="N120" s="278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279</v>
      </c>
      <c r="AT120" s="228" t="s">
        <v>295</v>
      </c>
      <c r="AU120" s="228" t="s">
        <v>80</v>
      </c>
      <c r="AY120" s="20" t="s">
        <v>221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80</v>
      </c>
      <c r="BK120" s="229">
        <f>ROUND(I120*H120,2)</f>
        <v>0</v>
      </c>
      <c r="BL120" s="20" t="s">
        <v>228</v>
      </c>
      <c r="BM120" s="228" t="s">
        <v>396</v>
      </c>
    </row>
    <row r="121" spans="1:47" s="2" customFormat="1" ht="12">
      <c r="A121" s="41"/>
      <c r="B121" s="42"/>
      <c r="C121" s="43"/>
      <c r="D121" s="230" t="s">
        <v>230</v>
      </c>
      <c r="E121" s="43"/>
      <c r="F121" s="231" t="s">
        <v>2873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230</v>
      </c>
      <c r="AU121" s="20" t="s">
        <v>80</v>
      </c>
    </row>
    <row r="122" spans="1:65" s="2" customFormat="1" ht="24.15" customHeight="1">
      <c r="A122" s="41"/>
      <c r="B122" s="42"/>
      <c r="C122" s="269" t="s">
        <v>316</v>
      </c>
      <c r="D122" s="269" t="s">
        <v>295</v>
      </c>
      <c r="E122" s="270" t="s">
        <v>2931</v>
      </c>
      <c r="F122" s="271" t="s">
        <v>2877</v>
      </c>
      <c r="G122" s="272" t="s">
        <v>336</v>
      </c>
      <c r="H122" s="273">
        <v>1</v>
      </c>
      <c r="I122" s="274"/>
      <c r="J122" s="275">
        <f>ROUND(I122*H122,2)</f>
        <v>0</v>
      </c>
      <c r="K122" s="271" t="s">
        <v>632</v>
      </c>
      <c r="L122" s="276"/>
      <c r="M122" s="277" t="s">
        <v>19</v>
      </c>
      <c r="N122" s="278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279</v>
      </c>
      <c r="AT122" s="228" t="s">
        <v>295</v>
      </c>
      <c r="AU122" s="228" t="s">
        <v>80</v>
      </c>
      <c r="AY122" s="20" t="s">
        <v>221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80</v>
      </c>
      <c r="BK122" s="229">
        <f>ROUND(I122*H122,2)</f>
        <v>0</v>
      </c>
      <c r="BL122" s="20" t="s">
        <v>228</v>
      </c>
      <c r="BM122" s="228" t="s">
        <v>431</v>
      </c>
    </row>
    <row r="123" spans="1:47" s="2" customFormat="1" ht="12">
      <c r="A123" s="41"/>
      <c r="B123" s="42"/>
      <c r="C123" s="43"/>
      <c r="D123" s="230" t="s">
        <v>230</v>
      </c>
      <c r="E123" s="43"/>
      <c r="F123" s="231" t="s">
        <v>2877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230</v>
      </c>
      <c r="AU123" s="20" t="s">
        <v>80</v>
      </c>
    </row>
    <row r="124" spans="1:65" s="2" customFormat="1" ht="16.5" customHeight="1">
      <c r="A124" s="41"/>
      <c r="B124" s="42"/>
      <c r="C124" s="269" t="s">
        <v>323</v>
      </c>
      <c r="D124" s="269" t="s">
        <v>295</v>
      </c>
      <c r="E124" s="270" t="s">
        <v>2878</v>
      </c>
      <c r="F124" s="271" t="s">
        <v>2879</v>
      </c>
      <c r="G124" s="272" t="s">
        <v>336</v>
      </c>
      <c r="H124" s="273">
        <v>1</v>
      </c>
      <c r="I124" s="274"/>
      <c r="J124" s="275">
        <f>ROUND(I124*H124,2)</f>
        <v>0</v>
      </c>
      <c r="K124" s="271" t="s">
        <v>632</v>
      </c>
      <c r="L124" s="276"/>
      <c r="M124" s="277" t="s">
        <v>19</v>
      </c>
      <c r="N124" s="278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279</v>
      </c>
      <c r="AT124" s="228" t="s">
        <v>295</v>
      </c>
      <c r="AU124" s="228" t="s">
        <v>80</v>
      </c>
      <c r="AY124" s="20" t="s">
        <v>221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80</v>
      </c>
      <c r="BK124" s="229">
        <f>ROUND(I124*H124,2)</f>
        <v>0</v>
      </c>
      <c r="BL124" s="20" t="s">
        <v>228</v>
      </c>
      <c r="BM124" s="228" t="s">
        <v>461</v>
      </c>
    </row>
    <row r="125" spans="1:47" s="2" customFormat="1" ht="12">
      <c r="A125" s="41"/>
      <c r="B125" s="42"/>
      <c r="C125" s="43"/>
      <c r="D125" s="230" t="s">
        <v>230</v>
      </c>
      <c r="E125" s="43"/>
      <c r="F125" s="231" t="s">
        <v>2879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230</v>
      </c>
      <c r="AU125" s="20" t="s">
        <v>80</v>
      </c>
    </row>
    <row r="126" spans="1:63" s="12" customFormat="1" ht="25.9" customHeight="1">
      <c r="A126" s="12"/>
      <c r="B126" s="201"/>
      <c r="C126" s="202"/>
      <c r="D126" s="203" t="s">
        <v>71</v>
      </c>
      <c r="E126" s="204" t="s">
        <v>2190</v>
      </c>
      <c r="F126" s="204" t="s">
        <v>2880</v>
      </c>
      <c r="G126" s="202"/>
      <c r="H126" s="202"/>
      <c r="I126" s="205"/>
      <c r="J126" s="206">
        <f>BK126</f>
        <v>0</v>
      </c>
      <c r="K126" s="202"/>
      <c r="L126" s="207"/>
      <c r="M126" s="208"/>
      <c r="N126" s="209"/>
      <c r="O126" s="209"/>
      <c r="P126" s="210">
        <f>SUM(P127:P128)</f>
        <v>0</v>
      </c>
      <c r="Q126" s="209"/>
      <c r="R126" s="210">
        <f>SUM(R127:R128)</f>
        <v>0</v>
      </c>
      <c r="S126" s="209"/>
      <c r="T126" s="211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80</v>
      </c>
      <c r="AT126" s="213" t="s">
        <v>71</v>
      </c>
      <c r="AU126" s="213" t="s">
        <v>72</v>
      </c>
      <c r="AY126" s="212" t="s">
        <v>221</v>
      </c>
      <c r="BK126" s="214">
        <f>SUM(BK127:BK128)</f>
        <v>0</v>
      </c>
    </row>
    <row r="127" spans="1:65" s="2" customFormat="1" ht="16.5" customHeight="1">
      <c r="A127" s="41"/>
      <c r="B127" s="42"/>
      <c r="C127" s="217" t="s">
        <v>333</v>
      </c>
      <c r="D127" s="217" t="s">
        <v>223</v>
      </c>
      <c r="E127" s="218" t="s">
        <v>2932</v>
      </c>
      <c r="F127" s="219" t="s">
        <v>2880</v>
      </c>
      <c r="G127" s="220" t="s">
        <v>336</v>
      </c>
      <c r="H127" s="221">
        <v>1</v>
      </c>
      <c r="I127" s="222"/>
      <c r="J127" s="223">
        <f>ROUND(I127*H127,2)</f>
        <v>0</v>
      </c>
      <c r="K127" s="219" t="s">
        <v>632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228</v>
      </c>
      <c r="AT127" s="228" t="s">
        <v>223</v>
      </c>
      <c r="AU127" s="228" t="s">
        <v>80</v>
      </c>
      <c r="AY127" s="20" t="s">
        <v>221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80</v>
      </c>
      <c r="BK127" s="229">
        <f>ROUND(I127*H127,2)</f>
        <v>0</v>
      </c>
      <c r="BL127" s="20" t="s">
        <v>228</v>
      </c>
      <c r="BM127" s="228" t="s">
        <v>473</v>
      </c>
    </row>
    <row r="128" spans="1:47" s="2" customFormat="1" ht="12">
      <c r="A128" s="41"/>
      <c r="B128" s="42"/>
      <c r="C128" s="43"/>
      <c r="D128" s="230" t="s">
        <v>230</v>
      </c>
      <c r="E128" s="43"/>
      <c r="F128" s="231" t="s">
        <v>2880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230</v>
      </c>
      <c r="AU128" s="20" t="s">
        <v>80</v>
      </c>
    </row>
    <row r="129" spans="1:63" s="12" customFormat="1" ht="25.9" customHeight="1">
      <c r="A129" s="12"/>
      <c r="B129" s="201"/>
      <c r="C129" s="202"/>
      <c r="D129" s="203" t="s">
        <v>71</v>
      </c>
      <c r="E129" s="204" t="s">
        <v>86</v>
      </c>
      <c r="F129" s="204" t="s">
        <v>2882</v>
      </c>
      <c r="G129" s="202"/>
      <c r="H129" s="202"/>
      <c r="I129" s="205"/>
      <c r="J129" s="206">
        <f>BK129</f>
        <v>0</v>
      </c>
      <c r="K129" s="202"/>
      <c r="L129" s="207"/>
      <c r="M129" s="208"/>
      <c r="N129" s="209"/>
      <c r="O129" s="209"/>
      <c r="P129" s="210">
        <f>SUM(P130:P137)</f>
        <v>0</v>
      </c>
      <c r="Q129" s="209"/>
      <c r="R129" s="210">
        <f>SUM(R130:R137)</f>
        <v>0</v>
      </c>
      <c r="S129" s="209"/>
      <c r="T129" s="211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2" t="s">
        <v>80</v>
      </c>
      <c r="AT129" s="213" t="s">
        <v>71</v>
      </c>
      <c r="AU129" s="213" t="s">
        <v>72</v>
      </c>
      <c r="AY129" s="212" t="s">
        <v>221</v>
      </c>
      <c r="BK129" s="214">
        <f>SUM(BK130:BK137)</f>
        <v>0</v>
      </c>
    </row>
    <row r="130" spans="1:65" s="2" customFormat="1" ht="16.5" customHeight="1">
      <c r="A130" s="41"/>
      <c r="B130" s="42"/>
      <c r="C130" s="217" t="s">
        <v>341</v>
      </c>
      <c r="D130" s="217" t="s">
        <v>223</v>
      </c>
      <c r="E130" s="218" t="s">
        <v>2933</v>
      </c>
      <c r="F130" s="219" t="s">
        <v>2884</v>
      </c>
      <c r="G130" s="220" t="s">
        <v>336</v>
      </c>
      <c r="H130" s="221">
        <v>1</v>
      </c>
      <c r="I130" s="222"/>
      <c r="J130" s="223">
        <f>ROUND(I130*H130,2)</f>
        <v>0</v>
      </c>
      <c r="K130" s="219" t="s">
        <v>632</v>
      </c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228</v>
      </c>
      <c r="AT130" s="228" t="s">
        <v>223</v>
      </c>
      <c r="AU130" s="228" t="s">
        <v>80</v>
      </c>
      <c r="AY130" s="20" t="s">
        <v>221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80</v>
      </c>
      <c r="BK130" s="229">
        <f>ROUND(I130*H130,2)</f>
        <v>0</v>
      </c>
      <c r="BL130" s="20" t="s">
        <v>228</v>
      </c>
      <c r="BM130" s="228" t="s">
        <v>484</v>
      </c>
    </row>
    <row r="131" spans="1:47" s="2" customFormat="1" ht="12">
      <c r="A131" s="41"/>
      <c r="B131" s="42"/>
      <c r="C131" s="43"/>
      <c r="D131" s="230" t="s">
        <v>230</v>
      </c>
      <c r="E131" s="43"/>
      <c r="F131" s="231" t="s">
        <v>2884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230</v>
      </c>
      <c r="AU131" s="20" t="s">
        <v>80</v>
      </c>
    </row>
    <row r="132" spans="1:65" s="2" customFormat="1" ht="16.5" customHeight="1">
      <c r="A132" s="41"/>
      <c r="B132" s="42"/>
      <c r="C132" s="217" t="s">
        <v>348</v>
      </c>
      <c r="D132" s="217" t="s">
        <v>223</v>
      </c>
      <c r="E132" s="218" t="s">
        <v>2934</v>
      </c>
      <c r="F132" s="219" t="s">
        <v>2886</v>
      </c>
      <c r="G132" s="220" t="s">
        <v>336</v>
      </c>
      <c r="H132" s="221">
        <v>1</v>
      </c>
      <c r="I132" s="222"/>
      <c r="J132" s="223">
        <f>ROUND(I132*H132,2)</f>
        <v>0</v>
      </c>
      <c r="K132" s="219" t="s">
        <v>632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228</v>
      </c>
      <c r="AT132" s="228" t="s">
        <v>223</v>
      </c>
      <c r="AU132" s="228" t="s">
        <v>80</v>
      </c>
      <c r="AY132" s="20" t="s">
        <v>221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80</v>
      </c>
      <c r="BK132" s="229">
        <f>ROUND(I132*H132,2)</f>
        <v>0</v>
      </c>
      <c r="BL132" s="20" t="s">
        <v>228</v>
      </c>
      <c r="BM132" s="228" t="s">
        <v>497</v>
      </c>
    </row>
    <row r="133" spans="1:47" s="2" customFormat="1" ht="12">
      <c r="A133" s="41"/>
      <c r="B133" s="42"/>
      <c r="C133" s="43"/>
      <c r="D133" s="230" t="s">
        <v>230</v>
      </c>
      <c r="E133" s="43"/>
      <c r="F133" s="231" t="s">
        <v>2886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230</v>
      </c>
      <c r="AU133" s="20" t="s">
        <v>80</v>
      </c>
    </row>
    <row r="134" spans="1:65" s="2" customFormat="1" ht="16.5" customHeight="1">
      <c r="A134" s="41"/>
      <c r="B134" s="42"/>
      <c r="C134" s="217" t="s">
        <v>355</v>
      </c>
      <c r="D134" s="217" t="s">
        <v>223</v>
      </c>
      <c r="E134" s="218" t="s">
        <v>2935</v>
      </c>
      <c r="F134" s="219" t="s">
        <v>2888</v>
      </c>
      <c r="G134" s="220" t="s">
        <v>336</v>
      </c>
      <c r="H134" s="221">
        <v>1</v>
      </c>
      <c r="I134" s="222"/>
      <c r="J134" s="223">
        <f>ROUND(I134*H134,2)</f>
        <v>0</v>
      </c>
      <c r="K134" s="219" t="s">
        <v>632</v>
      </c>
      <c r="L134" s="47"/>
      <c r="M134" s="224" t="s">
        <v>19</v>
      </c>
      <c r="N134" s="225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228</v>
      </c>
      <c r="AT134" s="228" t="s">
        <v>223</v>
      </c>
      <c r="AU134" s="228" t="s">
        <v>80</v>
      </c>
      <c r="AY134" s="20" t="s">
        <v>221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80</v>
      </c>
      <c r="BK134" s="229">
        <f>ROUND(I134*H134,2)</f>
        <v>0</v>
      </c>
      <c r="BL134" s="20" t="s">
        <v>228</v>
      </c>
      <c r="BM134" s="228" t="s">
        <v>508</v>
      </c>
    </row>
    <row r="135" spans="1:47" s="2" customFormat="1" ht="12">
      <c r="A135" s="41"/>
      <c r="B135" s="42"/>
      <c r="C135" s="43"/>
      <c r="D135" s="230" t="s">
        <v>230</v>
      </c>
      <c r="E135" s="43"/>
      <c r="F135" s="231" t="s">
        <v>2888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230</v>
      </c>
      <c r="AU135" s="20" t="s">
        <v>80</v>
      </c>
    </row>
    <row r="136" spans="1:65" s="2" customFormat="1" ht="16.5" customHeight="1">
      <c r="A136" s="41"/>
      <c r="B136" s="42"/>
      <c r="C136" s="217" t="s">
        <v>362</v>
      </c>
      <c r="D136" s="217" t="s">
        <v>223</v>
      </c>
      <c r="E136" s="218" t="s">
        <v>2936</v>
      </c>
      <c r="F136" s="219" t="s">
        <v>2937</v>
      </c>
      <c r="G136" s="220" t="s">
        <v>336</v>
      </c>
      <c r="H136" s="221">
        <v>1</v>
      </c>
      <c r="I136" s="222"/>
      <c r="J136" s="223">
        <f>ROUND(I136*H136,2)</f>
        <v>0</v>
      </c>
      <c r="K136" s="219" t="s">
        <v>632</v>
      </c>
      <c r="L136" s="47"/>
      <c r="M136" s="224" t="s">
        <v>19</v>
      </c>
      <c r="N136" s="225" t="s">
        <v>43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228</v>
      </c>
      <c r="AT136" s="228" t="s">
        <v>223</v>
      </c>
      <c r="AU136" s="228" t="s">
        <v>80</v>
      </c>
      <c r="AY136" s="20" t="s">
        <v>221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0" t="s">
        <v>80</v>
      </c>
      <c r="BK136" s="229">
        <f>ROUND(I136*H136,2)</f>
        <v>0</v>
      </c>
      <c r="BL136" s="20" t="s">
        <v>228</v>
      </c>
      <c r="BM136" s="228" t="s">
        <v>520</v>
      </c>
    </row>
    <row r="137" spans="1:47" s="2" customFormat="1" ht="12">
      <c r="A137" s="41"/>
      <c r="B137" s="42"/>
      <c r="C137" s="43"/>
      <c r="D137" s="230" t="s">
        <v>230</v>
      </c>
      <c r="E137" s="43"/>
      <c r="F137" s="231" t="s">
        <v>2937</v>
      </c>
      <c r="G137" s="43"/>
      <c r="H137" s="43"/>
      <c r="I137" s="232"/>
      <c r="J137" s="43"/>
      <c r="K137" s="43"/>
      <c r="L137" s="47"/>
      <c r="M137" s="294"/>
      <c r="N137" s="295"/>
      <c r="O137" s="296"/>
      <c r="P137" s="296"/>
      <c r="Q137" s="296"/>
      <c r="R137" s="296"/>
      <c r="S137" s="296"/>
      <c r="T137" s="297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230</v>
      </c>
      <c r="AU137" s="20" t="s">
        <v>80</v>
      </c>
    </row>
    <row r="138" spans="1:31" s="2" customFormat="1" ht="6.95" customHeight="1">
      <c r="A138" s="41"/>
      <c r="B138" s="62"/>
      <c r="C138" s="63"/>
      <c r="D138" s="63"/>
      <c r="E138" s="63"/>
      <c r="F138" s="63"/>
      <c r="G138" s="63"/>
      <c r="H138" s="63"/>
      <c r="I138" s="63"/>
      <c r="J138" s="63"/>
      <c r="K138" s="63"/>
      <c r="L138" s="47"/>
      <c r="M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</sheetData>
  <sheetProtection password="C7B5" sheet="1" objects="1" scenarios="1" formatColumns="0" formatRows="0" autoFilter="0"/>
  <autoFilter ref="C94:K13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127</v>
      </c>
      <c r="AZ2" s="142" t="s">
        <v>145</v>
      </c>
      <c r="BA2" s="142" t="s">
        <v>19</v>
      </c>
      <c r="BB2" s="142" t="s">
        <v>19</v>
      </c>
      <c r="BC2" s="142" t="s">
        <v>146</v>
      </c>
      <c r="BD2" s="142" t="s">
        <v>95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  <c r="AZ3" s="142" t="s">
        <v>162</v>
      </c>
      <c r="BA3" s="142" t="s">
        <v>19</v>
      </c>
      <c r="BB3" s="142" t="s">
        <v>19</v>
      </c>
      <c r="BC3" s="142" t="s">
        <v>2938</v>
      </c>
      <c r="BD3" s="142" t="s">
        <v>82</v>
      </c>
    </row>
    <row r="4" spans="2:5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  <c r="AZ4" s="142" t="s">
        <v>2939</v>
      </c>
      <c r="BA4" s="142" t="s">
        <v>19</v>
      </c>
      <c r="BB4" s="142" t="s">
        <v>19</v>
      </c>
      <c r="BC4" s="142" t="s">
        <v>2940</v>
      </c>
      <c r="BD4" s="142" t="s">
        <v>82</v>
      </c>
    </row>
    <row r="5" spans="2:56" s="1" customFormat="1" ht="6.95" customHeight="1">
      <c r="B5" s="23"/>
      <c r="L5" s="23"/>
      <c r="AZ5" s="142" t="s">
        <v>2941</v>
      </c>
      <c r="BA5" s="142" t="s">
        <v>19</v>
      </c>
      <c r="BB5" s="142" t="s">
        <v>19</v>
      </c>
      <c r="BC5" s="142" t="s">
        <v>945</v>
      </c>
      <c r="BD5" s="142" t="s">
        <v>82</v>
      </c>
    </row>
    <row r="6" spans="2:56" s="1" customFormat="1" ht="12" customHeight="1">
      <c r="B6" s="23"/>
      <c r="D6" s="147" t="s">
        <v>16</v>
      </c>
      <c r="L6" s="23"/>
      <c r="AZ6" s="142" t="s">
        <v>2942</v>
      </c>
      <c r="BA6" s="142" t="s">
        <v>19</v>
      </c>
      <c r="BB6" s="142" t="s">
        <v>19</v>
      </c>
      <c r="BC6" s="142" t="s">
        <v>662</v>
      </c>
      <c r="BD6" s="142" t="s">
        <v>82</v>
      </c>
    </row>
    <row r="7" spans="2:56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  <c r="AZ7" s="142" t="s">
        <v>2943</v>
      </c>
      <c r="BA7" s="142" t="s">
        <v>19</v>
      </c>
      <c r="BB7" s="142" t="s">
        <v>19</v>
      </c>
      <c r="BC7" s="142" t="s">
        <v>2944</v>
      </c>
      <c r="BD7" s="142" t="s">
        <v>82</v>
      </c>
    </row>
    <row r="8" spans="1:56" s="2" customFormat="1" ht="12" customHeight="1">
      <c r="A8" s="41"/>
      <c r="B8" s="47"/>
      <c r="C8" s="41"/>
      <c r="D8" s="147" t="s">
        <v>144</v>
      </c>
      <c r="E8" s="41"/>
      <c r="F8" s="41"/>
      <c r="G8" s="41"/>
      <c r="H8" s="41"/>
      <c r="I8" s="41"/>
      <c r="J8" s="41"/>
      <c r="K8" s="41"/>
      <c r="L8" s="14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Z8" s="142" t="s">
        <v>2945</v>
      </c>
      <c r="BA8" s="142" t="s">
        <v>19</v>
      </c>
      <c r="BB8" s="142" t="s">
        <v>19</v>
      </c>
      <c r="BC8" s="142" t="s">
        <v>945</v>
      </c>
      <c r="BD8" s="142" t="s">
        <v>95</v>
      </c>
    </row>
    <row r="9" spans="1:56" s="2" customFormat="1" ht="16.5" customHeight="1">
      <c r="A9" s="41"/>
      <c r="B9" s="47"/>
      <c r="C9" s="41"/>
      <c r="D9" s="41"/>
      <c r="E9" s="150" t="s">
        <v>2946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Z9" s="142" t="s">
        <v>160</v>
      </c>
      <c r="BA9" s="142" t="s">
        <v>19</v>
      </c>
      <c r="BB9" s="142" t="s">
        <v>19</v>
      </c>
      <c r="BC9" s="142" t="s">
        <v>2947</v>
      </c>
      <c r="BD9" s="142" t="s">
        <v>82</v>
      </c>
    </row>
    <row r="10" spans="1:56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Z10" s="142" t="s">
        <v>156</v>
      </c>
      <c r="BA10" s="142" t="s">
        <v>19</v>
      </c>
      <c r="BB10" s="142" t="s">
        <v>19</v>
      </c>
      <c r="BC10" s="142" t="s">
        <v>2948</v>
      </c>
      <c r="BD10" s="142" t="s">
        <v>82</v>
      </c>
    </row>
    <row r="11" spans="1:56" s="2" customFormat="1" ht="12" customHeight="1">
      <c r="A11" s="41"/>
      <c r="B11" s="47"/>
      <c r="C11" s="41"/>
      <c r="D11" s="147" t="s">
        <v>18</v>
      </c>
      <c r="E11" s="41"/>
      <c r="F11" s="137" t="s">
        <v>19</v>
      </c>
      <c r="G11" s="41"/>
      <c r="H11" s="41"/>
      <c r="I11" s="147" t="s">
        <v>20</v>
      </c>
      <c r="J11" s="137" t="s">
        <v>19</v>
      </c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142" t="s">
        <v>158</v>
      </c>
      <c r="BA11" s="142" t="s">
        <v>19</v>
      </c>
      <c r="BB11" s="142" t="s">
        <v>19</v>
      </c>
      <c r="BC11" s="142" t="s">
        <v>165</v>
      </c>
      <c r="BD11" s="142" t="s">
        <v>82</v>
      </c>
    </row>
    <row r="12" spans="1:56" s="2" customFormat="1" ht="12" customHeight="1">
      <c r="A12" s="41"/>
      <c r="B12" s="47"/>
      <c r="C12" s="41"/>
      <c r="D12" s="147" t="s">
        <v>21</v>
      </c>
      <c r="E12" s="41"/>
      <c r="F12" s="137" t="s">
        <v>22</v>
      </c>
      <c r="G12" s="41"/>
      <c r="H12" s="41"/>
      <c r="I12" s="147" t="s">
        <v>23</v>
      </c>
      <c r="J12" s="151" t="str">
        <f>'Rekapitulace stavby'!AN8</f>
        <v>3. 10. 2023</v>
      </c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142" t="s">
        <v>2949</v>
      </c>
      <c r="BA12" s="142" t="s">
        <v>19</v>
      </c>
      <c r="BB12" s="142" t="s">
        <v>19</v>
      </c>
      <c r="BC12" s="142" t="s">
        <v>2950</v>
      </c>
      <c r="BD12" s="142" t="s">
        <v>82</v>
      </c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25</v>
      </c>
      <c r="E14" s="41"/>
      <c r="F14" s="41"/>
      <c r="G14" s="41"/>
      <c r="H14" s="41"/>
      <c r="I14" s="147" t="s">
        <v>26</v>
      </c>
      <c r="J14" s="137" t="s">
        <v>19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7" t="s">
        <v>27</v>
      </c>
      <c r="F15" s="41"/>
      <c r="G15" s="41"/>
      <c r="H15" s="41"/>
      <c r="I15" s="147" t="s">
        <v>28</v>
      </c>
      <c r="J15" s="137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7" t="s">
        <v>29</v>
      </c>
      <c r="E17" s="41"/>
      <c r="F17" s="41"/>
      <c r="G17" s="41"/>
      <c r="H17" s="41"/>
      <c r="I17" s="147" t="s">
        <v>26</v>
      </c>
      <c r="J17" s="36" t="str">
        <f>'Rekapitulace stavby'!AN13</f>
        <v>Vyplň údaj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7"/>
      <c r="G18" s="137"/>
      <c r="H18" s="137"/>
      <c r="I18" s="147" t="s">
        <v>28</v>
      </c>
      <c r="J18" s="36" t="str">
        <f>'Rekapitulace stavby'!AN14</f>
        <v>Vyplň údaj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7" t="s">
        <v>31</v>
      </c>
      <c r="E20" s="41"/>
      <c r="F20" s="41"/>
      <c r="G20" s="41"/>
      <c r="H20" s="41"/>
      <c r="I20" s="147" t="s">
        <v>26</v>
      </c>
      <c r="J20" s="137" t="s">
        <v>19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7" t="s">
        <v>32</v>
      </c>
      <c r="F21" s="41"/>
      <c r="G21" s="41"/>
      <c r="H21" s="41"/>
      <c r="I21" s="147" t="s">
        <v>28</v>
      </c>
      <c r="J21" s="137" t="s">
        <v>19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7" t="s">
        <v>34</v>
      </c>
      <c r="E23" s="41"/>
      <c r="F23" s="41"/>
      <c r="G23" s="41"/>
      <c r="H23" s="41"/>
      <c r="I23" s="147" t="s">
        <v>26</v>
      </c>
      <c r="J23" s="137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7" t="s">
        <v>35</v>
      </c>
      <c r="F24" s="41"/>
      <c r="G24" s="41"/>
      <c r="H24" s="41"/>
      <c r="I24" s="147" t="s">
        <v>28</v>
      </c>
      <c r="J24" s="137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7" t="s">
        <v>36</v>
      </c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2"/>
      <c r="B27" s="153"/>
      <c r="C27" s="152"/>
      <c r="D27" s="152"/>
      <c r="E27" s="154" t="s">
        <v>37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6"/>
      <c r="E29" s="156"/>
      <c r="F29" s="156"/>
      <c r="G29" s="156"/>
      <c r="H29" s="156"/>
      <c r="I29" s="156"/>
      <c r="J29" s="156"/>
      <c r="K29" s="156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7" t="s">
        <v>38</v>
      </c>
      <c r="E30" s="41"/>
      <c r="F30" s="41"/>
      <c r="G30" s="41"/>
      <c r="H30" s="41"/>
      <c r="I30" s="41"/>
      <c r="J30" s="158">
        <f>ROUND(J95,2)</f>
        <v>0</v>
      </c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9" t="s">
        <v>40</v>
      </c>
      <c r="G32" s="41"/>
      <c r="H32" s="41"/>
      <c r="I32" s="159" t="s">
        <v>39</v>
      </c>
      <c r="J32" s="159" t="s">
        <v>41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60" t="s">
        <v>42</v>
      </c>
      <c r="E33" s="147" t="s">
        <v>43</v>
      </c>
      <c r="F33" s="161">
        <f>ROUND((SUM(BE95:BE518)),2)</f>
        <v>0</v>
      </c>
      <c r="G33" s="41"/>
      <c r="H33" s="41"/>
      <c r="I33" s="162">
        <v>0.21</v>
      </c>
      <c r="J33" s="161">
        <f>ROUND(((SUM(BE95:BE518))*I33),2)</f>
        <v>0</v>
      </c>
      <c r="K33" s="41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7" t="s">
        <v>44</v>
      </c>
      <c r="F34" s="161">
        <f>ROUND((SUM(BF95:BF518)),2)</f>
        <v>0</v>
      </c>
      <c r="G34" s="41"/>
      <c r="H34" s="41"/>
      <c r="I34" s="162">
        <v>0.12</v>
      </c>
      <c r="J34" s="161">
        <f>ROUND(((SUM(BF95:BF518))*I34),2)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7" t="s">
        <v>45</v>
      </c>
      <c r="F35" s="161">
        <f>ROUND((SUM(BG95:BG518)),2)</f>
        <v>0</v>
      </c>
      <c r="G35" s="41"/>
      <c r="H35" s="41"/>
      <c r="I35" s="162">
        <v>0.21</v>
      </c>
      <c r="J35" s="161">
        <f>0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7" t="s">
        <v>46</v>
      </c>
      <c r="F36" s="161">
        <f>ROUND((SUM(BH95:BH518)),2)</f>
        <v>0</v>
      </c>
      <c r="G36" s="41"/>
      <c r="H36" s="41"/>
      <c r="I36" s="162">
        <v>0.12</v>
      </c>
      <c r="J36" s="161">
        <f>0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1">
        <f>ROUND((SUM(BI95:BI518)),2)</f>
        <v>0</v>
      </c>
      <c r="G37" s="41"/>
      <c r="H37" s="41"/>
      <c r="I37" s="162">
        <v>0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3"/>
      <c r="D39" s="164" t="s">
        <v>48</v>
      </c>
      <c r="E39" s="165"/>
      <c r="F39" s="165"/>
      <c r="G39" s="166" t="s">
        <v>49</v>
      </c>
      <c r="H39" s="167" t="s">
        <v>50</v>
      </c>
      <c r="I39" s="165"/>
      <c r="J39" s="168">
        <f>SUM(J30:J37)</f>
        <v>0</v>
      </c>
      <c r="K39" s="169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168</v>
      </c>
      <c r="D45" s="43"/>
      <c r="E45" s="43"/>
      <c r="F45" s="43"/>
      <c r="G45" s="43"/>
      <c r="H45" s="43"/>
      <c r="I45" s="43"/>
      <c r="J45" s="43"/>
      <c r="K45" s="43"/>
      <c r="L45" s="149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4" t="str">
        <f>E7</f>
        <v>DĚTSKÁ SKUPINA TURNOV</v>
      </c>
      <c r="F48" s="35"/>
      <c r="G48" s="35"/>
      <c r="H48" s="35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144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D5 - Terénní a sadové úpravy, herní prvky </v>
      </c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parc.č. 1007/3, k.ú. Turnov</v>
      </c>
      <c r="G52" s="43"/>
      <c r="H52" s="43"/>
      <c r="I52" s="35" t="s">
        <v>23</v>
      </c>
      <c r="J52" s="75" t="str">
        <f>IF(J12="","",J12)</f>
        <v>3. 10. 2023</v>
      </c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Město Turnov</v>
      </c>
      <c r="G54" s="43"/>
      <c r="H54" s="43"/>
      <c r="I54" s="35" t="s">
        <v>31</v>
      </c>
      <c r="J54" s="39" t="str">
        <f>E21</f>
        <v>ING. ARCH. Tomáš Adámek</v>
      </c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Jirka</v>
      </c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5" t="s">
        <v>169</v>
      </c>
      <c r="D57" s="176"/>
      <c r="E57" s="176"/>
      <c r="F57" s="176"/>
      <c r="G57" s="176"/>
      <c r="H57" s="176"/>
      <c r="I57" s="176"/>
      <c r="J57" s="177" t="s">
        <v>170</v>
      </c>
      <c r="K57" s="176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8" t="s">
        <v>70</v>
      </c>
      <c r="D59" s="43"/>
      <c r="E59" s="43"/>
      <c r="F59" s="43"/>
      <c r="G59" s="43"/>
      <c r="H59" s="43"/>
      <c r="I59" s="43"/>
      <c r="J59" s="105">
        <f>J95</f>
        <v>0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171</v>
      </c>
    </row>
    <row r="60" spans="1:31" s="9" customFormat="1" ht="24.95" customHeight="1">
      <c r="A60" s="9"/>
      <c r="B60" s="179"/>
      <c r="C60" s="180"/>
      <c r="D60" s="181" t="s">
        <v>172</v>
      </c>
      <c r="E60" s="182"/>
      <c r="F60" s="182"/>
      <c r="G60" s="182"/>
      <c r="H60" s="182"/>
      <c r="I60" s="182"/>
      <c r="J60" s="183">
        <f>J96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28"/>
      <c r="D61" s="186" t="s">
        <v>173</v>
      </c>
      <c r="E61" s="187"/>
      <c r="F61" s="187"/>
      <c r="G61" s="187"/>
      <c r="H61" s="187"/>
      <c r="I61" s="187"/>
      <c r="J61" s="188">
        <f>J97</f>
        <v>0</v>
      </c>
      <c r="K61" s="128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85"/>
      <c r="C62" s="128"/>
      <c r="D62" s="186" t="s">
        <v>2951</v>
      </c>
      <c r="E62" s="187"/>
      <c r="F62" s="187"/>
      <c r="G62" s="187"/>
      <c r="H62" s="187"/>
      <c r="I62" s="187"/>
      <c r="J62" s="188">
        <f>J254</f>
        <v>0</v>
      </c>
      <c r="K62" s="128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28"/>
      <c r="D63" s="186" t="s">
        <v>174</v>
      </c>
      <c r="E63" s="187"/>
      <c r="F63" s="187"/>
      <c r="G63" s="187"/>
      <c r="H63" s="187"/>
      <c r="I63" s="187"/>
      <c r="J63" s="188">
        <f>J261</f>
        <v>0</v>
      </c>
      <c r="K63" s="128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28"/>
      <c r="D64" s="186" t="s">
        <v>175</v>
      </c>
      <c r="E64" s="187"/>
      <c r="F64" s="187"/>
      <c r="G64" s="187"/>
      <c r="H64" s="187"/>
      <c r="I64" s="187"/>
      <c r="J64" s="188">
        <f>J274</f>
        <v>0</v>
      </c>
      <c r="K64" s="128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28"/>
      <c r="D65" s="186" t="s">
        <v>176</v>
      </c>
      <c r="E65" s="187"/>
      <c r="F65" s="187"/>
      <c r="G65" s="187"/>
      <c r="H65" s="187"/>
      <c r="I65" s="187"/>
      <c r="J65" s="188">
        <f>J303</f>
        <v>0</v>
      </c>
      <c r="K65" s="128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8"/>
      <c r="D66" s="186" t="s">
        <v>177</v>
      </c>
      <c r="E66" s="187"/>
      <c r="F66" s="187"/>
      <c r="G66" s="187"/>
      <c r="H66" s="187"/>
      <c r="I66" s="187"/>
      <c r="J66" s="188">
        <f>J312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8"/>
      <c r="D67" s="186" t="s">
        <v>178</v>
      </c>
      <c r="E67" s="187"/>
      <c r="F67" s="187"/>
      <c r="G67" s="187"/>
      <c r="H67" s="187"/>
      <c r="I67" s="187"/>
      <c r="J67" s="188">
        <f>J400</f>
        <v>0</v>
      </c>
      <c r="K67" s="128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5"/>
      <c r="C68" s="128"/>
      <c r="D68" s="186" t="s">
        <v>181</v>
      </c>
      <c r="E68" s="187"/>
      <c r="F68" s="187"/>
      <c r="G68" s="187"/>
      <c r="H68" s="187"/>
      <c r="I68" s="187"/>
      <c r="J68" s="188">
        <f>J401</f>
        <v>0</v>
      </c>
      <c r="K68" s="128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28"/>
      <c r="D69" s="186" t="s">
        <v>182</v>
      </c>
      <c r="E69" s="187"/>
      <c r="F69" s="187"/>
      <c r="G69" s="187"/>
      <c r="H69" s="187"/>
      <c r="I69" s="187"/>
      <c r="J69" s="188">
        <f>J405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5"/>
      <c r="C70" s="128"/>
      <c r="D70" s="186" t="s">
        <v>2952</v>
      </c>
      <c r="E70" s="187"/>
      <c r="F70" s="187"/>
      <c r="G70" s="187"/>
      <c r="H70" s="187"/>
      <c r="I70" s="187"/>
      <c r="J70" s="188">
        <f>J406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8"/>
      <c r="D71" s="186" t="s">
        <v>2953</v>
      </c>
      <c r="E71" s="187"/>
      <c r="F71" s="187"/>
      <c r="G71" s="187"/>
      <c r="H71" s="187"/>
      <c r="I71" s="187"/>
      <c r="J71" s="188">
        <f>J463</f>
        <v>0</v>
      </c>
      <c r="K71" s="128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8"/>
      <c r="D72" s="186" t="s">
        <v>185</v>
      </c>
      <c r="E72" s="187"/>
      <c r="F72" s="187"/>
      <c r="G72" s="187"/>
      <c r="H72" s="187"/>
      <c r="I72" s="187"/>
      <c r="J72" s="188">
        <f>J481</f>
        <v>0</v>
      </c>
      <c r="K72" s="128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9"/>
      <c r="C73" s="180"/>
      <c r="D73" s="181" t="s">
        <v>186</v>
      </c>
      <c r="E73" s="182"/>
      <c r="F73" s="182"/>
      <c r="G73" s="182"/>
      <c r="H73" s="182"/>
      <c r="I73" s="182"/>
      <c r="J73" s="183">
        <f>J485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5"/>
      <c r="C74" s="128"/>
      <c r="D74" s="186" t="s">
        <v>198</v>
      </c>
      <c r="E74" s="187"/>
      <c r="F74" s="187"/>
      <c r="G74" s="187"/>
      <c r="H74" s="187"/>
      <c r="I74" s="187"/>
      <c r="J74" s="188">
        <f>J486</f>
        <v>0</v>
      </c>
      <c r="K74" s="128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8"/>
      <c r="D75" s="186" t="s">
        <v>2954</v>
      </c>
      <c r="E75" s="187"/>
      <c r="F75" s="187"/>
      <c r="G75" s="187"/>
      <c r="H75" s="187"/>
      <c r="I75" s="187"/>
      <c r="J75" s="188">
        <f>J489</f>
        <v>0</v>
      </c>
      <c r="K75" s="128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6" t="s">
        <v>206</v>
      </c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5" t="s">
        <v>16</v>
      </c>
      <c r="D84" s="43"/>
      <c r="E84" s="43"/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174" t="str">
        <f>E7</f>
        <v>DĚTSKÁ SKUPINA TURNOV</v>
      </c>
      <c r="F85" s="35"/>
      <c r="G85" s="35"/>
      <c r="H85" s="35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144</v>
      </c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E9</f>
        <v xml:space="preserve">D5 - Terénní a sadové úpravy, herní prvky </v>
      </c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F12</f>
        <v>parc.č. 1007/3, k.ú. Turnov</v>
      </c>
      <c r="G89" s="43"/>
      <c r="H89" s="43"/>
      <c r="I89" s="35" t="s">
        <v>23</v>
      </c>
      <c r="J89" s="75" t="str">
        <f>IF(J12="","",J12)</f>
        <v>3. 10. 2023</v>
      </c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25.65" customHeight="1">
      <c r="A91" s="41"/>
      <c r="B91" s="42"/>
      <c r="C91" s="35" t="s">
        <v>25</v>
      </c>
      <c r="D91" s="43"/>
      <c r="E91" s="43"/>
      <c r="F91" s="30" t="str">
        <f>E15</f>
        <v>Město Turnov</v>
      </c>
      <c r="G91" s="43"/>
      <c r="H91" s="43"/>
      <c r="I91" s="35" t="s">
        <v>31</v>
      </c>
      <c r="J91" s="39" t="str">
        <f>E21</f>
        <v>ING. ARCH. Tomáš Adámek</v>
      </c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29</v>
      </c>
      <c r="D92" s="43"/>
      <c r="E92" s="43"/>
      <c r="F92" s="30" t="str">
        <f>IF(E18="","",E18)</f>
        <v>Vyplň údaj</v>
      </c>
      <c r="G92" s="43"/>
      <c r="H92" s="43"/>
      <c r="I92" s="35" t="s">
        <v>34</v>
      </c>
      <c r="J92" s="39" t="str">
        <f>E24</f>
        <v>Michal Jirka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90"/>
      <c r="B94" s="191"/>
      <c r="C94" s="192" t="s">
        <v>207</v>
      </c>
      <c r="D94" s="193" t="s">
        <v>57</v>
      </c>
      <c r="E94" s="193" t="s">
        <v>53</v>
      </c>
      <c r="F94" s="193" t="s">
        <v>54</v>
      </c>
      <c r="G94" s="193" t="s">
        <v>208</v>
      </c>
      <c r="H94" s="193" t="s">
        <v>209</v>
      </c>
      <c r="I94" s="193" t="s">
        <v>210</v>
      </c>
      <c r="J94" s="193" t="s">
        <v>170</v>
      </c>
      <c r="K94" s="194" t="s">
        <v>211</v>
      </c>
      <c r="L94" s="195"/>
      <c r="M94" s="95" t="s">
        <v>19</v>
      </c>
      <c r="N94" s="96" t="s">
        <v>42</v>
      </c>
      <c r="O94" s="96" t="s">
        <v>212</v>
      </c>
      <c r="P94" s="96" t="s">
        <v>213</v>
      </c>
      <c r="Q94" s="96" t="s">
        <v>214</v>
      </c>
      <c r="R94" s="96" t="s">
        <v>215</v>
      </c>
      <c r="S94" s="96" t="s">
        <v>216</v>
      </c>
      <c r="T94" s="97" t="s">
        <v>217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</row>
    <row r="95" spans="1:63" s="2" customFormat="1" ht="22.8" customHeight="1">
      <c r="A95" s="41"/>
      <c r="B95" s="42"/>
      <c r="C95" s="102" t="s">
        <v>218</v>
      </c>
      <c r="D95" s="43"/>
      <c r="E95" s="43"/>
      <c r="F95" s="43"/>
      <c r="G95" s="43"/>
      <c r="H95" s="43"/>
      <c r="I95" s="43"/>
      <c r="J95" s="196">
        <f>BK95</f>
        <v>0</v>
      </c>
      <c r="K95" s="43"/>
      <c r="L95" s="47"/>
      <c r="M95" s="98"/>
      <c r="N95" s="197"/>
      <c r="O95" s="99"/>
      <c r="P95" s="198">
        <f>P96+P485</f>
        <v>0</v>
      </c>
      <c r="Q95" s="99"/>
      <c r="R95" s="198">
        <f>R96+R485</f>
        <v>362.80943222494</v>
      </c>
      <c r="S95" s="99"/>
      <c r="T95" s="199">
        <f>T96+T485</f>
        <v>41.6815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71</v>
      </c>
      <c r="AU95" s="20" t="s">
        <v>171</v>
      </c>
      <c r="BK95" s="200">
        <f>BK96+BK485</f>
        <v>0</v>
      </c>
    </row>
    <row r="96" spans="1:63" s="12" customFormat="1" ht="25.9" customHeight="1">
      <c r="A96" s="12"/>
      <c r="B96" s="201"/>
      <c r="C96" s="202"/>
      <c r="D96" s="203" t="s">
        <v>71</v>
      </c>
      <c r="E96" s="204" t="s">
        <v>219</v>
      </c>
      <c r="F96" s="204" t="s">
        <v>220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f>P97+P261+P274+P303+P312+P400+P405+P463+P481</f>
        <v>0</v>
      </c>
      <c r="Q96" s="209"/>
      <c r="R96" s="210">
        <f>R97+R261+R274+R303+R312+R400+R405+R463+R481</f>
        <v>362.80943222494</v>
      </c>
      <c r="S96" s="209"/>
      <c r="T96" s="211">
        <f>T97+T261+T274+T303+T312+T400+T405+T463+T481</f>
        <v>41.6815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80</v>
      </c>
      <c r="AT96" s="213" t="s">
        <v>71</v>
      </c>
      <c r="AU96" s="213" t="s">
        <v>72</v>
      </c>
      <c r="AY96" s="212" t="s">
        <v>221</v>
      </c>
      <c r="BK96" s="214">
        <f>BK97+BK261+BK274+BK303+BK312+BK400+BK405+BK463+BK481</f>
        <v>0</v>
      </c>
    </row>
    <row r="97" spans="1:63" s="12" customFormat="1" ht="22.8" customHeight="1">
      <c r="A97" s="12"/>
      <c r="B97" s="201"/>
      <c r="C97" s="202"/>
      <c r="D97" s="203" t="s">
        <v>71</v>
      </c>
      <c r="E97" s="215" t="s">
        <v>80</v>
      </c>
      <c r="F97" s="215" t="s">
        <v>222</v>
      </c>
      <c r="G97" s="202"/>
      <c r="H97" s="202"/>
      <c r="I97" s="205"/>
      <c r="J97" s="216">
        <f>BK97</f>
        <v>0</v>
      </c>
      <c r="K97" s="202"/>
      <c r="L97" s="207"/>
      <c r="M97" s="208"/>
      <c r="N97" s="209"/>
      <c r="O97" s="209"/>
      <c r="P97" s="210">
        <f>P98+SUM(P99:P254)</f>
        <v>0</v>
      </c>
      <c r="Q97" s="209"/>
      <c r="R97" s="210">
        <f>R98+SUM(R99:R254)</f>
        <v>10.596314000000001</v>
      </c>
      <c r="S97" s="209"/>
      <c r="T97" s="211">
        <f>T98+SUM(T99:T254)</f>
        <v>41.6815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2" t="s">
        <v>80</v>
      </c>
      <c r="AT97" s="213" t="s">
        <v>71</v>
      </c>
      <c r="AU97" s="213" t="s">
        <v>80</v>
      </c>
      <c r="AY97" s="212" t="s">
        <v>221</v>
      </c>
      <c r="BK97" s="214">
        <f>BK98+SUM(BK99:BK254)</f>
        <v>0</v>
      </c>
    </row>
    <row r="98" spans="1:65" s="2" customFormat="1" ht="24.15" customHeight="1">
      <c r="A98" s="41"/>
      <c r="B98" s="42"/>
      <c r="C98" s="217" t="s">
        <v>80</v>
      </c>
      <c r="D98" s="217" t="s">
        <v>223</v>
      </c>
      <c r="E98" s="218" t="s">
        <v>2955</v>
      </c>
      <c r="F98" s="219" t="s">
        <v>2956</v>
      </c>
      <c r="G98" s="220" t="s">
        <v>226</v>
      </c>
      <c r="H98" s="221">
        <v>35</v>
      </c>
      <c r="I98" s="222"/>
      <c r="J98" s="223">
        <f>ROUND(I98*H98,2)</f>
        <v>0</v>
      </c>
      <c r="K98" s="219" t="s">
        <v>227</v>
      </c>
      <c r="L98" s="47"/>
      <c r="M98" s="224" t="s">
        <v>19</v>
      </c>
      <c r="N98" s="225" t="s">
        <v>43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0.44</v>
      </c>
      <c r="T98" s="227">
        <f>S98*H98</f>
        <v>15.4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228</v>
      </c>
      <c r="AT98" s="228" t="s">
        <v>223</v>
      </c>
      <c r="AU98" s="228" t="s">
        <v>82</v>
      </c>
      <c r="AY98" s="20" t="s">
        <v>221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0" t="s">
        <v>80</v>
      </c>
      <c r="BK98" s="229">
        <f>ROUND(I98*H98,2)</f>
        <v>0</v>
      </c>
      <c r="BL98" s="20" t="s">
        <v>228</v>
      </c>
      <c r="BM98" s="228" t="s">
        <v>2957</v>
      </c>
    </row>
    <row r="99" spans="1:47" s="2" customFormat="1" ht="12">
      <c r="A99" s="41"/>
      <c r="B99" s="42"/>
      <c r="C99" s="43"/>
      <c r="D99" s="230" t="s">
        <v>230</v>
      </c>
      <c r="E99" s="43"/>
      <c r="F99" s="231" t="s">
        <v>2958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230</v>
      </c>
      <c r="AU99" s="20" t="s">
        <v>82</v>
      </c>
    </row>
    <row r="100" spans="1:47" s="2" customFormat="1" ht="12">
      <c r="A100" s="41"/>
      <c r="B100" s="42"/>
      <c r="C100" s="43"/>
      <c r="D100" s="235" t="s">
        <v>232</v>
      </c>
      <c r="E100" s="43"/>
      <c r="F100" s="236" t="s">
        <v>2959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232</v>
      </c>
      <c r="AU100" s="20" t="s">
        <v>82</v>
      </c>
    </row>
    <row r="101" spans="1:65" s="2" customFormat="1" ht="24.15" customHeight="1">
      <c r="A101" s="41"/>
      <c r="B101" s="42"/>
      <c r="C101" s="217" t="s">
        <v>82</v>
      </c>
      <c r="D101" s="217" t="s">
        <v>223</v>
      </c>
      <c r="E101" s="218" t="s">
        <v>2960</v>
      </c>
      <c r="F101" s="219" t="s">
        <v>2961</v>
      </c>
      <c r="G101" s="220" t="s">
        <v>226</v>
      </c>
      <c r="H101" s="221">
        <v>35</v>
      </c>
      <c r="I101" s="222"/>
      <c r="J101" s="223">
        <f>ROUND(I101*H101,2)</f>
        <v>0</v>
      </c>
      <c r="K101" s="219" t="s">
        <v>227</v>
      </c>
      <c r="L101" s="47"/>
      <c r="M101" s="224" t="s">
        <v>19</v>
      </c>
      <c r="N101" s="225" t="s">
        <v>43</v>
      </c>
      <c r="O101" s="87"/>
      <c r="P101" s="226">
        <f>O101*H101</f>
        <v>0</v>
      </c>
      <c r="Q101" s="226">
        <v>4E-05</v>
      </c>
      <c r="R101" s="226">
        <f>Q101*H101</f>
        <v>0.0014000000000000002</v>
      </c>
      <c r="S101" s="226">
        <v>0.115</v>
      </c>
      <c r="T101" s="227">
        <f>S101*H101</f>
        <v>4.025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228</v>
      </c>
      <c r="AT101" s="228" t="s">
        <v>223</v>
      </c>
      <c r="AU101" s="228" t="s">
        <v>82</v>
      </c>
      <c r="AY101" s="20" t="s">
        <v>221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80</v>
      </c>
      <c r="BK101" s="229">
        <f>ROUND(I101*H101,2)</f>
        <v>0</v>
      </c>
      <c r="BL101" s="20" t="s">
        <v>228</v>
      </c>
      <c r="BM101" s="228" t="s">
        <v>2962</v>
      </c>
    </row>
    <row r="102" spans="1:47" s="2" customFormat="1" ht="12">
      <c r="A102" s="41"/>
      <c r="B102" s="42"/>
      <c r="C102" s="43"/>
      <c r="D102" s="230" t="s">
        <v>230</v>
      </c>
      <c r="E102" s="43"/>
      <c r="F102" s="231" t="s">
        <v>2963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230</v>
      </c>
      <c r="AU102" s="20" t="s">
        <v>82</v>
      </c>
    </row>
    <row r="103" spans="1:47" s="2" customFormat="1" ht="12">
      <c r="A103" s="41"/>
      <c r="B103" s="42"/>
      <c r="C103" s="43"/>
      <c r="D103" s="235" t="s">
        <v>232</v>
      </c>
      <c r="E103" s="43"/>
      <c r="F103" s="236" t="s">
        <v>2964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232</v>
      </c>
      <c r="AU103" s="20" t="s">
        <v>82</v>
      </c>
    </row>
    <row r="104" spans="1:65" s="2" customFormat="1" ht="24.15" customHeight="1">
      <c r="A104" s="41"/>
      <c r="B104" s="42"/>
      <c r="C104" s="217" t="s">
        <v>95</v>
      </c>
      <c r="D104" s="217" t="s">
        <v>223</v>
      </c>
      <c r="E104" s="218" t="s">
        <v>2965</v>
      </c>
      <c r="F104" s="219" t="s">
        <v>2966</v>
      </c>
      <c r="G104" s="220" t="s">
        <v>226</v>
      </c>
      <c r="H104" s="221">
        <v>35</v>
      </c>
      <c r="I104" s="222"/>
      <c r="J104" s="223">
        <f>ROUND(I104*H104,2)</f>
        <v>0</v>
      </c>
      <c r="K104" s="219" t="s">
        <v>227</v>
      </c>
      <c r="L104" s="47"/>
      <c r="M104" s="224" t="s">
        <v>19</v>
      </c>
      <c r="N104" s="225" t="s">
        <v>43</v>
      </c>
      <c r="O104" s="87"/>
      <c r="P104" s="226">
        <f>O104*H104</f>
        <v>0</v>
      </c>
      <c r="Q104" s="226">
        <v>8E-05</v>
      </c>
      <c r="R104" s="226">
        <f>Q104*H104</f>
        <v>0.0028000000000000004</v>
      </c>
      <c r="S104" s="226">
        <v>0.23</v>
      </c>
      <c r="T104" s="227">
        <f>S104*H104</f>
        <v>8.05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228</v>
      </c>
      <c r="AT104" s="228" t="s">
        <v>223</v>
      </c>
      <c r="AU104" s="228" t="s">
        <v>82</v>
      </c>
      <c r="AY104" s="20" t="s">
        <v>221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80</v>
      </c>
      <c r="BK104" s="229">
        <f>ROUND(I104*H104,2)</f>
        <v>0</v>
      </c>
      <c r="BL104" s="20" t="s">
        <v>228</v>
      </c>
      <c r="BM104" s="228" t="s">
        <v>2967</v>
      </c>
    </row>
    <row r="105" spans="1:47" s="2" customFormat="1" ht="12">
      <c r="A105" s="41"/>
      <c r="B105" s="42"/>
      <c r="C105" s="43"/>
      <c r="D105" s="230" t="s">
        <v>230</v>
      </c>
      <c r="E105" s="43"/>
      <c r="F105" s="231" t="s">
        <v>2968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230</v>
      </c>
      <c r="AU105" s="20" t="s">
        <v>82</v>
      </c>
    </row>
    <row r="106" spans="1:47" s="2" customFormat="1" ht="12">
      <c r="A106" s="41"/>
      <c r="B106" s="42"/>
      <c r="C106" s="43"/>
      <c r="D106" s="235" t="s">
        <v>232</v>
      </c>
      <c r="E106" s="43"/>
      <c r="F106" s="236" t="s">
        <v>2969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232</v>
      </c>
      <c r="AU106" s="20" t="s">
        <v>82</v>
      </c>
    </row>
    <row r="107" spans="1:65" s="2" customFormat="1" ht="16.5" customHeight="1">
      <c r="A107" s="41"/>
      <c r="B107" s="42"/>
      <c r="C107" s="217" t="s">
        <v>228</v>
      </c>
      <c r="D107" s="217" t="s">
        <v>223</v>
      </c>
      <c r="E107" s="218" t="s">
        <v>2970</v>
      </c>
      <c r="F107" s="219" t="s">
        <v>2971</v>
      </c>
      <c r="G107" s="220" t="s">
        <v>305</v>
      </c>
      <c r="H107" s="221">
        <v>69.3</v>
      </c>
      <c r="I107" s="222"/>
      <c r="J107" s="223">
        <f>ROUND(I107*H107,2)</f>
        <v>0</v>
      </c>
      <c r="K107" s="219" t="s">
        <v>227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0.205</v>
      </c>
      <c r="T107" s="227">
        <f>S107*H107</f>
        <v>14.206499999999998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228</v>
      </c>
      <c r="AT107" s="228" t="s">
        <v>223</v>
      </c>
      <c r="AU107" s="228" t="s">
        <v>82</v>
      </c>
      <c r="AY107" s="20" t="s">
        <v>221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80</v>
      </c>
      <c r="BK107" s="229">
        <f>ROUND(I107*H107,2)</f>
        <v>0</v>
      </c>
      <c r="BL107" s="20" t="s">
        <v>228</v>
      </c>
      <c r="BM107" s="228" t="s">
        <v>2972</v>
      </c>
    </row>
    <row r="108" spans="1:47" s="2" customFormat="1" ht="12">
      <c r="A108" s="41"/>
      <c r="B108" s="42"/>
      <c r="C108" s="43"/>
      <c r="D108" s="230" t="s">
        <v>230</v>
      </c>
      <c r="E108" s="43"/>
      <c r="F108" s="231" t="s">
        <v>2973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230</v>
      </c>
      <c r="AU108" s="20" t="s">
        <v>82</v>
      </c>
    </row>
    <row r="109" spans="1:47" s="2" customFormat="1" ht="12">
      <c r="A109" s="41"/>
      <c r="B109" s="42"/>
      <c r="C109" s="43"/>
      <c r="D109" s="235" t="s">
        <v>232</v>
      </c>
      <c r="E109" s="43"/>
      <c r="F109" s="236" t="s">
        <v>2974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232</v>
      </c>
      <c r="AU109" s="20" t="s">
        <v>82</v>
      </c>
    </row>
    <row r="110" spans="1:51" s="14" customFormat="1" ht="12">
      <c r="A110" s="14"/>
      <c r="B110" s="248"/>
      <c r="C110" s="249"/>
      <c r="D110" s="230" t="s">
        <v>234</v>
      </c>
      <c r="E110" s="250" t="s">
        <v>19</v>
      </c>
      <c r="F110" s="251" t="s">
        <v>2975</v>
      </c>
      <c r="G110" s="249"/>
      <c r="H110" s="250" t="s">
        <v>19</v>
      </c>
      <c r="I110" s="252"/>
      <c r="J110" s="249"/>
      <c r="K110" s="249"/>
      <c r="L110" s="253"/>
      <c r="M110" s="254"/>
      <c r="N110" s="255"/>
      <c r="O110" s="255"/>
      <c r="P110" s="255"/>
      <c r="Q110" s="255"/>
      <c r="R110" s="255"/>
      <c r="S110" s="255"/>
      <c r="T110" s="25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7" t="s">
        <v>234</v>
      </c>
      <c r="AU110" s="257" t="s">
        <v>82</v>
      </c>
      <c r="AV110" s="14" t="s">
        <v>80</v>
      </c>
      <c r="AW110" s="14" t="s">
        <v>33</v>
      </c>
      <c r="AX110" s="14" t="s">
        <v>72</v>
      </c>
      <c r="AY110" s="257" t="s">
        <v>221</v>
      </c>
    </row>
    <row r="111" spans="1:51" s="13" customFormat="1" ht="12">
      <c r="A111" s="13"/>
      <c r="B111" s="237"/>
      <c r="C111" s="238"/>
      <c r="D111" s="230" t="s">
        <v>234</v>
      </c>
      <c r="E111" s="239" t="s">
        <v>19</v>
      </c>
      <c r="F111" s="240" t="s">
        <v>2976</v>
      </c>
      <c r="G111" s="238"/>
      <c r="H111" s="241">
        <v>69.3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7" t="s">
        <v>234</v>
      </c>
      <c r="AU111" s="247" t="s">
        <v>82</v>
      </c>
      <c r="AV111" s="13" t="s">
        <v>82</v>
      </c>
      <c r="AW111" s="13" t="s">
        <v>33</v>
      </c>
      <c r="AX111" s="13" t="s">
        <v>72</v>
      </c>
      <c r="AY111" s="247" t="s">
        <v>221</v>
      </c>
    </row>
    <row r="112" spans="1:51" s="15" customFormat="1" ht="12">
      <c r="A112" s="15"/>
      <c r="B112" s="258"/>
      <c r="C112" s="259"/>
      <c r="D112" s="230" t="s">
        <v>234</v>
      </c>
      <c r="E112" s="260" t="s">
        <v>19</v>
      </c>
      <c r="F112" s="261" t="s">
        <v>243</v>
      </c>
      <c r="G112" s="259"/>
      <c r="H112" s="262">
        <v>69.3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8" t="s">
        <v>234</v>
      </c>
      <c r="AU112" s="268" t="s">
        <v>82</v>
      </c>
      <c r="AV112" s="15" t="s">
        <v>228</v>
      </c>
      <c r="AW112" s="15" t="s">
        <v>33</v>
      </c>
      <c r="AX112" s="15" t="s">
        <v>80</v>
      </c>
      <c r="AY112" s="268" t="s">
        <v>221</v>
      </c>
    </row>
    <row r="113" spans="1:65" s="2" customFormat="1" ht="24.15" customHeight="1">
      <c r="A113" s="41"/>
      <c r="B113" s="42"/>
      <c r="C113" s="217" t="s">
        <v>257</v>
      </c>
      <c r="D113" s="217" t="s">
        <v>223</v>
      </c>
      <c r="E113" s="218" t="s">
        <v>224</v>
      </c>
      <c r="F113" s="219" t="s">
        <v>225</v>
      </c>
      <c r="G113" s="220" t="s">
        <v>226</v>
      </c>
      <c r="H113" s="221">
        <v>260.7</v>
      </c>
      <c r="I113" s="222"/>
      <c r="J113" s="223">
        <f>ROUND(I113*H113,2)</f>
        <v>0</v>
      </c>
      <c r="K113" s="219" t="s">
        <v>227</v>
      </c>
      <c r="L113" s="47"/>
      <c r="M113" s="224" t="s">
        <v>19</v>
      </c>
      <c r="N113" s="225" t="s">
        <v>43</v>
      </c>
      <c r="O113" s="87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8" t="s">
        <v>228</v>
      </c>
      <c r="AT113" s="228" t="s">
        <v>223</v>
      </c>
      <c r="AU113" s="228" t="s">
        <v>82</v>
      </c>
      <c r="AY113" s="20" t="s">
        <v>221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0" t="s">
        <v>80</v>
      </c>
      <c r="BK113" s="229">
        <f>ROUND(I113*H113,2)</f>
        <v>0</v>
      </c>
      <c r="BL113" s="20" t="s">
        <v>228</v>
      </c>
      <c r="BM113" s="228" t="s">
        <v>2977</v>
      </c>
    </row>
    <row r="114" spans="1:47" s="2" customFormat="1" ht="12">
      <c r="A114" s="41"/>
      <c r="B114" s="42"/>
      <c r="C114" s="43"/>
      <c r="D114" s="230" t="s">
        <v>230</v>
      </c>
      <c r="E114" s="43"/>
      <c r="F114" s="231" t="s">
        <v>231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230</v>
      </c>
      <c r="AU114" s="20" t="s">
        <v>82</v>
      </c>
    </row>
    <row r="115" spans="1:47" s="2" customFormat="1" ht="12">
      <c r="A115" s="41"/>
      <c r="B115" s="42"/>
      <c r="C115" s="43"/>
      <c r="D115" s="235" t="s">
        <v>232</v>
      </c>
      <c r="E115" s="43"/>
      <c r="F115" s="236" t="s">
        <v>233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232</v>
      </c>
      <c r="AU115" s="20" t="s">
        <v>82</v>
      </c>
    </row>
    <row r="116" spans="1:51" s="13" customFormat="1" ht="12">
      <c r="A116" s="13"/>
      <c r="B116" s="237"/>
      <c r="C116" s="238"/>
      <c r="D116" s="230" t="s">
        <v>234</v>
      </c>
      <c r="E116" s="239" t="s">
        <v>19</v>
      </c>
      <c r="F116" s="240" t="s">
        <v>2978</v>
      </c>
      <c r="G116" s="238"/>
      <c r="H116" s="241">
        <v>173.7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7" t="s">
        <v>234</v>
      </c>
      <c r="AU116" s="247" t="s">
        <v>82</v>
      </c>
      <c r="AV116" s="13" t="s">
        <v>82</v>
      </c>
      <c r="AW116" s="13" t="s">
        <v>33</v>
      </c>
      <c r="AX116" s="13" t="s">
        <v>72</v>
      </c>
      <c r="AY116" s="247" t="s">
        <v>221</v>
      </c>
    </row>
    <row r="117" spans="1:51" s="13" customFormat="1" ht="12">
      <c r="A117" s="13"/>
      <c r="B117" s="237"/>
      <c r="C117" s="238"/>
      <c r="D117" s="230" t="s">
        <v>234</v>
      </c>
      <c r="E117" s="239" t="s">
        <v>19</v>
      </c>
      <c r="F117" s="240" t="s">
        <v>2979</v>
      </c>
      <c r="G117" s="238"/>
      <c r="H117" s="241">
        <v>60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7" t="s">
        <v>234</v>
      </c>
      <c r="AU117" s="247" t="s">
        <v>82</v>
      </c>
      <c r="AV117" s="13" t="s">
        <v>82</v>
      </c>
      <c r="AW117" s="13" t="s">
        <v>33</v>
      </c>
      <c r="AX117" s="13" t="s">
        <v>72</v>
      </c>
      <c r="AY117" s="247" t="s">
        <v>221</v>
      </c>
    </row>
    <row r="118" spans="1:51" s="13" customFormat="1" ht="12">
      <c r="A118" s="13"/>
      <c r="B118" s="237"/>
      <c r="C118" s="238"/>
      <c r="D118" s="230" t="s">
        <v>234</v>
      </c>
      <c r="E118" s="239" t="s">
        <v>19</v>
      </c>
      <c r="F118" s="240" t="s">
        <v>2980</v>
      </c>
      <c r="G118" s="238"/>
      <c r="H118" s="241">
        <v>13.5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7" t="s">
        <v>234</v>
      </c>
      <c r="AU118" s="247" t="s">
        <v>82</v>
      </c>
      <c r="AV118" s="13" t="s">
        <v>82</v>
      </c>
      <c r="AW118" s="13" t="s">
        <v>33</v>
      </c>
      <c r="AX118" s="13" t="s">
        <v>72</v>
      </c>
      <c r="AY118" s="247" t="s">
        <v>221</v>
      </c>
    </row>
    <row r="119" spans="1:51" s="13" customFormat="1" ht="12">
      <c r="A119" s="13"/>
      <c r="B119" s="237"/>
      <c r="C119" s="238"/>
      <c r="D119" s="230" t="s">
        <v>234</v>
      </c>
      <c r="E119" s="239" t="s">
        <v>19</v>
      </c>
      <c r="F119" s="240" t="s">
        <v>2981</v>
      </c>
      <c r="G119" s="238"/>
      <c r="H119" s="241">
        <v>13.5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7" t="s">
        <v>234</v>
      </c>
      <c r="AU119" s="247" t="s">
        <v>82</v>
      </c>
      <c r="AV119" s="13" t="s">
        <v>82</v>
      </c>
      <c r="AW119" s="13" t="s">
        <v>33</v>
      </c>
      <c r="AX119" s="13" t="s">
        <v>72</v>
      </c>
      <c r="AY119" s="247" t="s">
        <v>221</v>
      </c>
    </row>
    <row r="120" spans="1:51" s="15" customFormat="1" ht="12">
      <c r="A120" s="15"/>
      <c r="B120" s="258"/>
      <c r="C120" s="259"/>
      <c r="D120" s="230" t="s">
        <v>234</v>
      </c>
      <c r="E120" s="260" t="s">
        <v>156</v>
      </c>
      <c r="F120" s="261" t="s">
        <v>243</v>
      </c>
      <c r="G120" s="259"/>
      <c r="H120" s="262">
        <v>260.7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8" t="s">
        <v>234</v>
      </c>
      <c r="AU120" s="268" t="s">
        <v>82</v>
      </c>
      <c r="AV120" s="15" t="s">
        <v>228</v>
      </c>
      <c r="AW120" s="15" t="s">
        <v>33</v>
      </c>
      <c r="AX120" s="15" t="s">
        <v>80</v>
      </c>
      <c r="AY120" s="268" t="s">
        <v>221</v>
      </c>
    </row>
    <row r="121" spans="1:65" s="2" customFormat="1" ht="33" customHeight="1">
      <c r="A121" s="41"/>
      <c r="B121" s="42"/>
      <c r="C121" s="217" t="s">
        <v>264</v>
      </c>
      <c r="D121" s="217" t="s">
        <v>223</v>
      </c>
      <c r="E121" s="218" t="s">
        <v>236</v>
      </c>
      <c r="F121" s="219" t="s">
        <v>237</v>
      </c>
      <c r="G121" s="220" t="s">
        <v>238</v>
      </c>
      <c r="H121" s="221">
        <v>120</v>
      </c>
      <c r="I121" s="222"/>
      <c r="J121" s="223">
        <f>ROUND(I121*H121,2)</f>
        <v>0</v>
      </c>
      <c r="K121" s="219" t="s">
        <v>227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228</v>
      </c>
      <c r="AT121" s="228" t="s">
        <v>223</v>
      </c>
      <c r="AU121" s="228" t="s">
        <v>82</v>
      </c>
      <c r="AY121" s="20" t="s">
        <v>221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80</v>
      </c>
      <c r="BK121" s="229">
        <f>ROUND(I121*H121,2)</f>
        <v>0</v>
      </c>
      <c r="BL121" s="20" t="s">
        <v>228</v>
      </c>
      <c r="BM121" s="228" t="s">
        <v>2982</v>
      </c>
    </row>
    <row r="122" spans="1:47" s="2" customFormat="1" ht="12">
      <c r="A122" s="41"/>
      <c r="B122" s="42"/>
      <c r="C122" s="43"/>
      <c r="D122" s="230" t="s">
        <v>230</v>
      </c>
      <c r="E122" s="43"/>
      <c r="F122" s="231" t="s">
        <v>240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230</v>
      </c>
      <c r="AU122" s="20" t="s">
        <v>82</v>
      </c>
    </row>
    <row r="123" spans="1:47" s="2" customFormat="1" ht="12">
      <c r="A123" s="41"/>
      <c r="B123" s="42"/>
      <c r="C123" s="43"/>
      <c r="D123" s="235" t="s">
        <v>232</v>
      </c>
      <c r="E123" s="43"/>
      <c r="F123" s="236" t="s">
        <v>241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232</v>
      </c>
      <c r="AU123" s="20" t="s">
        <v>82</v>
      </c>
    </row>
    <row r="124" spans="1:51" s="14" customFormat="1" ht="12">
      <c r="A124" s="14"/>
      <c r="B124" s="248"/>
      <c r="C124" s="249"/>
      <c r="D124" s="230" t="s">
        <v>234</v>
      </c>
      <c r="E124" s="250" t="s">
        <v>19</v>
      </c>
      <c r="F124" s="251" t="s">
        <v>2983</v>
      </c>
      <c r="G124" s="249"/>
      <c r="H124" s="250" t="s">
        <v>19</v>
      </c>
      <c r="I124" s="252"/>
      <c r="J124" s="249"/>
      <c r="K124" s="249"/>
      <c r="L124" s="253"/>
      <c r="M124" s="254"/>
      <c r="N124" s="255"/>
      <c r="O124" s="255"/>
      <c r="P124" s="255"/>
      <c r="Q124" s="255"/>
      <c r="R124" s="255"/>
      <c r="S124" s="255"/>
      <c r="T124" s="25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7" t="s">
        <v>234</v>
      </c>
      <c r="AU124" s="257" t="s">
        <v>82</v>
      </c>
      <c r="AV124" s="14" t="s">
        <v>80</v>
      </c>
      <c r="AW124" s="14" t="s">
        <v>33</v>
      </c>
      <c r="AX124" s="14" t="s">
        <v>72</v>
      </c>
      <c r="AY124" s="257" t="s">
        <v>221</v>
      </c>
    </row>
    <row r="125" spans="1:51" s="13" customFormat="1" ht="12">
      <c r="A125" s="13"/>
      <c r="B125" s="237"/>
      <c r="C125" s="238"/>
      <c r="D125" s="230" t="s">
        <v>234</v>
      </c>
      <c r="E125" s="239" t="s">
        <v>19</v>
      </c>
      <c r="F125" s="240" t="s">
        <v>165</v>
      </c>
      <c r="G125" s="238"/>
      <c r="H125" s="241">
        <v>120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7" t="s">
        <v>234</v>
      </c>
      <c r="AU125" s="247" t="s">
        <v>82</v>
      </c>
      <c r="AV125" s="13" t="s">
        <v>82</v>
      </c>
      <c r="AW125" s="13" t="s">
        <v>33</v>
      </c>
      <c r="AX125" s="13" t="s">
        <v>72</v>
      </c>
      <c r="AY125" s="247" t="s">
        <v>221</v>
      </c>
    </row>
    <row r="126" spans="1:51" s="15" customFormat="1" ht="12">
      <c r="A126" s="15"/>
      <c r="B126" s="258"/>
      <c r="C126" s="259"/>
      <c r="D126" s="230" t="s">
        <v>234</v>
      </c>
      <c r="E126" s="260" t="s">
        <v>158</v>
      </c>
      <c r="F126" s="261" t="s">
        <v>243</v>
      </c>
      <c r="G126" s="259"/>
      <c r="H126" s="262">
        <v>120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8" t="s">
        <v>234</v>
      </c>
      <c r="AU126" s="268" t="s">
        <v>82</v>
      </c>
      <c r="AV126" s="15" t="s">
        <v>228</v>
      </c>
      <c r="AW126" s="15" t="s">
        <v>33</v>
      </c>
      <c r="AX126" s="15" t="s">
        <v>80</v>
      </c>
      <c r="AY126" s="268" t="s">
        <v>221</v>
      </c>
    </row>
    <row r="127" spans="1:65" s="2" customFormat="1" ht="37.8" customHeight="1">
      <c r="A127" s="41"/>
      <c r="B127" s="42"/>
      <c r="C127" s="217" t="s">
        <v>272</v>
      </c>
      <c r="D127" s="217" t="s">
        <v>223</v>
      </c>
      <c r="E127" s="218" t="s">
        <v>2984</v>
      </c>
      <c r="F127" s="219" t="s">
        <v>2985</v>
      </c>
      <c r="G127" s="220" t="s">
        <v>238</v>
      </c>
      <c r="H127" s="221">
        <v>54.6</v>
      </c>
      <c r="I127" s="222"/>
      <c r="J127" s="223">
        <f>ROUND(I127*H127,2)</f>
        <v>0</v>
      </c>
      <c r="K127" s="219" t="s">
        <v>227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228</v>
      </c>
      <c r="AT127" s="228" t="s">
        <v>223</v>
      </c>
      <c r="AU127" s="228" t="s">
        <v>82</v>
      </c>
      <c r="AY127" s="20" t="s">
        <v>221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80</v>
      </c>
      <c r="BK127" s="229">
        <f>ROUND(I127*H127,2)</f>
        <v>0</v>
      </c>
      <c r="BL127" s="20" t="s">
        <v>228</v>
      </c>
      <c r="BM127" s="228" t="s">
        <v>2986</v>
      </c>
    </row>
    <row r="128" spans="1:47" s="2" customFormat="1" ht="12">
      <c r="A128" s="41"/>
      <c r="B128" s="42"/>
      <c r="C128" s="43"/>
      <c r="D128" s="230" t="s">
        <v>230</v>
      </c>
      <c r="E128" s="43"/>
      <c r="F128" s="231" t="s">
        <v>2987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230</v>
      </c>
      <c r="AU128" s="20" t="s">
        <v>82</v>
      </c>
    </row>
    <row r="129" spans="1:47" s="2" customFormat="1" ht="12">
      <c r="A129" s="41"/>
      <c r="B129" s="42"/>
      <c r="C129" s="43"/>
      <c r="D129" s="235" t="s">
        <v>232</v>
      </c>
      <c r="E129" s="43"/>
      <c r="F129" s="236" t="s">
        <v>2988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232</v>
      </c>
      <c r="AU129" s="20" t="s">
        <v>82</v>
      </c>
    </row>
    <row r="130" spans="1:51" s="13" customFormat="1" ht="12">
      <c r="A130" s="13"/>
      <c r="B130" s="237"/>
      <c r="C130" s="238"/>
      <c r="D130" s="230" t="s">
        <v>234</v>
      </c>
      <c r="E130" s="239" t="s">
        <v>19</v>
      </c>
      <c r="F130" s="240" t="s">
        <v>2989</v>
      </c>
      <c r="G130" s="238"/>
      <c r="H130" s="241">
        <v>54.6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234</v>
      </c>
      <c r="AU130" s="247" t="s">
        <v>82</v>
      </c>
      <c r="AV130" s="13" t="s">
        <v>82</v>
      </c>
      <c r="AW130" s="13" t="s">
        <v>33</v>
      </c>
      <c r="AX130" s="13" t="s">
        <v>72</v>
      </c>
      <c r="AY130" s="247" t="s">
        <v>221</v>
      </c>
    </row>
    <row r="131" spans="1:51" s="15" customFormat="1" ht="12">
      <c r="A131" s="15"/>
      <c r="B131" s="258"/>
      <c r="C131" s="259"/>
      <c r="D131" s="230" t="s">
        <v>234</v>
      </c>
      <c r="E131" s="260" t="s">
        <v>2949</v>
      </c>
      <c r="F131" s="261" t="s">
        <v>243</v>
      </c>
      <c r="G131" s="259"/>
      <c r="H131" s="262">
        <v>54.6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8" t="s">
        <v>234</v>
      </c>
      <c r="AU131" s="268" t="s">
        <v>82</v>
      </c>
      <c r="AV131" s="15" t="s">
        <v>228</v>
      </c>
      <c r="AW131" s="15" t="s">
        <v>33</v>
      </c>
      <c r="AX131" s="15" t="s">
        <v>80</v>
      </c>
      <c r="AY131" s="268" t="s">
        <v>221</v>
      </c>
    </row>
    <row r="132" spans="1:65" s="2" customFormat="1" ht="24.15" customHeight="1">
      <c r="A132" s="41"/>
      <c r="B132" s="42"/>
      <c r="C132" s="217" t="s">
        <v>279</v>
      </c>
      <c r="D132" s="217" t="s">
        <v>223</v>
      </c>
      <c r="E132" s="218" t="s">
        <v>2990</v>
      </c>
      <c r="F132" s="219" t="s">
        <v>2991</v>
      </c>
      <c r="G132" s="220" t="s">
        <v>305</v>
      </c>
      <c r="H132" s="221">
        <v>21</v>
      </c>
      <c r="I132" s="222"/>
      <c r="J132" s="223">
        <f>ROUND(I132*H132,2)</f>
        <v>0</v>
      </c>
      <c r="K132" s="219" t="s">
        <v>227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228</v>
      </c>
      <c r="AT132" s="228" t="s">
        <v>223</v>
      </c>
      <c r="AU132" s="228" t="s">
        <v>82</v>
      </c>
      <c r="AY132" s="20" t="s">
        <v>221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80</v>
      </c>
      <c r="BK132" s="229">
        <f>ROUND(I132*H132,2)</f>
        <v>0</v>
      </c>
      <c r="BL132" s="20" t="s">
        <v>228</v>
      </c>
      <c r="BM132" s="228" t="s">
        <v>2992</v>
      </c>
    </row>
    <row r="133" spans="1:47" s="2" customFormat="1" ht="12">
      <c r="A133" s="41"/>
      <c r="B133" s="42"/>
      <c r="C133" s="43"/>
      <c r="D133" s="230" t="s">
        <v>230</v>
      </c>
      <c r="E133" s="43"/>
      <c r="F133" s="231" t="s">
        <v>2993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230</v>
      </c>
      <c r="AU133" s="20" t="s">
        <v>82</v>
      </c>
    </row>
    <row r="134" spans="1:47" s="2" customFormat="1" ht="12">
      <c r="A134" s="41"/>
      <c r="B134" s="42"/>
      <c r="C134" s="43"/>
      <c r="D134" s="235" t="s">
        <v>232</v>
      </c>
      <c r="E134" s="43"/>
      <c r="F134" s="236" t="s">
        <v>2994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232</v>
      </c>
      <c r="AU134" s="20" t="s">
        <v>82</v>
      </c>
    </row>
    <row r="135" spans="1:51" s="13" customFormat="1" ht="12">
      <c r="A135" s="13"/>
      <c r="B135" s="237"/>
      <c r="C135" s="238"/>
      <c r="D135" s="230" t="s">
        <v>234</v>
      </c>
      <c r="E135" s="239" t="s">
        <v>19</v>
      </c>
      <c r="F135" s="240" t="s">
        <v>2995</v>
      </c>
      <c r="G135" s="238"/>
      <c r="H135" s="241">
        <v>21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234</v>
      </c>
      <c r="AU135" s="247" t="s">
        <v>82</v>
      </c>
      <c r="AV135" s="13" t="s">
        <v>82</v>
      </c>
      <c r="AW135" s="13" t="s">
        <v>33</v>
      </c>
      <c r="AX135" s="13" t="s">
        <v>72</v>
      </c>
      <c r="AY135" s="247" t="s">
        <v>221</v>
      </c>
    </row>
    <row r="136" spans="1:51" s="15" customFormat="1" ht="12">
      <c r="A136" s="15"/>
      <c r="B136" s="258"/>
      <c r="C136" s="259"/>
      <c r="D136" s="230" t="s">
        <v>234</v>
      </c>
      <c r="E136" s="260" t="s">
        <v>19</v>
      </c>
      <c r="F136" s="261" t="s">
        <v>243</v>
      </c>
      <c r="G136" s="259"/>
      <c r="H136" s="262">
        <v>21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8" t="s">
        <v>234</v>
      </c>
      <c r="AU136" s="268" t="s">
        <v>82</v>
      </c>
      <c r="AV136" s="15" t="s">
        <v>228</v>
      </c>
      <c r="AW136" s="15" t="s">
        <v>33</v>
      </c>
      <c r="AX136" s="15" t="s">
        <v>80</v>
      </c>
      <c r="AY136" s="268" t="s">
        <v>221</v>
      </c>
    </row>
    <row r="137" spans="1:65" s="2" customFormat="1" ht="33" customHeight="1">
      <c r="A137" s="41"/>
      <c r="B137" s="42"/>
      <c r="C137" s="217" t="s">
        <v>286</v>
      </c>
      <c r="D137" s="217" t="s">
        <v>223</v>
      </c>
      <c r="E137" s="218" t="s">
        <v>244</v>
      </c>
      <c r="F137" s="219" t="s">
        <v>245</v>
      </c>
      <c r="G137" s="220" t="s">
        <v>238</v>
      </c>
      <c r="H137" s="221">
        <v>2.64</v>
      </c>
      <c r="I137" s="222"/>
      <c r="J137" s="223">
        <f>ROUND(I137*H137,2)</f>
        <v>0</v>
      </c>
      <c r="K137" s="219" t="s">
        <v>227</v>
      </c>
      <c r="L137" s="47"/>
      <c r="M137" s="224" t="s">
        <v>19</v>
      </c>
      <c r="N137" s="225" t="s">
        <v>43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228</v>
      </c>
      <c r="AT137" s="228" t="s">
        <v>223</v>
      </c>
      <c r="AU137" s="228" t="s">
        <v>82</v>
      </c>
      <c r="AY137" s="20" t="s">
        <v>221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80</v>
      </c>
      <c r="BK137" s="229">
        <f>ROUND(I137*H137,2)</f>
        <v>0</v>
      </c>
      <c r="BL137" s="20" t="s">
        <v>228</v>
      </c>
      <c r="BM137" s="228" t="s">
        <v>2996</v>
      </c>
    </row>
    <row r="138" spans="1:47" s="2" customFormat="1" ht="12">
      <c r="A138" s="41"/>
      <c r="B138" s="42"/>
      <c r="C138" s="43"/>
      <c r="D138" s="230" t="s">
        <v>230</v>
      </c>
      <c r="E138" s="43"/>
      <c r="F138" s="231" t="s">
        <v>247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230</v>
      </c>
      <c r="AU138" s="20" t="s">
        <v>82</v>
      </c>
    </row>
    <row r="139" spans="1:47" s="2" customFormat="1" ht="12">
      <c r="A139" s="41"/>
      <c r="B139" s="42"/>
      <c r="C139" s="43"/>
      <c r="D139" s="235" t="s">
        <v>232</v>
      </c>
      <c r="E139" s="43"/>
      <c r="F139" s="236" t="s">
        <v>248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232</v>
      </c>
      <c r="AU139" s="20" t="s">
        <v>82</v>
      </c>
    </row>
    <row r="140" spans="1:51" s="14" customFormat="1" ht="12">
      <c r="A140" s="14"/>
      <c r="B140" s="248"/>
      <c r="C140" s="249"/>
      <c r="D140" s="230" t="s">
        <v>234</v>
      </c>
      <c r="E140" s="250" t="s">
        <v>19</v>
      </c>
      <c r="F140" s="251" t="s">
        <v>2997</v>
      </c>
      <c r="G140" s="249"/>
      <c r="H140" s="250" t="s">
        <v>19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234</v>
      </c>
      <c r="AU140" s="257" t="s">
        <v>82</v>
      </c>
      <c r="AV140" s="14" t="s">
        <v>80</v>
      </c>
      <c r="AW140" s="14" t="s">
        <v>33</v>
      </c>
      <c r="AX140" s="14" t="s">
        <v>72</v>
      </c>
      <c r="AY140" s="257" t="s">
        <v>221</v>
      </c>
    </row>
    <row r="141" spans="1:51" s="13" customFormat="1" ht="12">
      <c r="A141" s="13"/>
      <c r="B141" s="237"/>
      <c r="C141" s="238"/>
      <c r="D141" s="230" t="s">
        <v>234</v>
      </c>
      <c r="E141" s="239" t="s">
        <v>19</v>
      </c>
      <c r="F141" s="240" t="s">
        <v>2998</v>
      </c>
      <c r="G141" s="238"/>
      <c r="H141" s="241">
        <v>1.938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234</v>
      </c>
      <c r="AU141" s="247" t="s">
        <v>82</v>
      </c>
      <c r="AV141" s="13" t="s">
        <v>82</v>
      </c>
      <c r="AW141" s="13" t="s">
        <v>33</v>
      </c>
      <c r="AX141" s="13" t="s">
        <v>72</v>
      </c>
      <c r="AY141" s="247" t="s">
        <v>221</v>
      </c>
    </row>
    <row r="142" spans="1:51" s="14" customFormat="1" ht="12">
      <c r="A142" s="14"/>
      <c r="B142" s="248"/>
      <c r="C142" s="249"/>
      <c r="D142" s="230" t="s">
        <v>234</v>
      </c>
      <c r="E142" s="250" t="s">
        <v>19</v>
      </c>
      <c r="F142" s="251" t="s">
        <v>2999</v>
      </c>
      <c r="G142" s="249"/>
      <c r="H142" s="250" t="s">
        <v>19</v>
      </c>
      <c r="I142" s="252"/>
      <c r="J142" s="249"/>
      <c r="K142" s="249"/>
      <c r="L142" s="253"/>
      <c r="M142" s="254"/>
      <c r="N142" s="255"/>
      <c r="O142" s="255"/>
      <c r="P142" s="255"/>
      <c r="Q142" s="255"/>
      <c r="R142" s="255"/>
      <c r="S142" s="255"/>
      <c r="T142" s="25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7" t="s">
        <v>234</v>
      </c>
      <c r="AU142" s="257" t="s">
        <v>82</v>
      </c>
      <c r="AV142" s="14" t="s">
        <v>80</v>
      </c>
      <c r="AW142" s="14" t="s">
        <v>33</v>
      </c>
      <c r="AX142" s="14" t="s">
        <v>72</v>
      </c>
      <c r="AY142" s="257" t="s">
        <v>221</v>
      </c>
    </row>
    <row r="143" spans="1:51" s="13" customFormat="1" ht="12">
      <c r="A143" s="13"/>
      <c r="B143" s="237"/>
      <c r="C143" s="238"/>
      <c r="D143" s="230" t="s">
        <v>234</v>
      </c>
      <c r="E143" s="239" t="s">
        <v>19</v>
      </c>
      <c r="F143" s="240" t="s">
        <v>3000</v>
      </c>
      <c r="G143" s="238"/>
      <c r="H143" s="241">
        <v>0.702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234</v>
      </c>
      <c r="AU143" s="247" t="s">
        <v>82</v>
      </c>
      <c r="AV143" s="13" t="s">
        <v>82</v>
      </c>
      <c r="AW143" s="13" t="s">
        <v>33</v>
      </c>
      <c r="AX143" s="13" t="s">
        <v>72</v>
      </c>
      <c r="AY143" s="247" t="s">
        <v>221</v>
      </c>
    </row>
    <row r="144" spans="1:51" s="15" customFormat="1" ht="12">
      <c r="A144" s="15"/>
      <c r="B144" s="258"/>
      <c r="C144" s="259"/>
      <c r="D144" s="230" t="s">
        <v>234</v>
      </c>
      <c r="E144" s="260" t="s">
        <v>160</v>
      </c>
      <c r="F144" s="261" t="s">
        <v>243</v>
      </c>
      <c r="G144" s="259"/>
      <c r="H144" s="262">
        <v>2.64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8" t="s">
        <v>234</v>
      </c>
      <c r="AU144" s="268" t="s">
        <v>82</v>
      </c>
      <c r="AV144" s="15" t="s">
        <v>228</v>
      </c>
      <c r="AW144" s="15" t="s">
        <v>33</v>
      </c>
      <c r="AX144" s="15" t="s">
        <v>80</v>
      </c>
      <c r="AY144" s="268" t="s">
        <v>221</v>
      </c>
    </row>
    <row r="145" spans="1:65" s="2" customFormat="1" ht="37.8" customHeight="1">
      <c r="A145" s="41"/>
      <c r="B145" s="42"/>
      <c r="C145" s="217" t="s">
        <v>294</v>
      </c>
      <c r="D145" s="217" t="s">
        <v>223</v>
      </c>
      <c r="E145" s="218" t="s">
        <v>3001</v>
      </c>
      <c r="F145" s="219" t="s">
        <v>3002</v>
      </c>
      <c r="G145" s="220" t="s">
        <v>238</v>
      </c>
      <c r="H145" s="221">
        <v>149.085</v>
      </c>
      <c r="I145" s="222"/>
      <c r="J145" s="223">
        <f>ROUND(I145*H145,2)</f>
        <v>0</v>
      </c>
      <c r="K145" s="219" t="s">
        <v>227</v>
      </c>
      <c r="L145" s="47"/>
      <c r="M145" s="224" t="s">
        <v>19</v>
      </c>
      <c r="N145" s="225" t="s">
        <v>43</v>
      </c>
      <c r="O145" s="87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228</v>
      </c>
      <c r="AT145" s="228" t="s">
        <v>223</v>
      </c>
      <c r="AU145" s="228" t="s">
        <v>82</v>
      </c>
      <c r="AY145" s="20" t="s">
        <v>221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0" t="s">
        <v>80</v>
      </c>
      <c r="BK145" s="229">
        <f>ROUND(I145*H145,2)</f>
        <v>0</v>
      </c>
      <c r="BL145" s="20" t="s">
        <v>228</v>
      </c>
      <c r="BM145" s="228" t="s">
        <v>3003</v>
      </c>
    </row>
    <row r="146" spans="1:47" s="2" customFormat="1" ht="12">
      <c r="A146" s="41"/>
      <c r="B146" s="42"/>
      <c r="C146" s="43"/>
      <c r="D146" s="230" t="s">
        <v>230</v>
      </c>
      <c r="E146" s="43"/>
      <c r="F146" s="231" t="s">
        <v>3004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230</v>
      </c>
      <c r="AU146" s="20" t="s">
        <v>82</v>
      </c>
    </row>
    <row r="147" spans="1:47" s="2" customFormat="1" ht="12">
      <c r="A147" s="41"/>
      <c r="B147" s="42"/>
      <c r="C147" s="43"/>
      <c r="D147" s="235" t="s">
        <v>232</v>
      </c>
      <c r="E147" s="43"/>
      <c r="F147" s="236" t="s">
        <v>3005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232</v>
      </c>
      <c r="AU147" s="20" t="s">
        <v>82</v>
      </c>
    </row>
    <row r="148" spans="1:51" s="13" customFormat="1" ht="12">
      <c r="A148" s="13"/>
      <c r="B148" s="237"/>
      <c r="C148" s="238"/>
      <c r="D148" s="230" t="s">
        <v>234</v>
      </c>
      <c r="E148" s="239" t="s">
        <v>19</v>
      </c>
      <c r="F148" s="240" t="s">
        <v>3006</v>
      </c>
      <c r="G148" s="238"/>
      <c r="H148" s="241">
        <v>149.085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234</v>
      </c>
      <c r="AU148" s="247" t="s">
        <v>82</v>
      </c>
      <c r="AV148" s="13" t="s">
        <v>82</v>
      </c>
      <c r="AW148" s="13" t="s">
        <v>33</v>
      </c>
      <c r="AX148" s="13" t="s">
        <v>80</v>
      </c>
      <c r="AY148" s="247" t="s">
        <v>221</v>
      </c>
    </row>
    <row r="149" spans="1:65" s="2" customFormat="1" ht="37.8" customHeight="1">
      <c r="A149" s="41"/>
      <c r="B149" s="42"/>
      <c r="C149" s="217" t="s">
        <v>302</v>
      </c>
      <c r="D149" s="217" t="s">
        <v>223</v>
      </c>
      <c r="E149" s="218" t="s">
        <v>251</v>
      </c>
      <c r="F149" s="219" t="s">
        <v>252</v>
      </c>
      <c r="G149" s="220" t="s">
        <v>238</v>
      </c>
      <c r="H149" s="221">
        <v>177.24</v>
      </c>
      <c r="I149" s="222"/>
      <c r="J149" s="223">
        <f>ROUND(I149*H149,2)</f>
        <v>0</v>
      </c>
      <c r="K149" s="219" t="s">
        <v>227</v>
      </c>
      <c r="L149" s="47"/>
      <c r="M149" s="224" t="s">
        <v>19</v>
      </c>
      <c r="N149" s="225" t="s">
        <v>43</v>
      </c>
      <c r="O149" s="87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228</v>
      </c>
      <c r="AT149" s="228" t="s">
        <v>223</v>
      </c>
      <c r="AU149" s="228" t="s">
        <v>82</v>
      </c>
      <c r="AY149" s="20" t="s">
        <v>221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0" t="s">
        <v>80</v>
      </c>
      <c r="BK149" s="229">
        <f>ROUND(I149*H149,2)</f>
        <v>0</v>
      </c>
      <c r="BL149" s="20" t="s">
        <v>228</v>
      </c>
      <c r="BM149" s="228" t="s">
        <v>3007</v>
      </c>
    </row>
    <row r="150" spans="1:47" s="2" customFormat="1" ht="12">
      <c r="A150" s="41"/>
      <c r="B150" s="42"/>
      <c r="C150" s="43"/>
      <c r="D150" s="230" t="s">
        <v>230</v>
      </c>
      <c r="E150" s="43"/>
      <c r="F150" s="231" t="s">
        <v>254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230</v>
      </c>
      <c r="AU150" s="20" t="s">
        <v>82</v>
      </c>
    </row>
    <row r="151" spans="1:47" s="2" customFormat="1" ht="12">
      <c r="A151" s="41"/>
      <c r="B151" s="42"/>
      <c r="C151" s="43"/>
      <c r="D151" s="235" t="s">
        <v>232</v>
      </c>
      <c r="E151" s="43"/>
      <c r="F151" s="236" t="s">
        <v>255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232</v>
      </c>
      <c r="AU151" s="20" t="s">
        <v>82</v>
      </c>
    </row>
    <row r="152" spans="1:51" s="14" customFormat="1" ht="12">
      <c r="A152" s="14"/>
      <c r="B152" s="248"/>
      <c r="C152" s="249"/>
      <c r="D152" s="230" t="s">
        <v>234</v>
      </c>
      <c r="E152" s="250" t="s">
        <v>19</v>
      </c>
      <c r="F152" s="251" t="s">
        <v>3008</v>
      </c>
      <c r="G152" s="249"/>
      <c r="H152" s="250" t="s">
        <v>19</v>
      </c>
      <c r="I152" s="252"/>
      <c r="J152" s="249"/>
      <c r="K152" s="249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234</v>
      </c>
      <c r="AU152" s="257" t="s">
        <v>82</v>
      </c>
      <c r="AV152" s="14" t="s">
        <v>80</v>
      </c>
      <c r="AW152" s="14" t="s">
        <v>33</v>
      </c>
      <c r="AX152" s="14" t="s">
        <v>72</v>
      </c>
      <c r="AY152" s="257" t="s">
        <v>221</v>
      </c>
    </row>
    <row r="153" spans="1:51" s="13" customFormat="1" ht="12">
      <c r="A153" s="13"/>
      <c r="B153" s="237"/>
      <c r="C153" s="238"/>
      <c r="D153" s="230" t="s">
        <v>234</v>
      </c>
      <c r="E153" s="239" t="s">
        <v>19</v>
      </c>
      <c r="F153" s="240" t="s">
        <v>158</v>
      </c>
      <c r="G153" s="238"/>
      <c r="H153" s="241">
        <v>120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234</v>
      </c>
      <c r="AU153" s="247" t="s">
        <v>82</v>
      </c>
      <c r="AV153" s="13" t="s">
        <v>82</v>
      </c>
      <c r="AW153" s="13" t="s">
        <v>33</v>
      </c>
      <c r="AX153" s="13" t="s">
        <v>72</v>
      </c>
      <c r="AY153" s="247" t="s">
        <v>221</v>
      </c>
    </row>
    <row r="154" spans="1:51" s="14" customFormat="1" ht="12">
      <c r="A154" s="14"/>
      <c r="B154" s="248"/>
      <c r="C154" s="249"/>
      <c r="D154" s="230" t="s">
        <v>234</v>
      </c>
      <c r="E154" s="250" t="s">
        <v>19</v>
      </c>
      <c r="F154" s="251" t="s">
        <v>3009</v>
      </c>
      <c r="G154" s="249"/>
      <c r="H154" s="250" t="s">
        <v>19</v>
      </c>
      <c r="I154" s="252"/>
      <c r="J154" s="249"/>
      <c r="K154" s="249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234</v>
      </c>
      <c r="AU154" s="257" t="s">
        <v>82</v>
      </c>
      <c r="AV154" s="14" t="s">
        <v>80</v>
      </c>
      <c r="AW154" s="14" t="s">
        <v>33</v>
      </c>
      <c r="AX154" s="14" t="s">
        <v>72</v>
      </c>
      <c r="AY154" s="257" t="s">
        <v>221</v>
      </c>
    </row>
    <row r="155" spans="1:51" s="13" customFormat="1" ht="12">
      <c r="A155" s="13"/>
      <c r="B155" s="237"/>
      <c r="C155" s="238"/>
      <c r="D155" s="230" t="s">
        <v>234</v>
      </c>
      <c r="E155" s="239" t="s">
        <v>19</v>
      </c>
      <c r="F155" s="240" t="s">
        <v>2949</v>
      </c>
      <c r="G155" s="238"/>
      <c r="H155" s="241">
        <v>54.6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234</v>
      </c>
      <c r="AU155" s="247" t="s">
        <v>82</v>
      </c>
      <c r="AV155" s="13" t="s">
        <v>82</v>
      </c>
      <c r="AW155" s="13" t="s">
        <v>33</v>
      </c>
      <c r="AX155" s="13" t="s">
        <v>72</v>
      </c>
      <c r="AY155" s="247" t="s">
        <v>221</v>
      </c>
    </row>
    <row r="156" spans="1:51" s="14" customFormat="1" ht="12">
      <c r="A156" s="14"/>
      <c r="B156" s="248"/>
      <c r="C156" s="249"/>
      <c r="D156" s="230" t="s">
        <v>234</v>
      </c>
      <c r="E156" s="250" t="s">
        <v>19</v>
      </c>
      <c r="F156" s="251" t="s">
        <v>3010</v>
      </c>
      <c r="G156" s="249"/>
      <c r="H156" s="250" t="s">
        <v>19</v>
      </c>
      <c r="I156" s="252"/>
      <c r="J156" s="249"/>
      <c r="K156" s="249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234</v>
      </c>
      <c r="AU156" s="257" t="s">
        <v>82</v>
      </c>
      <c r="AV156" s="14" t="s">
        <v>80</v>
      </c>
      <c r="AW156" s="14" t="s">
        <v>33</v>
      </c>
      <c r="AX156" s="14" t="s">
        <v>72</v>
      </c>
      <c r="AY156" s="257" t="s">
        <v>221</v>
      </c>
    </row>
    <row r="157" spans="1:51" s="13" customFormat="1" ht="12">
      <c r="A157" s="13"/>
      <c r="B157" s="237"/>
      <c r="C157" s="238"/>
      <c r="D157" s="230" t="s">
        <v>234</v>
      </c>
      <c r="E157" s="239" t="s">
        <v>19</v>
      </c>
      <c r="F157" s="240" t="s">
        <v>160</v>
      </c>
      <c r="G157" s="238"/>
      <c r="H157" s="241">
        <v>2.64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234</v>
      </c>
      <c r="AU157" s="247" t="s">
        <v>82</v>
      </c>
      <c r="AV157" s="13" t="s">
        <v>82</v>
      </c>
      <c r="AW157" s="13" t="s">
        <v>33</v>
      </c>
      <c r="AX157" s="13" t="s">
        <v>72</v>
      </c>
      <c r="AY157" s="247" t="s">
        <v>221</v>
      </c>
    </row>
    <row r="158" spans="1:51" s="15" customFormat="1" ht="12">
      <c r="A158" s="15"/>
      <c r="B158" s="258"/>
      <c r="C158" s="259"/>
      <c r="D158" s="230" t="s">
        <v>234</v>
      </c>
      <c r="E158" s="260" t="s">
        <v>162</v>
      </c>
      <c r="F158" s="261" t="s">
        <v>243</v>
      </c>
      <c r="G158" s="259"/>
      <c r="H158" s="262">
        <v>177.24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8" t="s">
        <v>234</v>
      </c>
      <c r="AU158" s="268" t="s">
        <v>82</v>
      </c>
      <c r="AV158" s="15" t="s">
        <v>228</v>
      </c>
      <c r="AW158" s="15" t="s">
        <v>33</v>
      </c>
      <c r="AX158" s="15" t="s">
        <v>80</v>
      </c>
      <c r="AY158" s="268" t="s">
        <v>221</v>
      </c>
    </row>
    <row r="159" spans="1:65" s="2" customFormat="1" ht="37.8" customHeight="1">
      <c r="A159" s="41"/>
      <c r="B159" s="42"/>
      <c r="C159" s="217" t="s">
        <v>8</v>
      </c>
      <c r="D159" s="217" t="s">
        <v>223</v>
      </c>
      <c r="E159" s="218" t="s">
        <v>258</v>
      </c>
      <c r="F159" s="219" t="s">
        <v>259</v>
      </c>
      <c r="G159" s="220" t="s">
        <v>238</v>
      </c>
      <c r="H159" s="221">
        <v>1772.4</v>
      </c>
      <c r="I159" s="222"/>
      <c r="J159" s="223">
        <f>ROUND(I159*H159,2)</f>
        <v>0</v>
      </c>
      <c r="K159" s="219" t="s">
        <v>227</v>
      </c>
      <c r="L159" s="47"/>
      <c r="M159" s="224" t="s">
        <v>19</v>
      </c>
      <c r="N159" s="225" t="s">
        <v>43</v>
      </c>
      <c r="O159" s="87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228</v>
      </c>
      <c r="AT159" s="228" t="s">
        <v>223</v>
      </c>
      <c r="AU159" s="228" t="s">
        <v>82</v>
      </c>
      <c r="AY159" s="20" t="s">
        <v>221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0" t="s">
        <v>80</v>
      </c>
      <c r="BK159" s="229">
        <f>ROUND(I159*H159,2)</f>
        <v>0</v>
      </c>
      <c r="BL159" s="20" t="s">
        <v>228</v>
      </c>
      <c r="BM159" s="228" t="s">
        <v>3011</v>
      </c>
    </row>
    <row r="160" spans="1:47" s="2" customFormat="1" ht="12">
      <c r="A160" s="41"/>
      <c r="B160" s="42"/>
      <c r="C160" s="43"/>
      <c r="D160" s="230" t="s">
        <v>230</v>
      </c>
      <c r="E160" s="43"/>
      <c r="F160" s="231" t="s">
        <v>261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230</v>
      </c>
      <c r="AU160" s="20" t="s">
        <v>82</v>
      </c>
    </row>
    <row r="161" spans="1:47" s="2" customFormat="1" ht="12">
      <c r="A161" s="41"/>
      <c r="B161" s="42"/>
      <c r="C161" s="43"/>
      <c r="D161" s="235" t="s">
        <v>232</v>
      </c>
      <c r="E161" s="43"/>
      <c r="F161" s="236" t="s">
        <v>262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232</v>
      </c>
      <c r="AU161" s="20" t="s">
        <v>82</v>
      </c>
    </row>
    <row r="162" spans="1:51" s="13" customFormat="1" ht="12">
      <c r="A162" s="13"/>
      <c r="B162" s="237"/>
      <c r="C162" s="238"/>
      <c r="D162" s="230" t="s">
        <v>234</v>
      </c>
      <c r="E162" s="239" t="s">
        <v>19</v>
      </c>
      <c r="F162" s="240" t="s">
        <v>162</v>
      </c>
      <c r="G162" s="238"/>
      <c r="H162" s="241">
        <v>177.24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234</v>
      </c>
      <c r="AU162" s="247" t="s">
        <v>82</v>
      </c>
      <c r="AV162" s="13" t="s">
        <v>82</v>
      </c>
      <c r="AW162" s="13" t="s">
        <v>33</v>
      </c>
      <c r="AX162" s="13" t="s">
        <v>80</v>
      </c>
      <c r="AY162" s="247" t="s">
        <v>221</v>
      </c>
    </row>
    <row r="163" spans="1:51" s="13" customFormat="1" ht="12">
      <c r="A163" s="13"/>
      <c r="B163" s="237"/>
      <c r="C163" s="238"/>
      <c r="D163" s="230" t="s">
        <v>234</v>
      </c>
      <c r="E163" s="238"/>
      <c r="F163" s="240" t="s">
        <v>3012</v>
      </c>
      <c r="G163" s="238"/>
      <c r="H163" s="241">
        <v>1772.4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234</v>
      </c>
      <c r="AU163" s="247" t="s">
        <v>82</v>
      </c>
      <c r="AV163" s="13" t="s">
        <v>82</v>
      </c>
      <c r="AW163" s="13" t="s">
        <v>4</v>
      </c>
      <c r="AX163" s="13" t="s">
        <v>80</v>
      </c>
      <c r="AY163" s="247" t="s">
        <v>221</v>
      </c>
    </row>
    <row r="164" spans="1:65" s="2" customFormat="1" ht="24.15" customHeight="1">
      <c r="A164" s="41"/>
      <c r="B164" s="42"/>
      <c r="C164" s="217" t="s">
        <v>316</v>
      </c>
      <c r="D164" s="217" t="s">
        <v>223</v>
      </c>
      <c r="E164" s="218" t="s">
        <v>3013</v>
      </c>
      <c r="F164" s="219" t="s">
        <v>3014</v>
      </c>
      <c r="G164" s="220" t="s">
        <v>238</v>
      </c>
      <c r="H164" s="221">
        <v>149.085</v>
      </c>
      <c r="I164" s="222"/>
      <c r="J164" s="223">
        <f>ROUND(I164*H164,2)</f>
        <v>0</v>
      </c>
      <c r="K164" s="219" t="s">
        <v>227</v>
      </c>
      <c r="L164" s="47"/>
      <c r="M164" s="224" t="s">
        <v>19</v>
      </c>
      <c r="N164" s="225" t="s">
        <v>43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228</v>
      </c>
      <c r="AT164" s="228" t="s">
        <v>223</v>
      </c>
      <c r="AU164" s="228" t="s">
        <v>82</v>
      </c>
      <c r="AY164" s="20" t="s">
        <v>221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80</v>
      </c>
      <c r="BK164" s="229">
        <f>ROUND(I164*H164,2)</f>
        <v>0</v>
      </c>
      <c r="BL164" s="20" t="s">
        <v>228</v>
      </c>
      <c r="BM164" s="228" t="s">
        <v>3015</v>
      </c>
    </row>
    <row r="165" spans="1:47" s="2" customFormat="1" ht="12">
      <c r="A165" s="41"/>
      <c r="B165" s="42"/>
      <c r="C165" s="43"/>
      <c r="D165" s="230" t="s">
        <v>230</v>
      </c>
      <c r="E165" s="43"/>
      <c r="F165" s="231" t="s">
        <v>3016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230</v>
      </c>
      <c r="AU165" s="20" t="s">
        <v>82</v>
      </c>
    </row>
    <row r="166" spans="1:47" s="2" customFormat="1" ht="12">
      <c r="A166" s="41"/>
      <c r="B166" s="42"/>
      <c r="C166" s="43"/>
      <c r="D166" s="235" t="s">
        <v>232</v>
      </c>
      <c r="E166" s="43"/>
      <c r="F166" s="236" t="s">
        <v>3017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232</v>
      </c>
      <c r="AU166" s="20" t="s">
        <v>82</v>
      </c>
    </row>
    <row r="167" spans="1:51" s="13" customFormat="1" ht="12">
      <c r="A167" s="13"/>
      <c r="B167" s="237"/>
      <c r="C167" s="238"/>
      <c r="D167" s="230" t="s">
        <v>234</v>
      </c>
      <c r="E167" s="239" t="s">
        <v>19</v>
      </c>
      <c r="F167" s="240" t="s">
        <v>3006</v>
      </c>
      <c r="G167" s="238"/>
      <c r="H167" s="241">
        <v>149.085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234</v>
      </c>
      <c r="AU167" s="247" t="s">
        <v>82</v>
      </c>
      <c r="AV167" s="13" t="s">
        <v>82</v>
      </c>
      <c r="AW167" s="13" t="s">
        <v>33</v>
      </c>
      <c r="AX167" s="13" t="s">
        <v>80</v>
      </c>
      <c r="AY167" s="247" t="s">
        <v>221</v>
      </c>
    </row>
    <row r="168" spans="1:65" s="2" customFormat="1" ht="33" customHeight="1">
      <c r="A168" s="41"/>
      <c r="B168" s="42"/>
      <c r="C168" s="217" t="s">
        <v>323</v>
      </c>
      <c r="D168" s="217" t="s">
        <v>223</v>
      </c>
      <c r="E168" s="218" t="s">
        <v>265</v>
      </c>
      <c r="F168" s="219" t="s">
        <v>266</v>
      </c>
      <c r="G168" s="220" t="s">
        <v>267</v>
      </c>
      <c r="H168" s="221">
        <v>310.17</v>
      </c>
      <c r="I168" s="222"/>
      <c r="J168" s="223">
        <f>ROUND(I168*H168,2)</f>
        <v>0</v>
      </c>
      <c r="K168" s="219" t="s">
        <v>227</v>
      </c>
      <c r="L168" s="47"/>
      <c r="M168" s="224" t="s">
        <v>19</v>
      </c>
      <c r="N168" s="225" t="s">
        <v>43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228</v>
      </c>
      <c r="AT168" s="228" t="s">
        <v>223</v>
      </c>
      <c r="AU168" s="228" t="s">
        <v>82</v>
      </c>
      <c r="AY168" s="20" t="s">
        <v>221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0" t="s">
        <v>80</v>
      </c>
      <c r="BK168" s="229">
        <f>ROUND(I168*H168,2)</f>
        <v>0</v>
      </c>
      <c r="BL168" s="20" t="s">
        <v>228</v>
      </c>
      <c r="BM168" s="228" t="s">
        <v>3018</v>
      </c>
    </row>
    <row r="169" spans="1:47" s="2" customFormat="1" ht="12">
      <c r="A169" s="41"/>
      <c r="B169" s="42"/>
      <c r="C169" s="43"/>
      <c r="D169" s="230" t="s">
        <v>230</v>
      </c>
      <c r="E169" s="43"/>
      <c r="F169" s="231" t="s">
        <v>269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230</v>
      </c>
      <c r="AU169" s="20" t="s">
        <v>82</v>
      </c>
    </row>
    <row r="170" spans="1:47" s="2" customFormat="1" ht="12">
      <c r="A170" s="41"/>
      <c r="B170" s="42"/>
      <c r="C170" s="43"/>
      <c r="D170" s="235" t="s">
        <v>232</v>
      </c>
      <c r="E170" s="43"/>
      <c r="F170" s="236" t="s">
        <v>270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232</v>
      </c>
      <c r="AU170" s="20" t="s">
        <v>82</v>
      </c>
    </row>
    <row r="171" spans="1:51" s="13" customFormat="1" ht="12">
      <c r="A171" s="13"/>
      <c r="B171" s="237"/>
      <c r="C171" s="238"/>
      <c r="D171" s="230" t="s">
        <v>234</v>
      </c>
      <c r="E171" s="239" t="s">
        <v>19</v>
      </c>
      <c r="F171" s="240" t="s">
        <v>3019</v>
      </c>
      <c r="G171" s="238"/>
      <c r="H171" s="241">
        <v>310.17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7" t="s">
        <v>234</v>
      </c>
      <c r="AU171" s="247" t="s">
        <v>82</v>
      </c>
      <c r="AV171" s="13" t="s">
        <v>82</v>
      </c>
      <c r="AW171" s="13" t="s">
        <v>33</v>
      </c>
      <c r="AX171" s="13" t="s">
        <v>80</v>
      </c>
      <c r="AY171" s="247" t="s">
        <v>221</v>
      </c>
    </row>
    <row r="172" spans="1:65" s="2" customFormat="1" ht="16.5" customHeight="1">
      <c r="A172" s="41"/>
      <c r="B172" s="42"/>
      <c r="C172" s="217" t="s">
        <v>333</v>
      </c>
      <c r="D172" s="217" t="s">
        <v>223</v>
      </c>
      <c r="E172" s="218" t="s">
        <v>273</v>
      </c>
      <c r="F172" s="219" t="s">
        <v>274</v>
      </c>
      <c r="G172" s="220" t="s">
        <v>238</v>
      </c>
      <c r="H172" s="221">
        <v>78.21</v>
      </c>
      <c r="I172" s="222"/>
      <c r="J172" s="223">
        <f>ROUND(I172*H172,2)</f>
        <v>0</v>
      </c>
      <c r="K172" s="219" t="s">
        <v>227</v>
      </c>
      <c r="L172" s="47"/>
      <c r="M172" s="224" t="s">
        <v>19</v>
      </c>
      <c r="N172" s="225" t="s">
        <v>43</v>
      </c>
      <c r="O172" s="87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8" t="s">
        <v>228</v>
      </c>
      <c r="AT172" s="228" t="s">
        <v>223</v>
      </c>
      <c r="AU172" s="228" t="s">
        <v>82</v>
      </c>
      <c r="AY172" s="20" t="s">
        <v>221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0" t="s">
        <v>80</v>
      </c>
      <c r="BK172" s="229">
        <f>ROUND(I172*H172,2)</f>
        <v>0</v>
      </c>
      <c r="BL172" s="20" t="s">
        <v>228</v>
      </c>
      <c r="BM172" s="228" t="s">
        <v>3020</v>
      </c>
    </row>
    <row r="173" spans="1:47" s="2" customFormat="1" ht="12">
      <c r="A173" s="41"/>
      <c r="B173" s="42"/>
      <c r="C173" s="43"/>
      <c r="D173" s="230" t="s">
        <v>230</v>
      </c>
      <c r="E173" s="43"/>
      <c r="F173" s="231" t="s">
        <v>276</v>
      </c>
      <c r="G173" s="43"/>
      <c r="H173" s="43"/>
      <c r="I173" s="232"/>
      <c r="J173" s="43"/>
      <c r="K173" s="43"/>
      <c r="L173" s="47"/>
      <c r="M173" s="233"/>
      <c r="N173" s="23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230</v>
      </c>
      <c r="AU173" s="20" t="s">
        <v>82</v>
      </c>
    </row>
    <row r="174" spans="1:47" s="2" customFormat="1" ht="12">
      <c r="A174" s="41"/>
      <c r="B174" s="42"/>
      <c r="C174" s="43"/>
      <c r="D174" s="235" t="s">
        <v>232</v>
      </c>
      <c r="E174" s="43"/>
      <c r="F174" s="236" t="s">
        <v>277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232</v>
      </c>
      <c r="AU174" s="20" t="s">
        <v>82</v>
      </c>
    </row>
    <row r="175" spans="1:51" s="13" customFormat="1" ht="12">
      <c r="A175" s="13"/>
      <c r="B175" s="237"/>
      <c r="C175" s="238"/>
      <c r="D175" s="230" t="s">
        <v>234</v>
      </c>
      <c r="E175" s="239" t="s">
        <v>19</v>
      </c>
      <c r="F175" s="240" t="s">
        <v>3021</v>
      </c>
      <c r="G175" s="238"/>
      <c r="H175" s="241">
        <v>78.21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234</v>
      </c>
      <c r="AU175" s="247" t="s">
        <v>82</v>
      </c>
      <c r="AV175" s="13" t="s">
        <v>82</v>
      </c>
      <c r="AW175" s="13" t="s">
        <v>33</v>
      </c>
      <c r="AX175" s="13" t="s">
        <v>80</v>
      </c>
      <c r="AY175" s="247" t="s">
        <v>221</v>
      </c>
    </row>
    <row r="176" spans="1:65" s="2" customFormat="1" ht="24.15" customHeight="1">
      <c r="A176" s="41"/>
      <c r="B176" s="42"/>
      <c r="C176" s="217" t="s">
        <v>341</v>
      </c>
      <c r="D176" s="217" t="s">
        <v>223</v>
      </c>
      <c r="E176" s="218" t="s">
        <v>3022</v>
      </c>
      <c r="F176" s="219" t="s">
        <v>3023</v>
      </c>
      <c r="G176" s="220" t="s">
        <v>226</v>
      </c>
      <c r="H176" s="221">
        <v>105</v>
      </c>
      <c r="I176" s="222"/>
      <c r="J176" s="223">
        <f>ROUND(I176*H176,2)</f>
        <v>0</v>
      </c>
      <c r="K176" s="219" t="s">
        <v>227</v>
      </c>
      <c r="L176" s="47"/>
      <c r="M176" s="224" t="s">
        <v>19</v>
      </c>
      <c r="N176" s="225" t="s">
        <v>43</v>
      </c>
      <c r="O176" s="87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8" t="s">
        <v>228</v>
      </c>
      <c r="AT176" s="228" t="s">
        <v>223</v>
      </c>
      <c r="AU176" s="228" t="s">
        <v>82</v>
      </c>
      <c r="AY176" s="20" t="s">
        <v>221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0" t="s">
        <v>80</v>
      </c>
      <c r="BK176" s="229">
        <f>ROUND(I176*H176,2)</f>
        <v>0</v>
      </c>
      <c r="BL176" s="20" t="s">
        <v>228</v>
      </c>
      <c r="BM176" s="228" t="s">
        <v>3024</v>
      </c>
    </row>
    <row r="177" spans="1:47" s="2" customFormat="1" ht="12">
      <c r="A177" s="41"/>
      <c r="B177" s="42"/>
      <c r="C177" s="43"/>
      <c r="D177" s="230" t="s">
        <v>230</v>
      </c>
      <c r="E177" s="43"/>
      <c r="F177" s="231" t="s">
        <v>3025</v>
      </c>
      <c r="G177" s="43"/>
      <c r="H177" s="43"/>
      <c r="I177" s="232"/>
      <c r="J177" s="43"/>
      <c r="K177" s="43"/>
      <c r="L177" s="47"/>
      <c r="M177" s="233"/>
      <c r="N177" s="23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230</v>
      </c>
      <c r="AU177" s="20" t="s">
        <v>82</v>
      </c>
    </row>
    <row r="178" spans="1:47" s="2" customFormat="1" ht="12">
      <c r="A178" s="41"/>
      <c r="B178" s="42"/>
      <c r="C178" s="43"/>
      <c r="D178" s="235" t="s">
        <v>232</v>
      </c>
      <c r="E178" s="43"/>
      <c r="F178" s="236" t="s">
        <v>3026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232</v>
      </c>
      <c r="AU178" s="20" t="s">
        <v>82</v>
      </c>
    </row>
    <row r="179" spans="1:51" s="13" customFormat="1" ht="12">
      <c r="A179" s="13"/>
      <c r="B179" s="237"/>
      <c r="C179" s="238"/>
      <c r="D179" s="230" t="s">
        <v>234</v>
      </c>
      <c r="E179" s="239" t="s">
        <v>19</v>
      </c>
      <c r="F179" s="240" t="s">
        <v>3027</v>
      </c>
      <c r="G179" s="238"/>
      <c r="H179" s="241">
        <v>105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234</v>
      </c>
      <c r="AU179" s="247" t="s">
        <v>82</v>
      </c>
      <c r="AV179" s="13" t="s">
        <v>82</v>
      </c>
      <c r="AW179" s="13" t="s">
        <v>33</v>
      </c>
      <c r="AX179" s="13" t="s">
        <v>72</v>
      </c>
      <c r="AY179" s="247" t="s">
        <v>221</v>
      </c>
    </row>
    <row r="180" spans="1:51" s="15" customFormat="1" ht="12">
      <c r="A180" s="15"/>
      <c r="B180" s="258"/>
      <c r="C180" s="259"/>
      <c r="D180" s="230" t="s">
        <v>234</v>
      </c>
      <c r="E180" s="260" t="s">
        <v>19</v>
      </c>
      <c r="F180" s="261" t="s">
        <v>243</v>
      </c>
      <c r="G180" s="259"/>
      <c r="H180" s="262">
        <v>105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8" t="s">
        <v>234</v>
      </c>
      <c r="AU180" s="268" t="s">
        <v>82</v>
      </c>
      <c r="AV180" s="15" t="s">
        <v>228</v>
      </c>
      <c r="AW180" s="15" t="s">
        <v>33</v>
      </c>
      <c r="AX180" s="15" t="s">
        <v>80</v>
      </c>
      <c r="AY180" s="268" t="s">
        <v>221</v>
      </c>
    </row>
    <row r="181" spans="1:65" s="2" customFormat="1" ht="16.5" customHeight="1">
      <c r="A181" s="41"/>
      <c r="B181" s="42"/>
      <c r="C181" s="269" t="s">
        <v>348</v>
      </c>
      <c r="D181" s="269" t="s">
        <v>295</v>
      </c>
      <c r="E181" s="270" t="s">
        <v>3028</v>
      </c>
      <c r="F181" s="271" t="s">
        <v>3029</v>
      </c>
      <c r="G181" s="272" t="s">
        <v>831</v>
      </c>
      <c r="H181" s="273">
        <v>2.34</v>
      </c>
      <c r="I181" s="274"/>
      <c r="J181" s="275">
        <f>ROUND(I181*H181,2)</f>
        <v>0</v>
      </c>
      <c r="K181" s="271" t="s">
        <v>227</v>
      </c>
      <c r="L181" s="276"/>
      <c r="M181" s="277" t="s">
        <v>19</v>
      </c>
      <c r="N181" s="278" t="s">
        <v>43</v>
      </c>
      <c r="O181" s="87"/>
      <c r="P181" s="226">
        <f>O181*H181</f>
        <v>0</v>
      </c>
      <c r="Q181" s="226">
        <v>0.001</v>
      </c>
      <c r="R181" s="226">
        <f>Q181*H181</f>
        <v>0.00234</v>
      </c>
      <c r="S181" s="226">
        <v>0</v>
      </c>
      <c r="T181" s="22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8" t="s">
        <v>279</v>
      </c>
      <c r="AT181" s="228" t="s">
        <v>295</v>
      </c>
      <c r="AU181" s="228" t="s">
        <v>82</v>
      </c>
      <c r="AY181" s="20" t="s">
        <v>221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0" t="s">
        <v>80</v>
      </c>
      <c r="BK181" s="229">
        <f>ROUND(I181*H181,2)</f>
        <v>0</v>
      </c>
      <c r="BL181" s="20" t="s">
        <v>228</v>
      </c>
      <c r="BM181" s="228" t="s">
        <v>3030</v>
      </c>
    </row>
    <row r="182" spans="1:47" s="2" customFormat="1" ht="12">
      <c r="A182" s="41"/>
      <c r="B182" s="42"/>
      <c r="C182" s="43"/>
      <c r="D182" s="230" t="s">
        <v>230</v>
      </c>
      <c r="E182" s="43"/>
      <c r="F182" s="231" t="s">
        <v>3029</v>
      </c>
      <c r="G182" s="43"/>
      <c r="H182" s="43"/>
      <c r="I182" s="232"/>
      <c r="J182" s="43"/>
      <c r="K182" s="43"/>
      <c r="L182" s="47"/>
      <c r="M182" s="233"/>
      <c r="N182" s="23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230</v>
      </c>
      <c r="AU182" s="20" t="s">
        <v>82</v>
      </c>
    </row>
    <row r="183" spans="1:51" s="13" customFormat="1" ht="12">
      <c r="A183" s="13"/>
      <c r="B183" s="237"/>
      <c r="C183" s="238"/>
      <c r="D183" s="230" t="s">
        <v>234</v>
      </c>
      <c r="E183" s="238"/>
      <c r="F183" s="240" t="s">
        <v>3031</v>
      </c>
      <c r="G183" s="238"/>
      <c r="H183" s="241">
        <v>2.34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234</v>
      </c>
      <c r="AU183" s="247" t="s">
        <v>82</v>
      </c>
      <c r="AV183" s="13" t="s">
        <v>82</v>
      </c>
      <c r="AW183" s="13" t="s">
        <v>4</v>
      </c>
      <c r="AX183" s="13" t="s">
        <v>80</v>
      </c>
      <c r="AY183" s="247" t="s">
        <v>221</v>
      </c>
    </row>
    <row r="184" spans="1:65" s="2" customFormat="1" ht="37.8" customHeight="1">
      <c r="A184" s="41"/>
      <c r="B184" s="42"/>
      <c r="C184" s="217" t="s">
        <v>355</v>
      </c>
      <c r="D184" s="217" t="s">
        <v>223</v>
      </c>
      <c r="E184" s="218" t="s">
        <v>3032</v>
      </c>
      <c r="F184" s="219" t="s">
        <v>3033</v>
      </c>
      <c r="G184" s="220" t="s">
        <v>226</v>
      </c>
      <c r="H184" s="221">
        <v>722</v>
      </c>
      <c r="I184" s="222"/>
      <c r="J184" s="223">
        <f>ROUND(I184*H184,2)</f>
        <v>0</v>
      </c>
      <c r="K184" s="219" t="s">
        <v>227</v>
      </c>
      <c r="L184" s="47"/>
      <c r="M184" s="224" t="s">
        <v>19</v>
      </c>
      <c r="N184" s="225" t="s">
        <v>43</v>
      </c>
      <c r="O184" s="87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8" t="s">
        <v>228</v>
      </c>
      <c r="AT184" s="228" t="s">
        <v>223</v>
      </c>
      <c r="AU184" s="228" t="s">
        <v>82</v>
      </c>
      <c r="AY184" s="20" t="s">
        <v>221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0" t="s">
        <v>80</v>
      </c>
      <c r="BK184" s="229">
        <f>ROUND(I184*H184,2)</f>
        <v>0</v>
      </c>
      <c r="BL184" s="20" t="s">
        <v>228</v>
      </c>
      <c r="BM184" s="228" t="s">
        <v>3034</v>
      </c>
    </row>
    <row r="185" spans="1:47" s="2" customFormat="1" ht="12">
      <c r="A185" s="41"/>
      <c r="B185" s="42"/>
      <c r="C185" s="43"/>
      <c r="D185" s="230" t="s">
        <v>230</v>
      </c>
      <c r="E185" s="43"/>
      <c r="F185" s="231" t="s">
        <v>3035</v>
      </c>
      <c r="G185" s="43"/>
      <c r="H185" s="43"/>
      <c r="I185" s="232"/>
      <c r="J185" s="43"/>
      <c r="K185" s="43"/>
      <c r="L185" s="47"/>
      <c r="M185" s="233"/>
      <c r="N185" s="23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230</v>
      </c>
      <c r="AU185" s="20" t="s">
        <v>82</v>
      </c>
    </row>
    <row r="186" spans="1:47" s="2" customFormat="1" ht="12">
      <c r="A186" s="41"/>
      <c r="B186" s="42"/>
      <c r="C186" s="43"/>
      <c r="D186" s="235" t="s">
        <v>232</v>
      </c>
      <c r="E186" s="43"/>
      <c r="F186" s="236" t="s">
        <v>3036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232</v>
      </c>
      <c r="AU186" s="20" t="s">
        <v>82</v>
      </c>
    </row>
    <row r="187" spans="1:65" s="2" customFormat="1" ht="33" customHeight="1">
      <c r="A187" s="41"/>
      <c r="B187" s="42"/>
      <c r="C187" s="217" t="s">
        <v>362</v>
      </c>
      <c r="D187" s="217" t="s">
        <v>223</v>
      </c>
      <c r="E187" s="218" t="s">
        <v>3037</v>
      </c>
      <c r="F187" s="219" t="s">
        <v>3038</v>
      </c>
      <c r="G187" s="220" t="s">
        <v>226</v>
      </c>
      <c r="H187" s="221">
        <v>722</v>
      </c>
      <c r="I187" s="222"/>
      <c r="J187" s="223">
        <f>ROUND(I187*H187,2)</f>
        <v>0</v>
      </c>
      <c r="K187" s="219" t="s">
        <v>227</v>
      </c>
      <c r="L187" s="47"/>
      <c r="M187" s="224" t="s">
        <v>19</v>
      </c>
      <c r="N187" s="225" t="s">
        <v>43</v>
      </c>
      <c r="O187" s="87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8" t="s">
        <v>228</v>
      </c>
      <c r="AT187" s="228" t="s">
        <v>223</v>
      </c>
      <c r="AU187" s="228" t="s">
        <v>82</v>
      </c>
      <c r="AY187" s="20" t="s">
        <v>221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0" t="s">
        <v>80</v>
      </c>
      <c r="BK187" s="229">
        <f>ROUND(I187*H187,2)</f>
        <v>0</v>
      </c>
      <c r="BL187" s="20" t="s">
        <v>228</v>
      </c>
      <c r="BM187" s="228" t="s">
        <v>3039</v>
      </c>
    </row>
    <row r="188" spans="1:47" s="2" customFormat="1" ht="12">
      <c r="A188" s="41"/>
      <c r="B188" s="42"/>
      <c r="C188" s="43"/>
      <c r="D188" s="230" t="s">
        <v>230</v>
      </c>
      <c r="E188" s="43"/>
      <c r="F188" s="231" t="s">
        <v>3040</v>
      </c>
      <c r="G188" s="43"/>
      <c r="H188" s="43"/>
      <c r="I188" s="232"/>
      <c r="J188" s="43"/>
      <c r="K188" s="43"/>
      <c r="L188" s="47"/>
      <c r="M188" s="233"/>
      <c r="N188" s="23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230</v>
      </c>
      <c r="AU188" s="20" t="s">
        <v>82</v>
      </c>
    </row>
    <row r="189" spans="1:47" s="2" customFormat="1" ht="12">
      <c r="A189" s="41"/>
      <c r="B189" s="42"/>
      <c r="C189" s="43"/>
      <c r="D189" s="235" t="s">
        <v>232</v>
      </c>
      <c r="E189" s="43"/>
      <c r="F189" s="236" t="s">
        <v>3041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232</v>
      </c>
      <c r="AU189" s="20" t="s">
        <v>82</v>
      </c>
    </row>
    <row r="190" spans="1:51" s="13" customFormat="1" ht="12">
      <c r="A190" s="13"/>
      <c r="B190" s="237"/>
      <c r="C190" s="238"/>
      <c r="D190" s="230" t="s">
        <v>234</v>
      </c>
      <c r="E190" s="239" t="s">
        <v>19</v>
      </c>
      <c r="F190" s="240" t="s">
        <v>3042</v>
      </c>
      <c r="G190" s="238"/>
      <c r="H190" s="241">
        <v>722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234</v>
      </c>
      <c r="AU190" s="247" t="s">
        <v>82</v>
      </c>
      <c r="AV190" s="13" t="s">
        <v>82</v>
      </c>
      <c r="AW190" s="13" t="s">
        <v>33</v>
      </c>
      <c r="AX190" s="13" t="s">
        <v>72</v>
      </c>
      <c r="AY190" s="247" t="s">
        <v>221</v>
      </c>
    </row>
    <row r="191" spans="1:51" s="15" customFormat="1" ht="12">
      <c r="A191" s="15"/>
      <c r="B191" s="258"/>
      <c r="C191" s="259"/>
      <c r="D191" s="230" t="s">
        <v>234</v>
      </c>
      <c r="E191" s="260" t="s">
        <v>19</v>
      </c>
      <c r="F191" s="261" t="s">
        <v>243</v>
      </c>
      <c r="G191" s="259"/>
      <c r="H191" s="262">
        <v>722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8" t="s">
        <v>234</v>
      </c>
      <c r="AU191" s="268" t="s">
        <v>82</v>
      </c>
      <c r="AV191" s="15" t="s">
        <v>228</v>
      </c>
      <c r="AW191" s="15" t="s">
        <v>33</v>
      </c>
      <c r="AX191" s="15" t="s">
        <v>80</v>
      </c>
      <c r="AY191" s="268" t="s">
        <v>221</v>
      </c>
    </row>
    <row r="192" spans="1:65" s="2" customFormat="1" ht="24.15" customHeight="1">
      <c r="A192" s="41"/>
      <c r="B192" s="42"/>
      <c r="C192" s="217" t="s">
        <v>370</v>
      </c>
      <c r="D192" s="217" t="s">
        <v>223</v>
      </c>
      <c r="E192" s="218" t="s">
        <v>3043</v>
      </c>
      <c r="F192" s="219" t="s">
        <v>3044</v>
      </c>
      <c r="G192" s="220" t="s">
        <v>226</v>
      </c>
      <c r="H192" s="221">
        <v>722</v>
      </c>
      <c r="I192" s="222"/>
      <c r="J192" s="223">
        <f>ROUND(I192*H192,2)</f>
        <v>0</v>
      </c>
      <c r="K192" s="219" t="s">
        <v>227</v>
      </c>
      <c r="L192" s="47"/>
      <c r="M192" s="224" t="s">
        <v>19</v>
      </c>
      <c r="N192" s="225" t="s">
        <v>43</v>
      </c>
      <c r="O192" s="87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228</v>
      </c>
      <c r="AT192" s="228" t="s">
        <v>223</v>
      </c>
      <c r="AU192" s="228" t="s">
        <v>82</v>
      </c>
      <c r="AY192" s="20" t="s">
        <v>221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0" t="s">
        <v>80</v>
      </c>
      <c r="BK192" s="229">
        <f>ROUND(I192*H192,2)</f>
        <v>0</v>
      </c>
      <c r="BL192" s="20" t="s">
        <v>228</v>
      </c>
      <c r="BM192" s="228" t="s">
        <v>3045</v>
      </c>
    </row>
    <row r="193" spans="1:47" s="2" customFormat="1" ht="12">
      <c r="A193" s="41"/>
      <c r="B193" s="42"/>
      <c r="C193" s="43"/>
      <c r="D193" s="230" t="s">
        <v>230</v>
      </c>
      <c r="E193" s="43"/>
      <c r="F193" s="231" t="s">
        <v>3046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230</v>
      </c>
      <c r="AU193" s="20" t="s">
        <v>82</v>
      </c>
    </row>
    <row r="194" spans="1:47" s="2" customFormat="1" ht="12">
      <c r="A194" s="41"/>
      <c r="B194" s="42"/>
      <c r="C194" s="43"/>
      <c r="D194" s="235" t="s">
        <v>232</v>
      </c>
      <c r="E194" s="43"/>
      <c r="F194" s="236" t="s">
        <v>3047</v>
      </c>
      <c r="G194" s="43"/>
      <c r="H194" s="43"/>
      <c r="I194" s="232"/>
      <c r="J194" s="43"/>
      <c r="K194" s="43"/>
      <c r="L194" s="47"/>
      <c r="M194" s="233"/>
      <c r="N194" s="23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232</v>
      </c>
      <c r="AU194" s="20" t="s">
        <v>82</v>
      </c>
    </row>
    <row r="195" spans="1:51" s="13" customFormat="1" ht="12">
      <c r="A195" s="13"/>
      <c r="B195" s="237"/>
      <c r="C195" s="238"/>
      <c r="D195" s="230" t="s">
        <v>234</v>
      </c>
      <c r="E195" s="239" t="s">
        <v>19</v>
      </c>
      <c r="F195" s="240" t="s">
        <v>3048</v>
      </c>
      <c r="G195" s="238"/>
      <c r="H195" s="241">
        <v>722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234</v>
      </c>
      <c r="AU195" s="247" t="s">
        <v>82</v>
      </c>
      <c r="AV195" s="13" t="s">
        <v>82</v>
      </c>
      <c r="AW195" s="13" t="s">
        <v>33</v>
      </c>
      <c r="AX195" s="13" t="s">
        <v>72</v>
      </c>
      <c r="AY195" s="247" t="s">
        <v>221</v>
      </c>
    </row>
    <row r="196" spans="1:51" s="15" customFormat="1" ht="12">
      <c r="A196" s="15"/>
      <c r="B196" s="258"/>
      <c r="C196" s="259"/>
      <c r="D196" s="230" t="s">
        <v>234</v>
      </c>
      <c r="E196" s="260" t="s">
        <v>19</v>
      </c>
      <c r="F196" s="261" t="s">
        <v>243</v>
      </c>
      <c r="G196" s="259"/>
      <c r="H196" s="262">
        <v>722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8" t="s">
        <v>234</v>
      </c>
      <c r="AU196" s="268" t="s">
        <v>82</v>
      </c>
      <c r="AV196" s="15" t="s">
        <v>228</v>
      </c>
      <c r="AW196" s="15" t="s">
        <v>33</v>
      </c>
      <c r="AX196" s="15" t="s">
        <v>80</v>
      </c>
      <c r="AY196" s="268" t="s">
        <v>221</v>
      </c>
    </row>
    <row r="197" spans="1:65" s="2" customFormat="1" ht="16.5" customHeight="1">
      <c r="A197" s="41"/>
      <c r="B197" s="42"/>
      <c r="C197" s="269" t="s">
        <v>7</v>
      </c>
      <c r="D197" s="269" t="s">
        <v>295</v>
      </c>
      <c r="E197" s="270" t="s">
        <v>3028</v>
      </c>
      <c r="F197" s="271" t="s">
        <v>3029</v>
      </c>
      <c r="G197" s="272" t="s">
        <v>831</v>
      </c>
      <c r="H197" s="273">
        <v>14.44</v>
      </c>
      <c r="I197" s="274"/>
      <c r="J197" s="275">
        <f>ROUND(I197*H197,2)</f>
        <v>0</v>
      </c>
      <c r="K197" s="271" t="s">
        <v>227</v>
      </c>
      <c r="L197" s="276"/>
      <c r="M197" s="277" t="s">
        <v>19</v>
      </c>
      <c r="N197" s="278" t="s">
        <v>43</v>
      </c>
      <c r="O197" s="87"/>
      <c r="P197" s="226">
        <f>O197*H197</f>
        <v>0</v>
      </c>
      <c r="Q197" s="226">
        <v>0.001</v>
      </c>
      <c r="R197" s="226">
        <f>Q197*H197</f>
        <v>0.01444</v>
      </c>
      <c r="S197" s="226">
        <v>0</v>
      </c>
      <c r="T197" s="22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8" t="s">
        <v>279</v>
      </c>
      <c r="AT197" s="228" t="s">
        <v>295</v>
      </c>
      <c r="AU197" s="228" t="s">
        <v>82</v>
      </c>
      <c r="AY197" s="20" t="s">
        <v>221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0" t="s">
        <v>80</v>
      </c>
      <c r="BK197" s="229">
        <f>ROUND(I197*H197,2)</f>
        <v>0</v>
      </c>
      <c r="BL197" s="20" t="s">
        <v>228</v>
      </c>
      <c r="BM197" s="228" t="s">
        <v>3049</v>
      </c>
    </row>
    <row r="198" spans="1:47" s="2" customFormat="1" ht="12">
      <c r="A198" s="41"/>
      <c r="B198" s="42"/>
      <c r="C198" s="43"/>
      <c r="D198" s="230" t="s">
        <v>230</v>
      </c>
      <c r="E198" s="43"/>
      <c r="F198" s="231" t="s">
        <v>3029</v>
      </c>
      <c r="G198" s="43"/>
      <c r="H198" s="43"/>
      <c r="I198" s="232"/>
      <c r="J198" s="43"/>
      <c r="K198" s="43"/>
      <c r="L198" s="47"/>
      <c r="M198" s="233"/>
      <c r="N198" s="23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230</v>
      </c>
      <c r="AU198" s="20" t="s">
        <v>82</v>
      </c>
    </row>
    <row r="199" spans="1:51" s="13" customFormat="1" ht="12">
      <c r="A199" s="13"/>
      <c r="B199" s="237"/>
      <c r="C199" s="238"/>
      <c r="D199" s="230" t="s">
        <v>234</v>
      </c>
      <c r="E199" s="238"/>
      <c r="F199" s="240" t="s">
        <v>3050</v>
      </c>
      <c r="G199" s="238"/>
      <c r="H199" s="241">
        <v>14.44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234</v>
      </c>
      <c r="AU199" s="247" t="s">
        <v>82</v>
      </c>
      <c r="AV199" s="13" t="s">
        <v>82</v>
      </c>
      <c r="AW199" s="13" t="s">
        <v>4</v>
      </c>
      <c r="AX199" s="13" t="s">
        <v>80</v>
      </c>
      <c r="AY199" s="247" t="s">
        <v>221</v>
      </c>
    </row>
    <row r="200" spans="1:65" s="2" customFormat="1" ht="24.15" customHeight="1">
      <c r="A200" s="41"/>
      <c r="B200" s="42"/>
      <c r="C200" s="217" t="s">
        <v>381</v>
      </c>
      <c r="D200" s="217" t="s">
        <v>223</v>
      </c>
      <c r="E200" s="218" t="s">
        <v>3051</v>
      </c>
      <c r="F200" s="219" t="s">
        <v>3052</v>
      </c>
      <c r="G200" s="220" t="s">
        <v>226</v>
      </c>
      <c r="H200" s="221">
        <v>722</v>
      </c>
      <c r="I200" s="222"/>
      <c r="J200" s="223">
        <f>ROUND(I200*H200,2)</f>
        <v>0</v>
      </c>
      <c r="K200" s="219" t="s">
        <v>227</v>
      </c>
      <c r="L200" s="47"/>
      <c r="M200" s="224" t="s">
        <v>19</v>
      </c>
      <c r="N200" s="225" t="s">
        <v>43</v>
      </c>
      <c r="O200" s="87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8" t="s">
        <v>228</v>
      </c>
      <c r="AT200" s="228" t="s">
        <v>223</v>
      </c>
      <c r="AU200" s="228" t="s">
        <v>82</v>
      </c>
      <c r="AY200" s="20" t="s">
        <v>221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0" t="s">
        <v>80</v>
      </c>
      <c r="BK200" s="229">
        <f>ROUND(I200*H200,2)</f>
        <v>0</v>
      </c>
      <c r="BL200" s="20" t="s">
        <v>228</v>
      </c>
      <c r="BM200" s="228" t="s">
        <v>3053</v>
      </c>
    </row>
    <row r="201" spans="1:47" s="2" customFormat="1" ht="12">
      <c r="A201" s="41"/>
      <c r="B201" s="42"/>
      <c r="C201" s="43"/>
      <c r="D201" s="230" t="s">
        <v>230</v>
      </c>
      <c r="E201" s="43"/>
      <c r="F201" s="231" t="s">
        <v>3054</v>
      </c>
      <c r="G201" s="43"/>
      <c r="H201" s="43"/>
      <c r="I201" s="232"/>
      <c r="J201" s="43"/>
      <c r="K201" s="43"/>
      <c r="L201" s="47"/>
      <c r="M201" s="233"/>
      <c r="N201" s="23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230</v>
      </c>
      <c r="AU201" s="20" t="s">
        <v>82</v>
      </c>
    </row>
    <row r="202" spans="1:47" s="2" customFormat="1" ht="12">
      <c r="A202" s="41"/>
      <c r="B202" s="42"/>
      <c r="C202" s="43"/>
      <c r="D202" s="235" t="s">
        <v>232</v>
      </c>
      <c r="E202" s="43"/>
      <c r="F202" s="236" t="s">
        <v>3055</v>
      </c>
      <c r="G202" s="43"/>
      <c r="H202" s="43"/>
      <c r="I202" s="232"/>
      <c r="J202" s="43"/>
      <c r="K202" s="43"/>
      <c r="L202" s="47"/>
      <c r="M202" s="233"/>
      <c r="N202" s="23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232</v>
      </c>
      <c r="AU202" s="20" t="s">
        <v>82</v>
      </c>
    </row>
    <row r="203" spans="1:51" s="13" customFormat="1" ht="12">
      <c r="A203" s="13"/>
      <c r="B203" s="237"/>
      <c r="C203" s="238"/>
      <c r="D203" s="230" t="s">
        <v>234</v>
      </c>
      <c r="E203" s="239" t="s">
        <v>19</v>
      </c>
      <c r="F203" s="240" t="s">
        <v>3048</v>
      </c>
      <c r="G203" s="238"/>
      <c r="H203" s="241">
        <v>722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234</v>
      </c>
      <c r="AU203" s="247" t="s">
        <v>82</v>
      </c>
      <c r="AV203" s="13" t="s">
        <v>82</v>
      </c>
      <c r="AW203" s="13" t="s">
        <v>33</v>
      </c>
      <c r="AX203" s="13" t="s">
        <v>72</v>
      </c>
      <c r="AY203" s="247" t="s">
        <v>221</v>
      </c>
    </row>
    <row r="204" spans="1:51" s="15" customFormat="1" ht="12">
      <c r="A204" s="15"/>
      <c r="B204" s="258"/>
      <c r="C204" s="259"/>
      <c r="D204" s="230" t="s">
        <v>234</v>
      </c>
      <c r="E204" s="260" t="s">
        <v>19</v>
      </c>
      <c r="F204" s="261" t="s">
        <v>243</v>
      </c>
      <c r="G204" s="259"/>
      <c r="H204" s="262">
        <v>722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8" t="s">
        <v>234</v>
      </c>
      <c r="AU204" s="268" t="s">
        <v>82</v>
      </c>
      <c r="AV204" s="15" t="s">
        <v>228</v>
      </c>
      <c r="AW204" s="15" t="s">
        <v>33</v>
      </c>
      <c r="AX204" s="15" t="s">
        <v>80</v>
      </c>
      <c r="AY204" s="268" t="s">
        <v>221</v>
      </c>
    </row>
    <row r="205" spans="1:65" s="2" customFormat="1" ht="24.15" customHeight="1">
      <c r="A205" s="41"/>
      <c r="B205" s="42"/>
      <c r="C205" s="217" t="s">
        <v>389</v>
      </c>
      <c r="D205" s="217" t="s">
        <v>223</v>
      </c>
      <c r="E205" s="218" t="s">
        <v>3056</v>
      </c>
      <c r="F205" s="219" t="s">
        <v>3057</v>
      </c>
      <c r="G205" s="220" t="s">
        <v>226</v>
      </c>
      <c r="H205" s="221">
        <v>352.2</v>
      </c>
      <c r="I205" s="222"/>
      <c r="J205" s="223">
        <f>ROUND(I205*H205,2)</f>
        <v>0</v>
      </c>
      <c r="K205" s="219" t="s">
        <v>227</v>
      </c>
      <c r="L205" s="47"/>
      <c r="M205" s="224" t="s">
        <v>19</v>
      </c>
      <c r="N205" s="225" t="s">
        <v>43</v>
      </c>
      <c r="O205" s="87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8" t="s">
        <v>228</v>
      </c>
      <c r="AT205" s="228" t="s">
        <v>223</v>
      </c>
      <c r="AU205" s="228" t="s">
        <v>82</v>
      </c>
      <c r="AY205" s="20" t="s">
        <v>221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0" t="s">
        <v>80</v>
      </c>
      <c r="BK205" s="229">
        <f>ROUND(I205*H205,2)</f>
        <v>0</v>
      </c>
      <c r="BL205" s="20" t="s">
        <v>228</v>
      </c>
      <c r="BM205" s="228" t="s">
        <v>3058</v>
      </c>
    </row>
    <row r="206" spans="1:47" s="2" customFormat="1" ht="12">
      <c r="A206" s="41"/>
      <c r="B206" s="42"/>
      <c r="C206" s="43"/>
      <c r="D206" s="230" t="s">
        <v>230</v>
      </c>
      <c r="E206" s="43"/>
      <c r="F206" s="231" t="s">
        <v>3059</v>
      </c>
      <c r="G206" s="43"/>
      <c r="H206" s="43"/>
      <c r="I206" s="232"/>
      <c r="J206" s="43"/>
      <c r="K206" s="43"/>
      <c r="L206" s="47"/>
      <c r="M206" s="233"/>
      <c r="N206" s="23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230</v>
      </c>
      <c r="AU206" s="20" t="s">
        <v>82</v>
      </c>
    </row>
    <row r="207" spans="1:47" s="2" customFormat="1" ht="12">
      <c r="A207" s="41"/>
      <c r="B207" s="42"/>
      <c r="C207" s="43"/>
      <c r="D207" s="235" t="s">
        <v>232</v>
      </c>
      <c r="E207" s="43"/>
      <c r="F207" s="236" t="s">
        <v>3060</v>
      </c>
      <c r="G207" s="43"/>
      <c r="H207" s="43"/>
      <c r="I207" s="232"/>
      <c r="J207" s="43"/>
      <c r="K207" s="43"/>
      <c r="L207" s="47"/>
      <c r="M207" s="233"/>
      <c r="N207" s="23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232</v>
      </c>
      <c r="AU207" s="20" t="s">
        <v>82</v>
      </c>
    </row>
    <row r="208" spans="1:51" s="13" customFormat="1" ht="12">
      <c r="A208" s="13"/>
      <c r="B208" s="237"/>
      <c r="C208" s="238"/>
      <c r="D208" s="230" t="s">
        <v>234</v>
      </c>
      <c r="E208" s="239" t="s">
        <v>2939</v>
      </c>
      <c r="F208" s="240" t="s">
        <v>3061</v>
      </c>
      <c r="G208" s="238"/>
      <c r="H208" s="241">
        <v>173.7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7" t="s">
        <v>234</v>
      </c>
      <c r="AU208" s="247" t="s">
        <v>82</v>
      </c>
      <c r="AV208" s="13" t="s">
        <v>82</v>
      </c>
      <c r="AW208" s="13" t="s">
        <v>33</v>
      </c>
      <c r="AX208" s="13" t="s">
        <v>72</v>
      </c>
      <c r="AY208" s="247" t="s">
        <v>221</v>
      </c>
    </row>
    <row r="209" spans="1:51" s="13" customFormat="1" ht="12">
      <c r="A209" s="13"/>
      <c r="B209" s="237"/>
      <c r="C209" s="238"/>
      <c r="D209" s="230" t="s">
        <v>234</v>
      </c>
      <c r="E209" s="239" t="s">
        <v>2941</v>
      </c>
      <c r="F209" s="240" t="s">
        <v>3062</v>
      </c>
      <c r="G209" s="238"/>
      <c r="H209" s="241">
        <v>105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7" t="s">
        <v>234</v>
      </c>
      <c r="AU209" s="247" t="s">
        <v>82</v>
      </c>
      <c r="AV209" s="13" t="s">
        <v>82</v>
      </c>
      <c r="AW209" s="13" t="s">
        <v>33</v>
      </c>
      <c r="AX209" s="13" t="s">
        <v>72</v>
      </c>
      <c r="AY209" s="247" t="s">
        <v>221</v>
      </c>
    </row>
    <row r="210" spans="1:51" s="13" customFormat="1" ht="12">
      <c r="A210" s="13"/>
      <c r="B210" s="237"/>
      <c r="C210" s="238"/>
      <c r="D210" s="230" t="s">
        <v>234</v>
      </c>
      <c r="E210" s="239" t="s">
        <v>2942</v>
      </c>
      <c r="F210" s="240" t="s">
        <v>3063</v>
      </c>
      <c r="G210" s="238"/>
      <c r="H210" s="241">
        <v>60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234</v>
      </c>
      <c r="AU210" s="247" t="s">
        <v>82</v>
      </c>
      <c r="AV210" s="13" t="s">
        <v>82</v>
      </c>
      <c r="AW210" s="13" t="s">
        <v>33</v>
      </c>
      <c r="AX210" s="13" t="s">
        <v>72</v>
      </c>
      <c r="AY210" s="247" t="s">
        <v>221</v>
      </c>
    </row>
    <row r="211" spans="1:51" s="13" customFormat="1" ht="12">
      <c r="A211" s="13"/>
      <c r="B211" s="237"/>
      <c r="C211" s="238"/>
      <c r="D211" s="230" t="s">
        <v>234</v>
      </c>
      <c r="E211" s="239" t="s">
        <v>2943</v>
      </c>
      <c r="F211" s="240" t="s">
        <v>3064</v>
      </c>
      <c r="G211" s="238"/>
      <c r="H211" s="241">
        <v>13.5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234</v>
      </c>
      <c r="AU211" s="247" t="s">
        <v>82</v>
      </c>
      <c r="AV211" s="13" t="s">
        <v>82</v>
      </c>
      <c r="AW211" s="13" t="s">
        <v>33</v>
      </c>
      <c r="AX211" s="13" t="s">
        <v>72</v>
      </c>
      <c r="AY211" s="247" t="s">
        <v>221</v>
      </c>
    </row>
    <row r="212" spans="1:51" s="15" customFormat="1" ht="12">
      <c r="A212" s="15"/>
      <c r="B212" s="258"/>
      <c r="C212" s="259"/>
      <c r="D212" s="230" t="s">
        <v>234</v>
      </c>
      <c r="E212" s="260" t="s">
        <v>19</v>
      </c>
      <c r="F212" s="261" t="s">
        <v>243</v>
      </c>
      <c r="G212" s="259"/>
      <c r="H212" s="262">
        <v>352.2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8" t="s">
        <v>234</v>
      </c>
      <c r="AU212" s="268" t="s">
        <v>82</v>
      </c>
      <c r="AV212" s="15" t="s">
        <v>228</v>
      </c>
      <c r="AW212" s="15" t="s">
        <v>33</v>
      </c>
      <c r="AX212" s="15" t="s">
        <v>80</v>
      </c>
      <c r="AY212" s="268" t="s">
        <v>221</v>
      </c>
    </row>
    <row r="213" spans="1:65" s="2" customFormat="1" ht="24.15" customHeight="1">
      <c r="A213" s="41"/>
      <c r="B213" s="42"/>
      <c r="C213" s="217" t="s">
        <v>396</v>
      </c>
      <c r="D213" s="217" t="s">
        <v>223</v>
      </c>
      <c r="E213" s="218" t="s">
        <v>3065</v>
      </c>
      <c r="F213" s="219" t="s">
        <v>3066</v>
      </c>
      <c r="G213" s="220" t="s">
        <v>226</v>
      </c>
      <c r="H213" s="221">
        <v>120</v>
      </c>
      <c r="I213" s="222"/>
      <c r="J213" s="223">
        <f>ROUND(I213*H213,2)</f>
        <v>0</v>
      </c>
      <c r="K213" s="219" t="s">
        <v>227</v>
      </c>
      <c r="L213" s="47"/>
      <c r="M213" s="224" t="s">
        <v>19</v>
      </c>
      <c r="N213" s="225" t="s">
        <v>43</v>
      </c>
      <c r="O213" s="87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8" t="s">
        <v>228</v>
      </c>
      <c r="AT213" s="228" t="s">
        <v>223</v>
      </c>
      <c r="AU213" s="228" t="s">
        <v>82</v>
      </c>
      <c r="AY213" s="20" t="s">
        <v>221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0" t="s">
        <v>80</v>
      </c>
      <c r="BK213" s="229">
        <f>ROUND(I213*H213,2)</f>
        <v>0</v>
      </c>
      <c r="BL213" s="20" t="s">
        <v>228</v>
      </c>
      <c r="BM213" s="228" t="s">
        <v>3067</v>
      </c>
    </row>
    <row r="214" spans="1:47" s="2" customFormat="1" ht="12">
      <c r="A214" s="41"/>
      <c r="B214" s="42"/>
      <c r="C214" s="43"/>
      <c r="D214" s="230" t="s">
        <v>230</v>
      </c>
      <c r="E214" s="43"/>
      <c r="F214" s="231" t="s">
        <v>3068</v>
      </c>
      <c r="G214" s="43"/>
      <c r="H214" s="43"/>
      <c r="I214" s="232"/>
      <c r="J214" s="43"/>
      <c r="K214" s="43"/>
      <c r="L214" s="47"/>
      <c r="M214" s="233"/>
      <c r="N214" s="23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230</v>
      </c>
      <c r="AU214" s="20" t="s">
        <v>82</v>
      </c>
    </row>
    <row r="215" spans="1:47" s="2" customFormat="1" ht="12">
      <c r="A215" s="41"/>
      <c r="B215" s="42"/>
      <c r="C215" s="43"/>
      <c r="D215" s="235" t="s">
        <v>232</v>
      </c>
      <c r="E215" s="43"/>
      <c r="F215" s="236" t="s">
        <v>3069</v>
      </c>
      <c r="G215" s="43"/>
      <c r="H215" s="43"/>
      <c r="I215" s="232"/>
      <c r="J215" s="43"/>
      <c r="K215" s="43"/>
      <c r="L215" s="47"/>
      <c r="M215" s="233"/>
      <c r="N215" s="23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232</v>
      </c>
      <c r="AU215" s="20" t="s">
        <v>82</v>
      </c>
    </row>
    <row r="216" spans="1:65" s="2" customFormat="1" ht="33" customHeight="1">
      <c r="A216" s="41"/>
      <c r="B216" s="42"/>
      <c r="C216" s="217" t="s">
        <v>406</v>
      </c>
      <c r="D216" s="217" t="s">
        <v>223</v>
      </c>
      <c r="E216" s="218" t="s">
        <v>3070</v>
      </c>
      <c r="F216" s="219" t="s">
        <v>3071</v>
      </c>
      <c r="G216" s="220" t="s">
        <v>226</v>
      </c>
      <c r="H216" s="221">
        <v>722</v>
      </c>
      <c r="I216" s="222"/>
      <c r="J216" s="223">
        <f>ROUND(I216*H216,2)</f>
        <v>0</v>
      </c>
      <c r="K216" s="219" t="s">
        <v>227</v>
      </c>
      <c r="L216" s="47"/>
      <c r="M216" s="224" t="s">
        <v>19</v>
      </c>
      <c r="N216" s="225" t="s">
        <v>43</v>
      </c>
      <c r="O216" s="87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8" t="s">
        <v>228</v>
      </c>
      <c r="AT216" s="228" t="s">
        <v>223</v>
      </c>
      <c r="AU216" s="228" t="s">
        <v>82</v>
      </c>
      <c r="AY216" s="20" t="s">
        <v>221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0" t="s">
        <v>80</v>
      </c>
      <c r="BK216" s="229">
        <f>ROUND(I216*H216,2)</f>
        <v>0</v>
      </c>
      <c r="BL216" s="20" t="s">
        <v>228</v>
      </c>
      <c r="BM216" s="228" t="s">
        <v>3072</v>
      </c>
    </row>
    <row r="217" spans="1:47" s="2" customFormat="1" ht="12">
      <c r="A217" s="41"/>
      <c r="B217" s="42"/>
      <c r="C217" s="43"/>
      <c r="D217" s="230" t="s">
        <v>230</v>
      </c>
      <c r="E217" s="43"/>
      <c r="F217" s="231" t="s">
        <v>3073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230</v>
      </c>
      <c r="AU217" s="20" t="s">
        <v>82</v>
      </c>
    </row>
    <row r="218" spans="1:47" s="2" customFormat="1" ht="12">
      <c r="A218" s="41"/>
      <c r="B218" s="42"/>
      <c r="C218" s="43"/>
      <c r="D218" s="235" t="s">
        <v>232</v>
      </c>
      <c r="E218" s="43"/>
      <c r="F218" s="236" t="s">
        <v>3074</v>
      </c>
      <c r="G218" s="43"/>
      <c r="H218" s="43"/>
      <c r="I218" s="232"/>
      <c r="J218" s="43"/>
      <c r="K218" s="43"/>
      <c r="L218" s="47"/>
      <c r="M218" s="233"/>
      <c r="N218" s="23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232</v>
      </c>
      <c r="AU218" s="20" t="s">
        <v>82</v>
      </c>
    </row>
    <row r="219" spans="1:51" s="13" customFormat="1" ht="12">
      <c r="A219" s="13"/>
      <c r="B219" s="237"/>
      <c r="C219" s="238"/>
      <c r="D219" s="230" t="s">
        <v>234</v>
      </c>
      <c r="E219" s="239" t="s">
        <v>19</v>
      </c>
      <c r="F219" s="240" t="s">
        <v>3048</v>
      </c>
      <c r="G219" s="238"/>
      <c r="H219" s="241">
        <v>722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234</v>
      </c>
      <c r="AU219" s="247" t="s">
        <v>82</v>
      </c>
      <c r="AV219" s="13" t="s">
        <v>82</v>
      </c>
      <c r="AW219" s="13" t="s">
        <v>33</v>
      </c>
      <c r="AX219" s="13" t="s">
        <v>72</v>
      </c>
      <c r="AY219" s="247" t="s">
        <v>221</v>
      </c>
    </row>
    <row r="220" spans="1:51" s="15" customFormat="1" ht="12">
      <c r="A220" s="15"/>
      <c r="B220" s="258"/>
      <c r="C220" s="259"/>
      <c r="D220" s="230" t="s">
        <v>234</v>
      </c>
      <c r="E220" s="260" t="s">
        <v>19</v>
      </c>
      <c r="F220" s="261" t="s">
        <v>243</v>
      </c>
      <c r="G220" s="259"/>
      <c r="H220" s="262">
        <v>722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8" t="s">
        <v>234</v>
      </c>
      <c r="AU220" s="268" t="s">
        <v>82</v>
      </c>
      <c r="AV220" s="15" t="s">
        <v>228</v>
      </c>
      <c r="AW220" s="15" t="s">
        <v>33</v>
      </c>
      <c r="AX220" s="15" t="s">
        <v>80</v>
      </c>
      <c r="AY220" s="268" t="s">
        <v>221</v>
      </c>
    </row>
    <row r="221" spans="1:65" s="2" customFormat="1" ht="16.5" customHeight="1">
      <c r="A221" s="41"/>
      <c r="B221" s="42"/>
      <c r="C221" s="269" t="s">
        <v>431</v>
      </c>
      <c r="D221" s="269" t="s">
        <v>295</v>
      </c>
      <c r="E221" s="270" t="s">
        <v>3075</v>
      </c>
      <c r="F221" s="271" t="s">
        <v>3076</v>
      </c>
      <c r="G221" s="272" t="s">
        <v>238</v>
      </c>
      <c r="H221" s="273">
        <v>36.822</v>
      </c>
      <c r="I221" s="274"/>
      <c r="J221" s="275">
        <f>ROUND(I221*H221,2)</f>
        <v>0</v>
      </c>
      <c r="K221" s="271" t="s">
        <v>227</v>
      </c>
      <c r="L221" s="276"/>
      <c r="M221" s="277" t="s">
        <v>19</v>
      </c>
      <c r="N221" s="278" t="s">
        <v>43</v>
      </c>
      <c r="O221" s="87"/>
      <c r="P221" s="226">
        <f>O221*H221</f>
        <v>0</v>
      </c>
      <c r="Q221" s="226">
        <v>0.21</v>
      </c>
      <c r="R221" s="226">
        <f>Q221*H221</f>
        <v>7.732620000000001</v>
      </c>
      <c r="S221" s="226">
        <v>0</v>
      </c>
      <c r="T221" s="22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8" t="s">
        <v>279</v>
      </c>
      <c r="AT221" s="228" t="s">
        <v>295</v>
      </c>
      <c r="AU221" s="228" t="s">
        <v>82</v>
      </c>
      <c r="AY221" s="20" t="s">
        <v>221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0" t="s">
        <v>80</v>
      </c>
      <c r="BK221" s="229">
        <f>ROUND(I221*H221,2)</f>
        <v>0</v>
      </c>
      <c r="BL221" s="20" t="s">
        <v>228</v>
      </c>
      <c r="BM221" s="228" t="s">
        <v>3077</v>
      </c>
    </row>
    <row r="222" spans="1:47" s="2" customFormat="1" ht="12">
      <c r="A222" s="41"/>
      <c r="B222" s="42"/>
      <c r="C222" s="43"/>
      <c r="D222" s="230" t="s">
        <v>230</v>
      </c>
      <c r="E222" s="43"/>
      <c r="F222" s="231" t="s">
        <v>3076</v>
      </c>
      <c r="G222" s="43"/>
      <c r="H222" s="43"/>
      <c r="I222" s="232"/>
      <c r="J222" s="43"/>
      <c r="K222" s="43"/>
      <c r="L222" s="47"/>
      <c r="M222" s="233"/>
      <c r="N222" s="23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230</v>
      </c>
      <c r="AU222" s="20" t="s">
        <v>82</v>
      </c>
    </row>
    <row r="223" spans="1:51" s="13" customFormat="1" ht="12">
      <c r="A223" s="13"/>
      <c r="B223" s="237"/>
      <c r="C223" s="238"/>
      <c r="D223" s="230" t="s">
        <v>234</v>
      </c>
      <c r="E223" s="238"/>
      <c r="F223" s="240" t="s">
        <v>3078</v>
      </c>
      <c r="G223" s="238"/>
      <c r="H223" s="241">
        <v>36.822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7" t="s">
        <v>234</v>
      </c>
      <c r="AU223" s="247" t="s">
        <v>82</v>
      </c>
      <c r="AV223" s="13" t="s">
        <v>82</v>
      </c>
      <c r="AW223" s="13" t="s">
        <v>4</v>
      </c>
      <c r="AX223" s="13" t="s">
        <v>80</v>
      </c>
      <c r="AY223" s="247" t="s">
        <v>221</v>
      </c>
    </row>
    <row r="224" spans="1:65" s="2" customFormat="1" ht="37.8" customHeight="1">
      <c r="A224" s="41"/>
      <c r="B224" s="42"/>
      <c r="C224" s="217" t="s">
        <v>454</v>
      </c>
      <c r="D224" s="217" t="s">
        <v>223</v>
      </c>
      <c r="E224" s="218" t="s">
        <v>3079</v>
      </c>
      <c r="F224" s="219" t="s">
        <v>3080</v>
      </c>
      <c r="G224" s="220" t="s">
        <v>336</v>
      </c>
      <c r="H224" s="221">
        <v>8</v>
      </c>
      <c r="I224" s="222"/>
      <c r="J224" s="223">
        <f>ROUND(I224*H224,2)</f>
        <v>0</v>
      </c>
      <c r="K224" s="219" t="s">
        <v>227</v>
      </c>
      <c r="L224" s="47"/>
      <c r="M224" s="224" t="s">
        <v>19</v>
      </c>
      <c r="N224" s="225" t="s">
        <v>43</v>
      </c>
      <c r="O224" s="87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8" t="s">
        <v>228</v>
      </c>
      <c r="AT224" s="228" t="s">
        <v>223</v>
      </c>
      <c r="AU224" s="228" t="s">
        <v>82</v>
      </c>
      <c r="AY224" s="20" t="s">
        <v>221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0" t="s">
        <v>80</v>
      </c>
      <c r="BK224" s="229">
        <f>ROUND(I224*H224,2)</f>
        <v>0</v>
      </c>
      <c r="BL224" s="20" t="s">
        <v>228</v>
      </c>
      <c r="BM224" s="228" t="s">
        <v>3081</v>
      </c>
    </row>
    <row r="225" spans="1:47" s="2" customFormat="1" ht="12">
      <c r="A225" s="41"/>
      <c r="B225" s="42"/>
      <c r="C225" s="43"/>
      <c r="D225" s="230" t="s">
        <v>230</v>
      </c>
      <c r="E225" s="43"/>
      <c r="F225" s="231" t="s">
        <v>3082</v>
      </c>
      <c r="G225" s="43"/>
      <c r="H225" s="43"/>
      <c r="I225" s="232"/>
      <c r="J225" s="43"/>
      <c r="K225" s="43"/>
      <c r="L225" s="47"/>
      <c r="M225" s="233"/>
      <c r="N225" s="23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230</v>
      </c>
      <c r="AU225" s="20" t="s">
        <v>82</v>
      </c>
    </row>
    <row r="226" spans="1:47" s="2" customFormat="1" ht="12">
      <c r="A226" s="41"/>
      <c r="B226" s="42"/>
      <c r="C226" s="43"/>
      <c r="D226" s="235" t="s">
        <v>232</v>
      </c>
      <c r="E226" s="43"/>
      <c r="F226" s="236" t="s">
        <v>3083</v>
      </c>
      <c r="G226" s="43"/>
      <c r="H226" s="43"/>
      <c r="I226" s="232"/>
      <c r="J226" s="43"/>
      <c r="K226" s="43"/>
      <c r="L226" s="47"/>
      <c r="M226" s="233"/>
      <c r="N226" s="23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232</v>
      </c>
      <c r="AU226" s="20" t="s">
        <v>82</v>
      </c>
    </row>
    <row r="227" spans="1:65" s="2" customFormat="1" ht="37.8" customHeight="1">
      <c r="A227" s="41"/>
      <c r="B227" s="42"/>
      <c r="C227" s="217" t="s">
        <v>461</v>
      </c>
      <c r="D227" s="217" t="s">
        <v>223</v>
      </c>
      <c r="E227" s="218" t="s">
        <v>3084</v>
      </c>
      <c r="F227" s="219" t="s">
        <v>3085</v>
      </c>
      <c r="G227" s="220" t="s">
        <v>336</v>
      </c>
      <c r="H227" s="221">
        <v>46</v>
      </c>
      <c r="I227" s="222"/>
      <c r="J227" s="223">
        <f>ROUND(I227*H227,2)</f>
        <v>0</v>
      </c>
      <c r="K227" s="219" t="s">
        <v>227</v>
      </c>
      <c r="L227" s="47"/>
      <c r="M227" s="224" t="s">
        <v>19</v>
      </c>
      <c r="N227" s="225" t="s">
        <v>43</v>
      </c>
      <c r="O227" s="87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8" t="s">
        <v>228</v>
      </c>
      <c r="AT227" s="228" t="s">
        <v>223</v>
      </c>
      <c r="AU227" s="228" t="s">
        <v>82</v>
      </c>
      <c r="AY227" s="20" t="s">
        <v>221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0" t="s">
        <v>80</v>
      </c>
      <c r="BK227" s="229">
        <f>ROUND(I227*H227,2)</f>
        <v>0</v>
      </c>
      <c r="BL227" s="20" t="s">
        <v>228</v>
      </c>
      <c r="BM227" s="228" t="s">
        <v>3086</v>
      </c>
    </row>
    <row r="228" spans="1:47" s="2" customFormat="1" ht="12">
      <c r="A228" s="41"/>
      <c r="B228" s="42"/>
      <c r="C228" s="43"/>
      <c r="D228" s="230" t="s">
        <v>230</v>
      </c>
      <c r="E228" s="43"/>
      <c r="F228" s="231" t="s">
        <v>3087</v>
      </c>
      <c r="G228" s="43"/>
      <c r="H228" s="43"/>
      <c r="I228" s="232"/>
      <c r="J228" s="43"/>
      <c r="K228" s="43"/>
      <c r="L228" s="47"/>
      <c r="M228" s="233"/>
      <c r="N228" s="23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230</v>
      </c>
      <c r="AU228" s="20" t="s">
        <v>82</v>
      </c>
    </row>
    <row r="229" spans="1:47" s="2" customFormat="1" ht="12">
      <c r="A229" s="41"/>
      <c r="B229" s="42"/>
      <c r="C229" s="43"/>
      <c r="D229" s="235" t="s">
        <v>232</v>
      </c>
      <c r="E229" s="43"/>
      <c r="F229" s="236" t="s">
        <v>3088</v>
      </c>
      <c r="G229" s="43"/>
      <c r="H229" s="43"/>
      <c r="I229" s="232"/>
      <c r="J229" s="43"/>
      <c r="K229" s="43"/>
      <c r="L229" s="47"/>
      <c r="M229" s="233"/>
      <c r="N229" s="23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232</v>
      </c>
      <c r="AU229" s="20" t="s">
        <v>82</v>
      </c>
    </row>
    <row r="230" spans="1:65" s="2" customFormat="1" ht="24.15" customHeight="1">
      <c r="A230" s="41"/>
      <c r="B230" s="42"/>
      <c r="C230" s="217" t="s">
        <v>467</v>
      </c>
      <c r="D230" s="217" t="s">
        <v>223</v>
      </c>
      <c r="E230" s="218" t="s">
        <v>3089</v>
      </c>
      <c r="F230" s="219" t="s">
        <v>3090</v>
      </c>
      <c r="G230" s="220" t="s">
        <v>336</v>
      </c>
      <c r="H230" s="221">
        <v>46</v>
      </c>
      <c r="I230" s="222"/>
      <c r="J230" s="223">
        <f>ROUND(I230*H230,2)</f>
        <v>0</v>
      </c>
      <c r="K230" s="219" t="s">
        <v>227</v>
      </c>
      <c r="L230" s="47"/>
      <c r="M230" s="224" t="s">
        <v>19</v>
      </c>
      <c r="N230" s="225" t="s">
        <v>43</v>
      </c>
      <c r="O230" s="87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8" t="s">
        <v>228</v>
      </c>
      <c r="AT230" s="228" t="s">
        <v>223</v>
      </c>
      <c r="AU230" s="228" t="s">
        <v>82</v>
      </c>
      <c r="AY230" s="20" t="s">
        <v>221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0" t="s">
        <v>80</v>
      </c>
      <c r="BK230" s="229">
        <f>ROUND(I230*H230,2)</f>
        <v>0</v>
      </c>
      <c r="BL230" s="20" t="s">
        <v>228</v>
      </c>
      <c r="BM230" s="228" t="s">
        <v>3091</v>
      </c>
    </row>
    <row r="231" spans="1:47" s="2" customFormat="1" ht="12">
      <c r="A231" s="41"/>
      <c r="B231" s="42"/>
      <c r="C231" s="43"/>
      <c r="D231" s="230" t="s">
        <v>230</v>
      </c>
      <c r="E231" s="43"/>
      <c r="F231" s="231" t="s">
        <v>3092</v>
      </c>
      <c r="G231" s="43"/>
      <c r="H231" s="43"/>
      <c r="I231" s="232"/>
      <c r="J231" s="43"/>
      <c r="K231" s="43"/>
      <c r="L231" s="47"/>
      <c r="M231" s="233"/>
      <c r="N231" s="23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230</v>
      </c>
      <c r="AU231" s="20" t="s">
        <v>82</v>
      </c>
    </row>
    <row r="232" spans="1:47" s="2" customFormat="1" ht="12">
      <c r="A232" s="41"/>
      <c r="B232" s="42"/>
      <c r="C232" s="43"/>
      <c r="D232" s="235" t="s">
        <v>232</v>
      </c>
      <c r="E232" s="43"/>
      <c r="F232" s="236" t="s">
        <v>3093</v>
      </c>
      <c r="G232" s="43"/>
      <c r="H232" s="43"/>
      <c r="I232" s="232"/>
      <c r="J232" s="43"/>
      <c r="K232" s="43"/>
      <c r="L232" s="47"/>
      <c r="M232" s="233"/>
      <c r="N232" s="23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232</v>
      </c>
      <c r="AU232" s="20" t="s">
        <v>82</v>
      </c>
    </row>
    <row r="233" spans="1:65" s="2" customFormat="1" ht="24.15" customHeight="1">
      <c r="A233" s="41"/>
      <c r="B233" s="42"/>
      <c r="C233" s="217" t="s">
        <v>473</v>
      </c>
      <c r="D233" s="217" t="s">
        <v>223</v>
      </c>
      <c r="E233" s="218" t="s">
        <v>3094</v>
      </c>
      <c r="F233" s="219" t="s">
        <v>3095</v>
      </c>
      <c r="G233" s="220" t="s">
        <v>336</v>
      </c>
      <c r="H233" s="221">
        <v>8</v>
      </c>
      <c r="I233" s="222"/>
      <c r="J233" s="223">
        <f>ROUND(I233*H233,2)</f>
        <v>0</v>
      </c>
      <c r="K233" s="219" t="s">
        <v>227</v>
      </c>
      <c r="L233" s="47"/>
      <c r="M233" s="224" t="s">
        <v>19</v>
      </c>
      <c r="N233" s="225" t="s">
        <v>43</v>
      </c>
      <c r="O233" s="87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8" t="s">
        <v>228</v>
      </c>
      <c r="AT233" s="228" t="s">
        <v>223</v>
      </c>
      <c r="AU233" s="228" t="s">
        <v>82</v>
      </c>
      <c r="AY233" s="20" t="s">
        <v>221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0" t="s">
        <v>80</v>
      </c>
      <c r="BK233" s="229">
        <f>ROUND(I233*H233,2)</f>
        <v>0</v>
      </c>
      <c r="BL233" s="20" t="s">
        <v>228</v>
      </c>
      <c r="BM233" s="228" t="s">
        <v>3096</v>
      </c>
    </row>
    <row r="234" spans="1:47" s="2" customFormat="1" ht="12">
      <c r="A234" s="41"/>
      <c r="B234" s="42"/>
      <c r="C234" s="43"/>
      <c r="D234" s="230" t="s">
        <v>230</v>
      </c>
      <c r="E234" s="43"/>
      <c r="F234" s="231" t="s">
        <v>3097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230</v>
      </c>
      <c r="AU234" s="20" t="s">
        <v>82</v>
      </c>
    </row>
    <row r="235" spans="1:47" s="2" customFormat="1" ht="12">
      <c r="A235" s="41"/>
      <c r="B235" s="42"/>
      <c r="C235" s="43"/>
      <c r="D235" s="235" t="s">
        <v>232</v>
      </c>
      <c r="E235" s="43"/>
      <c r="F235" s="236" t="s">
        <v>3098</v>
      </c>
      <c r="G235" s="43"/>
      <c r="H235" s="43"/>
      <c r="I235" s="232"/>
      <c r="J235" s="43"/>
      <c r="K235" s="43"/>
      <c r="L235" s="47"/>
      <c r="M235" s="233"/>
      <c r="N235" s="23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232</v>
      </c>
      <c r="AU235" s="20" t="s">
        <v>82</v>
      </c>
    </row>
    <row r="236" spans="1:65" s="2" customFormat="1" ht="16.5" customHeight="1">
      <c r="A236" s="41"/>
      <c r="B236" s="42"/>
      <c r="C236" s="269" t="s">
        <v>478</v>
      </c>
      <c r="D236" s="269" t="s">
        <v>295</v>
      </c>
      <c r="E236" s="270" t="s">
        <v>3099</v>
      </c>
      <c r="F236" s="271" t="s">
        <v>3100</v>
      </c>
      <c r="G236" s="272" t="s">
        <v>238</v>
      </c>
      <c r="H236" s="273">
        <v>12.4</v>
      </c>
      <c r="I236" s="274"/>
      <c r="J236" s="275">
        <f>ROUND(I236*H236,2)</f>
        <v>0</v>
      </c>
      <c r="K236" s="271" t="s">
        <v>227</v>
      </c>
      <c r="L236" s="276"/>
      <c r="M236" s="277" t="s">
        <v>19</v>
      </c>
      <c r="N236" s="278" t="s">
        <v>43</v>
      </c>
      <c r="O236" s="87"/>
      <c r="P236" s="226">
        <f>O236*H236</f>
        <v>0</v>
      </c>
      <c r="Q236" s="226">
        <v>0.22</v>
      </c>
      <c r="R236" s="226">
        <f>Q236*H236</f>
        <v>2.728</v>
      </c>
      <c r="S236" s="226">
        <v>0</v>
      </c>
      <c r="T236" s="22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8" t="s">
        <v>279</v>
      </c>
      <c r="AT236" s="228" t="s">
        <v>295</v>
      </c>
      <c r="AU236" s="228" t="s">
        <v>82</v>
      </c>
      <c r="AY236" s="20" t="s">
        <v>221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20" t="s">
        <v>80</v>
      </c>
      <c r="BK236" s="229">
        <f>ROUND(I236*H236,2)</f>
        <v>0</v>
      </c>
      <c r="BL236" s="20" t="s">
        <v>228</v>
      </c>
      <c r="BM236" s="228" t="s">
        <v>3101</v>
      </c>
    </row>
    <row r="237" spans="1:47" s="2" customFormat="1" ht="12">
      <c r="A237" s="41"/>
      <c r="B237" s="42"/>
      <c r="C237" s="43"/>
      <c r="D237" s="230" t="s">
        <v>230</v>
      </c>
      <c r="E237" s="43"/>
      <c r="F237" s="231" t="s">
        <v>3100</v>
      </c>
      <c r="G237" s="43"/>
      <c r="H237" s="43"/>
      <c r="I237" s="232"/>
      <c r="J237" s="43"/>
      <c r="K237" s="43"/>
      <c r="L237" s="47"/>
      <c r="M237" s="233"/>
      <c r="N237" s="23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230</v>
      </c>
      <c r="AU237" s="20" t="s">
        <v>82</v>
      </c>
    </row>
    <row r="238" spans="1:51" s="13" customFormat="1" ht="12">
      <c r="A238" s="13"/>
      <c r="B238" s="237"/>
      <c r="C238" s="238"/>
      <c r="D238" s="230" t="s">
        <v>234</v>
      </c>
      <c r="E238" s="239" t="s">
        <v>19</v>
      </c>
      <c r="F238" s="240" t="s">
        <v>3102</v>
      </c>
      <c r="G238" s="238"/>
      <c r="H238" s="241">
        <v>12.4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234</v>
      </c>
      <c r="AU238" s="247" t="s">
        <v>82</v>
      </c>
      <c r="AV238" s="13" t="s">
        <v>82</v>
      </c>
      <c r="AW238" s="13" t="s">
        <v>33</v>
      </c>
      <c r="AX238" s="13" t="s">
        <v>80</v>
      </c>
      <c r="AY238" s="247" t="s">
        <v>221</v>
      </c>
    </row>
    <row r="239" spans="1:65" s="2" customFormat="1" ht="33" customHeight="1">
      <c r="A239" s="41"/>
      <c r="B239" s="42"/>
      <c r="C239" s="217" t="s">
        <v>484</v>
      </c>
      <c r="D239" s="217" t="s">
        <v>223</v>
      </c>
      <c r="E239" s="218" t="s">
        <v>3103</v>
      </c>
      <c r="F239" s="219" t="s">
        <v>3104</v>
      </c>
      <c r="G239" s="220" t="s">
        <v>336</v>
      </c>
      <c r="H239" s="221">
        <v>8</v>
      </c>
      <c r="I239" s="222"/>
      <c r="J239" s="223">
        <f>ROUND(I239*H239,2)</f>
        <v>0</v>
      </c>
      <c r="K239" s="219" t="s">
        <v>227</v>
      </c>
      <c r="L239" s="47"/>
      <c r="M239" s="224" t="s">
        <v>19</v>
      </c>
      <c r="N239" s="225" t="s">
        <v>43</v>
      </c>
      <c r="O239" s="87"/>
      <c r="P239" s="226">
        <f>O239*H239</f>
        <v>0</v>
      </c>
      <c r="Q239" s="226">
        <v>5.4E-05</v>
      </c>
      <c r="R239" s="226">
        <f>Q239*H239</f>
        <v>0.000432</v>
      </c>
      <c r="S239" s="226">
        <v>0</v>
      </c>
      <c r="T239" s="22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8" t="s">
        <v>228</v>
      </c>
      <c r="AT239" s="228" t="s">
        <v>223</v>
      </c>
      <c r="AU239" s="228" t="s">
        <v>82</v>
      </c>
      <c r="AY239" s="20" t="s">
        <v>221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0" t="s">
        <v>80</v>
      </c>
      <c r="BK239" s="229">
        <f>ROUND(I239*H239,2)</f>
        <v>0</v>
      </c>
      <c r="BL239" s="20" t="s">
        <v>228</v>
      </c>
      <c r="BM239" s="228" t="s">
        <v>3105</v>
      </c>
    </row>
    <row r="240" spans="1:47" s="2" customFormat="1" ht="12">
      <c r="A240" s="41"/>
      <c r="B240" s="42"/>
      <c r="C240" s="43"/>
      <c r="D240" s="230" t="s">
        <v>230</v>
      </c>
      <c r="E240" s="43"/>
      <c r="F240" s="231" t="s">
        <v>3106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230</v>
      </c>
      <c r="AU240" s="20" t="s">
        <v>82</v>
      </c>
    </row>
    <row r="241" spans="1:47" s="2" customFormat="1" ht="12">
      <c r="A241" s="41"/>
      <c r="B241" s="42"/>
      <c r="C241" s="43"/>
      <c r="D241" s="235" t="s">
        <v>232</v>
      </c>
      <c r="E241" s="43"/>
      <c r="F241" s="236" t="s">
        <v>3107</v>
      </c>
      <c r="G241" s="43"/>
      <c r="H241" s="43"/>
      <c r="I241" s="232"/>
      <c r="J241" s="43"/>
      <c r="K241" s="43"/>
      <c r="L241" s="47"/>
      <c r="M241" s="233"/>
      <c r="N241" s="23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232</v>
      </c>
      <c r="AU241" s="20" t="s">
        <v>82</v>
      </c>
    </row>
    <row r="242" spans="1:65" s="2" customFormat="1" ht="21.75" customHeight="1">
      <c r="A242" s="41"/>
      <c r="B242" s="42"/>
      <c r="C242" s="269" t="s">
        <v>491</v>
      </c>
      <c r="D242" s="269" t="s">
        <v>295</v>
      </c>
      <c r="E242" s="270" t="s">
        <v>3108</v>
      </c>
      <c r="F242" s="271" t="s">
        <v>3109</v>
      </c>
      <c r="G242" s="272" t="s">
        <v>336</v>
      </c>
      <c r="H242" s="273">
        <v>24</v>
      </c>
      <c r="I242" s="274"/>
      <c r="J242" s="275">
        <f>ROUND(I242*H242,2)</f>
        <v>0</v>
      </c>
      <c r="K242" s="271" t="s">
        <v>227</v>
      </c>
      <c r="L242" s="276"/>
      <c r="M242" s="277" t="s">
        <v>19</v>
      </c>
      <c r="N242" s="278" t="s">
        <v>43</v>
      </c>
      <c r="O242" s="87"/>
      <c r="P242" s="226">
        <f>O242*H242</f>
        <v>0</v>
      </c>
      <c r="Q242" s="226">
        <v>0.00472</v>
      </c>
      <c r="R242" s="226">
        <f>Q242*H242</f>
        <v>0.11328</v>
      </c>
      <c r="S242" s="226">
        <v>0</v>
      </c>
      <c r="T242" s="22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8" t="s">
        <v>279</v>
      </c>
      <c r="AT242" s="228" t="s">
        <v>295</v>
      </c>
      <c r="AU242" s="228" t="s">
        <v>82</v>
      </c>
      <c r="AY242" s="20" t="s">
        <v>221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20" t="s">
        <v>80</v>
      </c>
      <c r="BK242" s="229">
        <f>ROUND(I242*H242,2)</f>
        <v>0</v>
      </c>
      <c r="BL242" s="20" t="s">
        <v>228</v>
      </c>
      <c r="BM242" s="228" t="s">
        <v>3110</v>
      </c>
    </row>
    <row r="243" spans="1:47" s="2" customFormat="1" ht="12">
      <c r="A243" s="41"/>
      <c r="B243" s="42"/>
      <c r="C243" s="43"/>
      <c r="D243" s="230" t="s">
        <v>230</v>
      </c>
      <c r="E243" s="43"/>
      <c r="F243" s="231" t="s">
        <v>3109</v>
      </c>
      <c r="G243" s="43"/>
      <c r="H243" s="43"/>
      <c r="I243" s="232"/>
      <c r="J243" s="43"/>
      <c r="K243" s="43"/>
      <c r="L243" s="47"/>
      <c r="M243" s="233"/>
      <c r="N243" s="23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230</v>
      </c>
      <c r="AU243" s="20" t="s">
        <v>82</v>
      </c>
    </row>
    <row r="244" spans="1:65" s="2" customFormat="1" ht="24.15" customHeight="1">
      <c r="A244" s="41"/>
      <c r="B244" s="42"/>
      <c r="C244" s="217" t="s">
        <v>497</v>
      </c>
      <c r="D244" s="217" t="s">
        <v>223</v>
      </c>
      <c r="E244" s="218" t="s">
        <v>3111</v>
      </c>
      <c r="F244" s="219" t="s">
        <v>3112</v>
      </c>
      <c r="G244" s="220" t="s">
        <v>267</v>
      </c>
      <c r="H244" s="221">
        <v>0.001</v>
      </c>
      <c r="I244" s="222"/>
      <c r="J244" s="223">
        <f>ROUND(I244*H244,2)</f>
        <v>0</v>
      </c>
      <c r="K244" s="219" t="s">
        <v>227</v>
      </c>
      <c r="L244" s="47"/>
      <c r="M244" s="224" t="s">
        <v>19</v>
      </c>
      <c r="N244" s="225" t="s">
        <v>43</v>
      </c>
      <c r="O244" s="87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8" t="s">
        <v>228</v>
      </c>
      <c r="AT244" s="228" t="s">
        <v>223</v>
      </c>
      <c r="AU244" s="228" t="s">
        <v>82</v>
      </c>
      <c r="AY244" s="20" t="s">
        <v>221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20" t="s">
        <v>80</v>
      </c>
      <c r="BK244" s="229">
        <f>ROUND(I244*H244,2)</f>
        <v>0</v>
      </c>
      <c r="BL244" s="20" t="s">
        <v>228</v>
      </c>
      <c r="BM244" s="228" t="s">
        <v>3113</v>
      </c>
    </row>
    <row r="245" spans="1:47" s="2" customFormat="1" ht="12">
      <c r="A245" s="41"/>
      <c r="B245" s="42"/>
      <c r="C245" s="43"/>
      <c r="D245" s="230" t="s">
        <v>230</v>
      </c>
      <c r="E245" s="43"/>
      <c r="F245" s="231" t="s">
        <v>3114</v>
      </c>
      <c r="G245" s="43"/>
      <c r="H245" s="43"/>
      <c r="I245" s="232"/>
      <c r="J245" s="43"/>
      <c r="K245" s="43"/>
      <c r="L245" s="47"/>
      <c r="M245" s="233"/>
      <c r="N245" s="23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230</v>
      </c>
      <c r="AU245" s="20" t="s">
        <v>82</v>
      </c>
    </row>
    <row r="246" spans="1:47" s="2" customFormat="1" ht="12">
      <c r="A246" s="41"/>
      <c r="B246" s="42"/>
      <c r="C246" s="43"/>
      <c r="D246" s="235" t="s">
        <v>232</v>
      </c>
      <c r="E246" s="43"/>
      <c r="F246" s="236" t="s">
        <v>3115</v>
      </c>
      <c r="G246" s="43"/>
      <c r="H246" s="43"/>
      <c r="I246" s="232"/>
      <c r="J246" s="43"/>
      <c r="K246" s="43"/>
      <c r="L246" s="47"/>
      <c r="M246" s="233"/>
      <c r="N246" s="23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232</v>
      </c>
      <c r="AU246" s="20" t="s">
        <v>82</v>
      </c>
    </row>
    <row r="247" spans="1:51" s="13" customFormat="1" ht="12">
      <c r="A247" s="13"/>
      <c r="B247" s="237"/>
      <c r="C247" s="238"/>
      <c r="D247" s="230" t="s">
        <v>234</v>
      </c>
      <c r="E247" s="239" t="s">
        <v>19</v>
      </c>
      <c r="F247" s="240" t="s">
        <v>3116</v>
      </c>
      <c r="G247" s="238"/>
      <c r="H247" s="241">
        <v>0.001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7" t="s">
        <v>234</v>
      </c>
      <c r="AU247" s="247" t="s">
        <v>82</v>
      </c>
      <c r="AV247" s="13" t="s">
        <v>82</v>
      </c>
      <c r="AW247" s="13" t="s">
        <v>33</v>
      </c>
      <c r="AX247" s="13" t="s">
        <v>80</v>
      </c>
      <c r="AY247" s="247" t="s">
        <v>221</v>
      </c>
    </row>
    <row r="248" spans="1:65" s="2" customFormat="1" ht="16.5" customHeight="1">
      <c r="A248" s="41"/>
      <c r="B248" s="42"/>
      <c r="C248" s="269" t="s">
        <v>159</v>
      </c>
      <c r="D248" s="269" t="s">
        <v>295</v>
      </c>
      <c r="E248" s="270" t="s">
        <v>3117</v>
      </c>
      <c r="F248" s="271" t="s">
        <v>3118</v>
      </c>
      <c r="G248" s="272" t="s">
        <v>831</v>
      </c>
      <c r="H248" s="273">
        <v>1.002</v>
      </c>
      <c r="I248" s="274"/>
      <c r="J248" s="275">
        <f>ROUND(I248*H248,2)</f>
        <v>0</v>
      </c>
      <c r="K248" s="271" t="s">
        <v>227</v>
      </c>
      <c r="L248" s="276"/>
      <c r="M248" s="277" t="s">
        <v>19</v>
      </c>
      <c r="N248" s="278" t="s">
        <v>43</v>
      </c>
      <c r="O248" s="87"/>
      <c r="P248" s="226">
        <f>O248*H248</f>
        <v>0</v>
      </c>
      <c r="Q248" s="226">
        <v>0.001</v>
      </c>
      <c r="R248" s="226">
        <f>Q248*H248</f>
        <v>0.001002</v>
      </c>
      <c r="S248" s="226">
        <v>0</v>
      </c>
      <c r="T248" s="22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8" t="s">
        <v>279</v>
      </c>
      <c r="AT248" s="228" t="s">
        <v>295</v>
      </c>
      <c r="AU248" s="228" t="s">
        <v>82</v>
      </c>
      <c r="AY248" s="20" t="s">
        <v>221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20" t="s">
        <v>80</v>
      </c>
      <c r="BK248" s="229">
        <f>ROUND(I248*H248,2)</f>
        <v>0</v>
      </c>
      <c r="BL248" s="20" t="s">
        <v>228</v>
      </c>
      <c r="BM248" s="228" t="s">
        <v>3119</v>
      </c>
    </row>
    <row r="249" spans="1:47" s="2" customFormat="1" ht="12">
      <c r="A249" s="41"/>
      <c r="B249" s="42"/>
      <c r="C249" s="43"/>
      <c r="D249" s="230" t="s">
        <v>230</v>
      </c>
      <c r="E249" s="43"/>
      <c r="F249" s="231" t="s">
        <v>3118</v>
      </c>
      <c r="G249" s="43"/>
      <c r="H249" s="43"/>
      <c r="I249" s="232"/>
      <c r="J249" s="43"/>
      <c r="K249" s="43"/>
      <c r="L249" s="47"/>
      <c r="M249" s="233"/>
      <c r="N249" s="23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230</v>
      </c>
      <c r="AU249" s="20" t="s">
        <v>82</v>
      </c>
    </row>
    <row r="250" spans="1:65" s="2" customFormat="1" ht="16.5" customHeight="1">
      <c r="A250" s="41"/>
      <c r="B250" s="42"/>
      <c r="C250" s="217" t="s">
        <v>508</v>
      </c>
      <c r="D250" s="217" t="s">
        <v>223</v>
      </c>
      <c r="E250" s="218" t="s">
        <v>3120</v>
      </c>
      <c r="F250" s="219" t="s">
        <v>3121</v>
      </c>
      <c r="G250" s="220" t="s">
        <v>336</v>
      </c>
      <c r="H250" s="221">
        <v>8</v>
      </c>
      <c r="I250" s="222"/>
      <c r="J250" s="223">
        <f>ROUND(I250*H250,2)</f>
        <v>0</v>
      </c>
      <c r="K250" s="219" t="s">
        <v>632</v>
      </c>
      <c r="L250" s="47"/>
      <c r="M250" s="224" t="s">
        <v>19</v>
      </c>
      <c r="N250" s="225" t="s">
        <v>43</v>
      </c>
      <c r="O250" s="87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8" t="s">
        <v>228</v>
      </c>
      <c r="AT250" s="228" t="s">
        <v>223</v>
      </c>
      <c r="AU250" s="228" t="s">
        <v>82</v>
      </c>
      <c r="AY250" s="20" t="s">
        <v>221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0" t="s">
        <v>80</v>
      </c>
      <c r="BK250" s="229">
        <f>ROUND(I250*H250,2)</f>
        <v>0</v>
      </c>
      <c r="BL250" s="20" t="s">
        <v>228</v>
      </c>
      <c r="BM250" s="228" t="s">
        <v>3122</v>
      </c>
    </row>
    <row r="251" spans="1:47" s="2" customFormat="1" ht="12">
      <c r="A251" s="41"/>
      <c r="B251" s="42"/>
      <c r="C251" s="43"/>
      <c r="D251" s="230" t="s">
        <v>230</v>
      </c>
      <c r="E251" s="43"/>
      <c r="F251" s="231" t="s">
        <v>3121</v>
      </c>
      <c r="G251" s="43"/>
      <c r="H251" s="43"/>
      <c r="I251" s="232"/>
      <c r="J251" s="43"/>
      <c r="K251" s="43"/>
      <c r="L251" s="47"/>
      <c r="M251" s="233"/>
      <c r="N251" s="23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230</v>
      </c>
      <c r="AU251" s="20" t="s">
        <v>82</v>
      </c>
    </row>
    <row r="252" spans="1:65" s="2" customFormat="1" ht="21.75" customHeight="1">
      <c r="A252" s="41"/>
      <c r="B252" s="42"/>
      <c r="C252" s="217" t="s">
        <v>515</v>
      </c>
      <c r="D252" s="217" t="s">
        <v>223</v>
      </c>
      <c r="E252" s="218" t="s">
        <v>3123</v>
      </c>
      <c r="F252" s="219" t="s">
        <v>3124</v>
      </c>
      <c r="G252" s="220" t="s">
        <v>336</v>
      </c>
      <c r="H252" s="221">
        <v>8</v>
      </c>
      <c r="I252" s="222"/>
      <c r="J252" s="223">
        <f>ROUND(I252*H252,2)</f>
        <v>0</v>
      </c>
      <c r="K252" s="219" t="s">
        <v>632</v>
      </c>
      <c r="L252" s="47"/>
      <c r="M252" s="224" t="s">
        <v>19</v>
      </c>
      <c r="N252" s="225" t="s">
        <v>43</v>
      </c>
      <c r="O252" s="87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8" t="s">
        <v>228</v>
      </c>
      <c r="AT252" s="228" t="s">
        <v>223</v>
      </c>
      <c r="AU252" s="228" t="s">
        <v>82</v>
      </c>
      <c r="AY252" s="20" t="s">
        <v>221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20" t="s">
        <v>80</v>
      </c>
      <c r="BK252" s="229">
        <f>ROUND(I252*H252,2)</f>
        <v>0</v>
      </c>
      <c r="BL252" s="20" t="s">
        <v>228</v>
      </c>
      <c r="BM252" s="228" t="s">
        <v>3125</v>
      </c>
    </row>
    <row r="253" spans="1:47" s="2" customFormat="1" ht="12">
      <c r="A253" s="41"/>
      <c r="B253" s="42"/>
      <c r="C253" s="43"/>
      <c r="D253" s="230" t="s">
        <v>230</v>
      </c>
      <c r="E253" s="43"/>
      <c r="F253" s="231" t="s">
        <v>3124</v>
      </c>
      <c r="G253" s="43"/>
      <c r="H253" s="43"/>
      <c r="I253" s="232"/>
      <c r="J253" s="43"/>
      <c r="K253" s="43"/>
      <c r="L253" s="47"/>
      <c r="M253" s="233"/>
      <c r="N253" s="23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230</v>
      </c>
      <c r="AU253" s="20" t="s">
        <v>82</v>
      </c>
    </row>
    <row r="254" spans="1:63" s="12" customFormat="1" ht="20.85" customHeight="1">
      <c r="A254" s="12"/>
      <c r="B254" s="201"/>
      <c r="C254" s="202"/>
      <c r="D254" s="203" t="s">
        <v>71</v>
      </c>
      <c r="E254" s="215" t="s">
        <v>77</v>
      </c>
      <c r="F254" s="215" t="s">
        <v>3126</v>
      </c>
      <c r="G254" s="202"/>
      <c r="H254" s="202"/>
      <c r="I254" s="205"/>
      <c r="J254" s="216">
        <f>BK254</f>
        <v>0</v>
      </c>
      <c r="K254" s="202"/>
      <c r="L254" s="207"/>
      <c r="M254" s="208"/>
      <c r="N254" s="209"/>
      <c r="O254" s="209"/>
      <c r="P254" s="210">
        <f>SUM(P255:P260)</f>
        <v>0</v>
      </c>
      <c r="Q254" s="209"/>
      <c r="R254" s="210">
        <f>SUM(R255:R260)</f>
        <v>0</v>
      </c>
      <c r="S254" s="209"/>
      <c r="T254" s="211">
        <f>SUM(T255:T260)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2" t="s">
        <v>80</v>
      </c>
      <c r="AT254" s="213" t="s">
        <v>71</v>
      </c>
      <c r="AU254" s="213" t="s">
        <v>82</v>
      </c>
      <c r="AY254" s="212" t="s">
        <v>221</v>
      </c>
      <c r="BK254" s="214">
        <f>SUM(BK255:BK260)</f>
        <v>0</v>
      </c>
    </row>
    <row r="255" spans="1:65" s="2" customFormat="1" ht="16.5" customHeight="1">
      <c r="A255" s="41"/>
      <c r="B255" s="42"/>
      <c r="C255" s="269" t="s">
        <v>520</v>
      </c>
      <c r="D255" s="269" t="s">
        <v>295</v>
      </c>
      <c r="E255" s="270" t="s">
        <v>150</v>
      </c>
      <c r="F255" s="271" t="s">
        <v>3127</v>
      </c>
      <c r="G255" s="272" t="s">
        <v>336</v>
      </c>
      <c r="H255" s="273">
        <v>3</v>
      </c>
      <c r="I255" s="274"/>
      <c r="J255" s="275">
        <f>ROUND(I255*H255,2)</f>
        <v>0</v>
      </c>
      <c r="K255" s="271" t="s">
        <v>632</v>
      </c>
      <c r="L255" s="276"/>
      <c r="M255" s="277" t="s">
        <v>19</v>
      </c>
      <c r="N255" s="278" t="s">
        <v>43</v>
      </c>
      <c r="O255" s="87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8" t="s">
        <v>279</v>
      </c>
      <c r="AT255" s="228" t="s">
        <v>295</v>
      </c>
      <c r="AU255" s="228" t="s">
        <v>95</v>
      </c>
      <c r="AY255" s="20" t="s">
        <v>221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20" t="s">
        <v>80</v>
      </c>
      <c r="BK255" s="229">
        <f>ROUND(I255*H255,2)</f>
        <v>0</v>
      </c>
      <c r="BL255" s="20" t="s">
        <v>228</v>
      </c>
      <c r="BM255" s="228" t="s">
        <v>3128</v>
      </c>
    </row>
    <row r="256" spans="1:47" s="2" customFormat="1" ht="12">
      <c r="A256" s="41"/>
      <c r="B256" s="42"/>
      <c r="C256" s="43"/>
      <c r="D256" s="230" t="s">
        <v>230</v>
      </c>
      <c r="E256" s="43"/>
      <c r="F256" s="231" t="s">
        <v>3127</v>
      </c>
      <c r="G256" s="43"/>
      <c r="H256" s="43"/>
      <c r="I256" s="232"/>
      <c r="J256" s="43"/>
      <c r="K256" s="43"/>
      <c r="L256" s="47"/>
      <c r="M256" s="233"/>
      <c r="N256" s="23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230</v>
      </c>
      <c r="AU256" s="20" t="s">
        <v>95</v>
      </c>
    </row>
    <row r="257" spans="1:65" s="2" customFormat="1" ht="16.5" customHeight="1">
      <c r="A257" s="41"/>
      <c r="B257" s="42"/>
      <c r="C257" s="269" t="s">
        <v>527</v>
      </c>
      <c r="D257" s="269" t="s">
        <v>295</v>
      </c>
      <c r="E257" s="270" t="s">
        <v>154</v>
      </c>
      <c r="F257" s="271" t="s">
        <v>3129</v>
      </c>
      <c r="G257" s="272" t="s">
        <v>336</v>
      </c>
      <c r="H257" s="273">
        <v>5</v>
      </c>
      <c r="I257" s="274"/>
      <c r="J257" s="275">
        <f>ROUND(I257*H257,2)</f>
        <v>0</v>
      </c>
      <c r="K257" s="271" t="s">
        <v>632</v>
      </c>
      <c r="L257" s="276"/>
      <c r="M257" s="277" t="s">
        <v>19</v>
      </c>
      <c r="N257" s="278" t="s">
        <v>43</v>
      </c>
      <c r="O257" s="87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8" t="s">
        <v>279</v>
      </c>
      <c r="AT257" s="228" t="s">
        <v>295</v>
      </c>
      <c r="AU257" s="228" t="s">
        <v>95</v>
      </c>
      <c r="AY257" s="20" t="s">
        <v>221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0" t="s">
        <v>80</v>
      </c>
      <c r="BK257" s="229">
        <f>ROUND(I257*H257,2)</f>
        <v>0</v>
      </c>
      <c r="BL257" s="20" t="s">
        <v>228</v>
      </c>
      <c r="BM257" s="228" t="s">
        <v>3130</v>
      </c>
    </row>
    <row r="258" spans="1:47" s="2" customFormat="1" ht="12">
      <c r="A258" s="41"/>
      <c r="B258" s="42"/>
      <c r="C258" s="43"/>
      <c r="D258" s="230" t="s">
        <v>230</v>
      </c>
      <c r="E258" s="43"/>
      <c r="F258" s="231" t="s">
        <v>3129</v>
      </c>
      <c r="G258" s="43"/>
      <c r="H258" s="43"/>
      <c r="I258" s="232"/>
      <c r="J258" s="43"/>
      <c r="K258" s="43"/>
      <c r="L258" s="47"/>
      <c r="M258" s="233"/>
      <c r="N258" s="23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230</v>
      </c>
      <c r="AU258" s="20" t="s">
        <v>95</v>
      </c>
    </row>
    <row r="259" spans="1:65" s="2" customFormat="1" ht="16.5" customHeight="1">
      <c r="A259" s="41"/>
      <c r="B259" s="42"/>
      <c r="C259" s="269" t="s">
        <v>532</v>
      </c>
      <c r="D259" s="269" t="s">
        <v>295</v>
      </c>
      <c r="E259" s="270" t="s">
        <v>3131</v>
      </c>
      <c r="F259" s="271" t="s">
        <v>3132</v>
      </c>
      <c r="G259" s="272" t="s">
        <v>336</v>
      </c>
      <c r="H259" s="273">
        <v>46</v>
      </c>
      <c r="I259" s="274"/>
      <c r="J259" s="275">
        <f>ROUND(I259*H259,2)</f>
        <v>0</v>
      </c>
      <c r="K259" s="271" t="s">
        <v>632</v>
      </c>
      <c r="L259" s="276"/>
      <c r="M259" s="277" t="s">
        <v>19</v>
      </c>
      <c r="N259" s="278" t="s">
        <v>43</v>
      </c>
      <c r="O259" s="87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8" t="s">
        <v>279</v>
      </c>
      <c r="AT259" s="228" t="s">
        <v>295</v>
      </c>
      <c r="AU259" s="228" t="s">
        <v>95</v>
      </c>
      <c r="AY259" s="20" t="s">
        <v>221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0" t="s">
        <v>80</v>
      </c>
      <c r="BK259" s="229">
        <f>ROUND(I259*H259,2)</f>
        <v>0</v>
      </c>
      <c r="BL259" s="20" t="s">
        <v>228</v>
      </c>
      <c r="BM259" s="228" t="s">
        <v>3133</v>
      </c>
    </row>
    <row r="260" spans="1:47" s="2" customFormat="1" ht="12">
      <c r="A260" s="41"/>
      <c r="B260" s="42"/>
      <c r="C260" s="43"/>
      <c r="D260" s="230" t="s">
        <v>230</v>
      </c>
      <c r="E260" s="43"/>
      <c r="F260" s="231" t="s">
        <v>3134</v>
      </c>
      <c r="G260" s="43"/>
      <c r="H260" s="43"/>
      <c r="I260" s="232"/>
      <c r="J260" s="43"/>
      <c r="K260" s="43"/>
      <c r="L260" s="47"/>
      <c r="M260" s="233"/>
      <c r="N260" s="23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230</v>
      </c>
      <c r="AU260" s="20" t="s">
        <v>95</v>
      </c>
    </row>
    <row r="261" spans="1:63" s="12" customFormat="1" ht="22.8" customHeight="1">
      <c r="A261" s="12"/>
      <c r="B261" s="201"/>
      <c r="C261" s="202"/>
      <c r="D261" s="203" t="s">
        <v>71</v>
      </c>
      <c r="E261" s="215" t="s">
        <v>82</v>
      </c>
      <c r="F261" s="215" t="s">
        <v>301</v>
      </c>
      <c r="G261" s="202"/>
      <c r="H261" s="202"/>
      <c r="I261" s="205"/>
      <c r="J261" s="216">
        <f>BK261</f>
        <v>0</v>
      </c>
      <c r="K261" s="202"/>
      <c r="L261" s="207"/>
      <c r="M261" s="208"/>
      <c r="N261" s="209"/>
      <c r="O261" s="209"/>
      <c r="P261" s="210">
        <f>SUM(P262:P273)</f>
        <v>0</v>
      </c>
      <c r="Q261" s="209"/>
      <c r="R261" s="210">
        <f>SUM(R262:R273)</f>
        <v>2.11498243</v>
      </c>
      <c r="S261" s="209"/>
      <c r="T261" s="211">
        <f>SUM(T262:T273)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2" t="s">
        <v>80</v>
      </c>
      <c r="AT261" s="213" t="s">
        <v>71</v>
      </c>
      <c r="AU261" s="213" t="s">
        <v>80</v>
      </c>
      <c r="AY261" s="212" t="s">
        <v>221</v>
      </c>
      <c r="BK261" s="214">
        <f>SUM(BK262:BK273)</f>
        <v>0</v>
      </c>
    </row>
    <row r="262" spans="1:65" s="2" customFormat="1" ht="16.5" customHeight="1">
      <c r="A262" s="41"/>
      <c r="B262" s="42"/>
      <c r="C262" s="217" t="s">
        <v>539</v>
      </c>
      <c r="D262" s="217" t="s">
        <v>223</v>
      </c>
      <c r="E262" s="218" t="s">
        <v>1936</v>
      </c>
      <c r="F262" s="219" t="s">
        <v>1937</v>
      </c>
      <c r="G262" s="220" t="s">
        <v>238</v>
      </c>
      <c r="H262" s="221">
        <v>0.524</v>
      </c>
      <c r="I262" s="222"/>
      <c r="J262" s="223">
        <f>ROUND(I262*H262,2)</f>
        <v>0</v>
      </c>
      <c r="K262" s="219" t="s">
        <v>227</v>
      </c>
      <c r="L262" s="47"/>
      <c r="M262" s="224" t="s">
        <v>19</v>
      </c>
      <c r="N262" s="225" t="s">
        <v>43</v>
      </c>
      <c r="O262" s="87"/>
      <c r="P262" s="226">
        <f>O262*H262</f>
        <v>0</v>
      </c>
      <c r="Q262" s="226">
        <v>2.30102</v>
      </c>
      <c r="R262" s="226">
        <f>Q262*H262</f>
        <v>1.20573448</v>
      </c>
      <c r="S262" s="226">
        <v>0</v>
      </c>
      <c r="T262" s="22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8" t="s">
        <v>228</v>
      </c>
      <c r="AT262" s="228" t="s">
        <v>223</v>
      </c>
      <c r="AU262" s="228" t="s">
        <v>82</v>
      </c>
      <c r="AY262" s="20" t="s">
        <v>221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20" t="s">
        <v>80</v>
      </c>
      <c r="BK262" s="229">
        <f>ROUND(I262*H262,2)</f>
        <v>0</v>
      </c>
      <c r="BL262" s="20" t="s">
        <v>228</v>
      </c>
      <c r="BM262" s="228" t="s">
        <v>3135</v>
      </c>
    </row>
    <row r="263" spans="1:47" s="2" customFormat="1" ht="12">
      <c r="A263" s="41"/>
      <c r="B263" s="42"/>
      <c r="C263" s="43"/>
      <c r="D263" s="230" t="s">
        <v>230</v>
      </c>
      <c r="E263" s="43"/>
      <c r="F263" s="231" t="s">
        <v>1939</v>
      </c>
      <c r="G263" s="43"/>
      <c r="H263" s="43"/>
      <c r="I263" s="232"/>
      <c r="J263" s="43"/>
      <c r="K263" s="43"/>
      <c r="L263" s="47"/>
      <c r="M263" s="233"/>
      <c r="N263" s="23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230</v>
      </c>
      <c r="AU263" s="20" t="s">
        <v>82</v>
      </c>
    </row>
    <row r="264" spans="1:47" s="2" customFormat="1" ht="12">
      <c r="A264" s="41"/>
      <c r="B264" s="42"/>
      <c r="C264" s="43"/>
      <c r="D264" s="235" t="s">
        <v>232</v>
      </c>
      <c r="E264" s="43"/>
      <c r="F264" s="236" t="s">
        <v>1940</v>
      </c>
      <c r="G264" s="43"/>
      <c r="H264" s="43"/>
      <c r="I264" s="232"/>
      <c r="J264" s="43"/>
      <c r="K264" s="43"/>
      <c r="L264" s="47"/>
      <c r="M264" s="233"/>
      <c r="N264" s="23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232</v>
      </c>
      <c r="AU264" s="20" t="s">
        <v>82</v>
      </c>
    </row>
    <row r="265" spans="1:51" s="14" customFormat="1" ht="12">
      <c r="A265" s="14"/>
      <c r="B265" s="248"/>
      <c r="C265" s="249"/>
      <c r="D265" s="230" t="s">
        <v>234</v>
      </c>
      <c r="E265" s="250" t="s">
        <v>19</v>
      </c>
      <c r="F265" s="251" t="s">
        <v>3136</v>
      </c>
      <c r="G265" s="249"/>
      <c r="H265" s="250" t="s">
        <v>19</v>
      </c>
      <c r="I265" s="252"/>
      <c r="J265" s="249"/>
      <c r="K265" s="249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234</v>
      </c>
      <c r="AU265" s="257" t="s">
        <v>82</v>
      </c>
      <c r="AV265" s="14" t="s">
        <v>80</v>
      </c>
      <c r="AW265" s="14" t="s">
        <v>33</v>
      </c>
      <c r="AX265" s="14" t="s">
        <v>72</v>
      </c>
      <c r="AY265" s="257" t="s">
        <v>221</v>
      </c>
    </row>
    <row r="266" spans="1:51" s="13" customFormat="1" ht="12">
      <c r="A266" s="13"/>
      <c r="B266" s="237"/>
      <c r="C266" s="238"/>
      <c r="D266" s="230" t="s">
        <v>234</v>
      </c>
      <c r="E266" s="239" t="s">
        <v>19</v>
      </c>
      <c r="F266" s="240" t="s">
        <v>3137</v>
      </c>
      <c r="G266" s="238"/>
      <c r="H266" s="241">
        <v>0.524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7" t="s">
        <v>234</v>
      </c>
      <c r="AU266" s="247" t="s">
        <v>82</v>
      </c>
      <c r="AV266" s="13" t="s">
        <v>82</v>
      </c>
      <c r="AW266" s="13" t="s">
        <v>33</v>
      </c>
      <c r="AX266" s="13" t="s">
        <v>72</v>
      </c>
      <c r="AY266" s="247" t="s">
        <v>221</v>
      </c>
    </row>
    <row r="267" spans="1:51" s="15" customFormat="1" ht="12">
      <c r="A267" s="15"/>
      <c r="B267" s="258"/>
      <c r="C267" s="259"/>
      <c r="D267" s="230" t="s">
        <v>234</v>
      </c>
      <c r="E267" s="260" t="s">
        <v>19</v>
      </c>
      <c r="F267" s="261" t="s">
        <v>243</v>
      </c>
      <c r="G267" s="259"/>
      <c r="H267" s="262">
        <v>0.524</v>
      </c>
      <c r="I267" s="263"/>
      <c r="J267" s="259"/>
      <c r="K267" s="259"/>
      <c r="L267" s="264"/>
      <c r="M267" s="265"/>
      <c r="N267" s="266"/>
      <c r="O267" s="266"/>
      <c r="P267" s="266"/>
      <c r="Q267" s="266"/>
      <c r="R267" s="266"/>
      <c r="S267" s="266"/>
      <c r="T267" s="267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8" t="s">
        <v>234</v>
      </c>
      <c r="AU267" s="268" t="s">
        <v>82</v>
      </c>
      <c r="AV267" s="15" t="s">
        <v>228</v>
      </c>
      <c r="AW267" s="15" t="s">
        <v>33</v>
      </c>
      <c r="AX267" s="15" t="s">
        <v>80</v>
      </c>
      <c r="AY267" s="268" t="s">
        <v>221</v>
      </c>
    </row>
    <row r="268" spans="1:65" s="2" customFormat="1" ht="33" customHeight="1">
      <c r="A268" s="41"/>
      <c r="B268" s="42"/>
      <c r="C268" s="217" t="s">
        <v>544</v>
      </c>
      <c r="D268" s="217" t="s">
        <v>223</v>
      </c>
      <c r="E268" s="218" t="s">
        <v>1945</v>
      </c>
      <c r="F268" s="219" t="s">
        <v>1946</v>
      </c>
      <c r="G268" s="220" t="s">
        <v>226</v>
      </c>
      <c r="H268" s="221">
        <v>1.755</v>
      </c>
      <c r="I268" s="222"/>
      <c r="J268" s="223">
        <f>ROUND(I268*H268,2)</f>
        <v>0</v>
      </c>
      <c r="K268" s="219" t="s">
        <v>227</v>
      </c>
      <c r="L268" s="47"/>
      <c r="M268" s="224" t="s">
        <v>19</v>
      </c>
      <c r="N268" s="225" t="s">
        <v>43</v>
      </c>
      <c r="O268" s="87"/>
      <c r="P268" s="226">
        <f>O268*H268</f>
        <v>0</v>
      </c>
      <c r="Q268" s="226">
        <v>0.51809</v>
      </c>
      <c r="R268" s="226">
        <f>Q268*H268</f>
        <v>0.90924795</v>
      </c>
      <c r="S268" s="226">
        <v>0</v>
      </c>
      <c r="T268" s="22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8" t="s">
        <v>228</v>
      </c>
      <c r="AT268" s="228" t="s">
        <v>223</v>
      </c>
      <c r="AU268" s="228" t="s">
        <v>82</v>
      </c>
      <c r="AY268" s="20" t="s">
        <v>221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20" t="s">
        <v>80</v>
      </c>
      <c r="BK268" s="229">
        <f>ROUND(I268*H268,2)</f>
        <v>0</v>
      </c>
      <c r="BL268" s="20" t="s">
        <v>228</v>
      </c>
      <c r="BM268" s="228" t="s">
        <v>3138</v>
      </c>
    </row>
    <row r="269" spans="1:47" s="2" customFormat="1" ht="12">
      <c r="A269" s="41"/>
      <c r="B269" s="42"/>
      <c r="C269" s="43"/>
      <c r="D269" s="230" t="s">
        <v>230</v>
      </c>
      <c r="E269" s="43"/>
      <c r="F269" s="231" t="s">
        <v>1948</v>
      </c>
      <c r="G269" s="43"/>
      <c r="H269" s="43"/>
      <c r="I269" s="232"/>
      <c r="J269" s="43"/>
      <c r="K269" s="43"/>
      <c r="L269" s="47"/>
      <c r="M269" s="233"/>
      <c r="N269" s="23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230</v>
      </c>
      <c r="AU269" s="20" t="s">
        <v>82</v>
      </c>
    </row>
    <row r="270" spans="1:47" s="2" customFormat="1" ht="12">
      <c r="A270" s="41"/>
      <c r="B270" s="42"/>
      <c r="C270" s="43"/>
      <c r="D270" s="235" t="s">
        <v>232</v>
      </c>
      <c r="E270" s="43"/>
      <c r="F270" s="236" t="s">
        <v>1949</v>
      </c>
      <c r="G270" s="43"/>
      <c r="H270" s="43"/>
      <c r="I270" s="232"/>
      <c r="J270" s="43"/>
      <c r="K270" s="43"/>
      <c r="L270" s="47"/>
      <c r="M270" s="233"/>
      <c r="N270" s="23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232</v>
      </c>
      <c r="AU270" s="20" t="s">
        <v>82</v>
      </c>
    </row>
    <row r="271" spans="1:51" s="14" customFormat="1" ht="12">
      <c r="A271" s="14"/>
      <c r="B271" s="248"/>
      <c r="C271" s="249"/>
      <c r="D271" s="230" t="s">
        <v>234</v>
      </c>
      <c r="E271" s="250" t="s">
        <v>19</v>
      </c>
      <c r="F271" s="251" t="s">
        <v>3136</v>
      </c>
      <c r="G271" s="249"/>
      <c r="H271" s="250" t="s">
        <v>19</v>
      </c>
      <c r="I271" s="252"/>
      <c r="J271" s="249"/>
      <c r="K271" s="249"/>
      <c r="L271" s="253"/>
      <c r="M271" s="254"/>
      <c r="N271" s="255"/>
      <c r="O271" s="255"/>
      <c r="P271" s="255"/>
      <c r="Q271" s="255"/>
      <c r="R271" s="255"/>
      <c r="S271" s="255"/>
      <c r="T271" s="25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7" t="s">
        <v>234</v>
      </c>
      <c r="AU271" s="257" t="s">
        <v>82</v>
      </c>
      <c r="AV271" s="14" t="s">
        <v>80</v>
      </c>
      <c r="AW271" s="14" t="s">
        <v>33</v>
      </c>
      <c r="AX271" s="14" t="s">
        <v>72</v>
      </c>
      <c r="AY271" s="257" t="s">
        <v>221</v>
      </c>
    </row>
    <row r="272" spans="1:51" s="13" customFormat="1" ht="12">
      <c r="A272" s="13"/>
      <c r="B272" s="237"/>
      <c r="C272" s="238"/>
      <c r="D272" s="230" t="s">
        <v>234</v>
      </c>
      <c r="E272" s="239" t="s">
        <v>19</v>
      </c>
      <c r="F272" s="240" t="s">
        <v>3139</v>
      </c>
      <c r="G272" s="238"/>
      <c r="H272" s="241">
        <v>1.755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7" t="s">
        <v>234</v>
      </c>
      <c r="AU272" s="247" t="s">
        <v>82</v>
      </c>
      <c r="AV272" s="13" t="s">
        <v>82</v>
      </c>
      <c r="AW272" s="13" t="s">
        <v>33</v>
      </c>
      <c r="AX272" s="13" t="s">
        <v>72</v>
      </c>
      <c r="AY272" s="247" t="s">
        <v>221</v>
      </c>
    </row>
    <row r="273" spans="1:51" s="15" customFormat="1" ht="12">
      <c r="A273" s="15"/>
      <c r="B273" s="258"/>
      <c r="C273" s="259"/>
      <c r="D273" s="230" t="s">
        <v>234</v>
      </c>
      <c r="E273" s="260" t="s">
        <v>19</v>
      </c>
      <c r="F273" s="261" t="s">
        <v>243</v>
      </c>
      <c r="G273" s="259"/>
      <c r="H273" s="262">
        <v>1.755</v>
      </c>
      <c r="I273" s="263"/>
      <c r="J273" s="259"/>
      <c r="K273" s="259"/>
      <c r="L273" s="264"/>
      <c r="M273" s="265"/>
      <c r="N273" s="266"/>
      <c r="O273" s="266"/>
      <c r="P273" s="266"/>
      <c r="Q273" s="266"/>
      <c r="R273" s="266"/>
      <c r="S273" s="266"/>
      <c r="T273" s="267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8" t="s">
        <v>234</v>
      </c>
      <c r="AU273" s="268" t="s">
        <v>82</v>
      </c>
      <c r="AV273" s="15" t="s">
        <v>228</v>
      </c>
      <c r="AW273" s="15" t="s">
        <v>33</v>
      </c>
      <c r="AX273" s="15" t="s">
        <v>80</v>
      </c>
      <c r="AY273" s="268" t="s">
        <v>221</v>
      </c>
    </row>
    <row r="274" spans="1:63" s="12" customFormat="1" ht="22.8" customHeight="1">
      <c r="A274" s="12"/>
      <c r="B274" s="201"/>
      <c r="C274" s="202"/>
      <c r="D274" s="203" t="s">
        <v>71</v>
      </c>
      <c r="E274" s="215" t="s">
        <v>95</v>
      </c>
      <c r="F274" s="215" t="s">
        <v>315</v>
      </c>
      <c r="G274" s="202"/>
      <c r="H274" s="202"/>
      <c r="I274" s="205"/>
      <c r="J274" s="216">
        <f>BK274</f>
        <v>0</v>
      </c>
      <c r="K274" s="202"/>
      <c r="L274" s="207"/>
      <c r="M274" s="208"/>
      <c r="N274" s="209"/>
      <c r="O274" s="209"/>
      <c r="P274" s="210">
        <f>SUM(P275:P302)</f>
        <v>0</v>
      </c>
      <c r="Q274" s="209"/>
      <c r="R274" s="210">
        <f>SUM(R275:R302)</f>
        <v>4.8861395</v>
      </c>
      <c r="S274" s="209"/>
      <c r="T274" s="211">
        <f>SUM(T275:T302)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2" t="s">
        <v>80</v>
      </c>
      <c r="AT274" s="213" t="s">
        <v>71</v>
      </c>
      <c r="AU274" s="213" t="s">
        <v>80</v>
      </c>
      <c r="AY274" s="212" t="s">
        <v>221</v>
      </c>
      <c r="BK274" s="214">
        <f>SUM(BK275:BK302)</f>
        <v>0</v>
      </c>
    </row>
    <row r="275" spans="1:65" s="2" customFormat="1" ht="24.15" customHeight="1">
      <c r="A275" s="41"/>
      <c r="B275" s="42"/>
      <c r="C275" s="217" t="s">
        <v>551</v>
      </c>
      <c r="D275" s="217" t="s">
        <v>223</v>
      </c>
      <c r="E275" s="218" t="s">
        <v>3140</v>
      </c>
      <c r="F275" s="219" t="s">
        <v>3141</v>
      </c>
      <c r="G275" s="220" t="s">
        <v>336</v>
      </c>
      <c r="H275" s="221">
        <v>27</v>
      </c>
      <c r="I275" s="222"/>
      <c r="J275" s="223">
        <f>ROUND(I275*H275,2)</f>
        <v>0</v>
      </c>
      <c r="K275" s="219" t="s">
        <v>227</v>
      </c>
      <c r="L275" s="47"/>
      <c r="M275" s="224" t="s">
        <v>19</v>
      </c>
      <c r="N275" s="225" t="s">
        <v>43</v>
      </c>
      <c r="O275" s="87"/>
      <c r="P275" s="226">
        <f>O275*H275</f>
        <v>0</v>
      </c>
      <c r="Q275" s="226">
        <v>0.174888</v>
      </c>
      <c r="R275" s="226">
        <f>Q275*H275</f>
        <v>4.721976</v>
      </c>
      <c r="S275" s="226">
        <v>0</v>
      </c>
      <c r="T275" s="227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8" t="s">
        <v>228</v>
      </c>
      <c r="AT275" s="228" t="s">
        <v>223</v>
      </c>
      <c r="AU275" s="228" t="s">
        <v>82</v>
      </c>
      <c r="AY275" s="20" t="s">
        <v>221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20" t="s">
        <v>80</v>
      </c>
      <c r="BK275" s="229">
        <f>ROUND(I275*H275,2)</f>
        <v>0</v>
      </c>
      <c r="BL275" s="20" t="s">
        <v>228</v>
      </c>
      <c r="BM275" s="228" t="s">
        <v>3142</v>
      </c>
    </row>
    <row r="276" spans="1:47" s="2" customFormat="1" ht="12">
      <c r="A276" s="41"/>
      <c r="B276" s="42"/>
      <c r="C276" s="43"/>
      <c r="D276" s="230" t="s">
        <v>230</v>
      </c>
      <c r="E276" s="43"/>
      <c r="F276" s="231" t="s">
        <v>3143</v>
      </c>
      <c r="G276" s="43"/>
      <c r="H276" s="43"/>
      <c r="I276" s="232"/>
      <c r="J276" s="43"/>
      <c r="K276" s="43"/>
      <c r="L276" s="47"/>
      <c r="M276" s="233"/>
      <c r="N276" s="23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230</v>
      </c>
      <c r="AU276" s="20" t="s">
        <v>82</v>
      </c>
    </row>
    <row r="277" spans="1:47" s="2" customFormat="1" ht="12">
      <c r="A277" s="41"/>
      <c r="B277" s="42"/>
      <c r="C277" s="43"/>
      <c r="D277" s="235" t="s">
        <v>232</v>
      </c>
      <c r="E277" s="43"/>
      <c r="F277" s="236" t="s">
        <v>3144</v>
      </c>
      <c r="G277" s="43"/>
      <c r="H277" s="43"/>
      <c r="I277" s="232"/>
      <c r="J277" s="43"/>
      <c r="K277" s="43"/>
      <c r="L277" s="47"/>
      <c r="M277" s="233"/>
      <c r="N277" s="23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232</v>
      </c>
      <c r="AU277" s="20" t="s">
        <v>82</v>
      </c>
    </row>
    <row r="278" spans="1:51" s="13" customFormat="1" ht="12">
      <c r="A278" s="13"/>
      <c r="B278" s="237"/>
      <c r="C278" s="238"/>
      <c r="D278" s="230" t="s">
        <v>234</v>
      </c>
      <c r="E278" s="239" t="s">
        <v>19</v>
      </c>
      <c r="F278" s="240" t="s">
        <v>3145</v>
      </c>
      <c r="G278" s="238"/>
      <c r="H278" s="241">
        <v>18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7" t="s">
        <v>234</v>
      </c>
      <c r="AU278" s="247" t="s">
        <v>82</v>
      </c>
      <c r="AV278" s="13" t="s">
        <v>82</v>
      </c>
      <c r="AW278" s="13" t="s">
        <v>33</v>
      </c>
      <c r="AX278" s="13" t="s">
        <v>72</v>
      </c>
      <c r="AY278" s="247" t="s">
        <v>221</v>
      </c>
    </row>
    <row r="279" spans="1:51" s="13" customFormat="1" ht="12">
      <c r="A279" s="13"/>
      <c r="B279" s="237"/>
      <c r="C279" s="238"/>
      <c r="D279" s="230" t="s">
        <v>234</v>
      </c>
      <c r="E279" s="239" t="s">
        <v>19</v>
      </c>
      <c r="F279" s="240" t="s">
        <v>3146</v>
      </c>
      <c r="G279" s="238"/>
      <c r="H279" s="241">
        <v>3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7" t="s">
        <v>234</v>
      </c>
      <c r="AU279" s="247" t="s">
        <v>82</v>
      </c>
      <c r="AV279" s="13" t="s">
        <v>82</v>
      </c>
      <c r="AW279" s="13" t="s">
        <v>33</v>
      </c>
      <c r="AX279" s="13" t="s">
        <v>72</v>
      </c>
      <c r="AY279" s="247" t="s">
        <v>221</v>
      </c>
    </row>
    <row r="280" spans="1:51" s="13" customFormat="1" ht="12">
      <c r="A280" s="13"/>
      <c r="B280" s="237"/>
      <c r="C280" s="238"/>
      <c r="D280" s="230" t="s">
        <v>234</v>
      </c>
      <c r="E280" s="239" t="s">
        <v>19</v>
      </c>
      <c r="F280" s="240" t="s">
        <v>3147</v>
      </c>
      <c r="G280" s="238"/>
      <c r="H280" s="241">
        <v>6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7" t="s">
        <v>234</v>
      </c>
      <c r="AU280" s="247" t="s">
        <v>82</v>
      </c>
      <c r="AV280" s="13" t="s">
        <v>82</v>
      </c>
      <c r="AW280" s="13" t="s">
        <v>33</v>
      </c>
      <c r="AX280" s="13" t="s">
        <v>72</v>
      </c>
      <c r="AY280" s="247" t="s">
        <v>221</v>
      </c>
    </row>
    <row r="281" spans="1:51" s="15" customFormat="1" ht="12">
      <c r="A281" s="15"/>
      <c r="B281" s="258"/>
      <c r="C281" s="259"/>
      <c r="D281" s="230" t="s">
        <v>234</v>
      </c>
      <c r="E281" s="260" t="s">
        <v>19</v>
      </c>
      <c r="F281" s="261" t="s">
        <v>243</v>
      </c>
      <c r="G281" s="259"/>
      <c r="H281" s="262">
        <v>27</v>
      </c>
      <c r="I281" s="263"/>
      <c r="J281" s="259"/>
      <c r="K281" s="259"/>
      <c r="L281" s="264"/>
      <c r="M281" s="265"/>
      <c r="N281" s="266"/>
      <c r="O281" s="266"/>
      <c r="P281" s="266"/>
      <c r="Q281" s="266"/>
      <c r="R281" s="266"/>
      <c r="S281" s="266"/>
      <c r="T281" s="267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8" t="s">
        <v>234</v>
      </c>
      <c r="AU281" s="268" t="s">
        <v>82</v>
      </c>
      <c r="AV281" s="15" t="s">
        <v>228</v>
      </c>
      <c r="AW281" s="15" t="s">
        <v>33</v>
      </c>
      <c r="AX281" s="15" t="s">
        <v>80</v>
      </c>
      <c r="AY281" s="268" t="s">
        <v>221</v>
      </c>
    </row>
    <row r="282" spans="1:65" s="2" customFormat="1" ht="24.15" customHeight="1">
      <c r="A282" s="41"/>
      <c r="B282" s="42"/>
      <c r="C282" s="269" t="s">
        <v>557</v>
      </c>
      <c r="D282" s="269" t="s">
        <v>295</v>
      </c>
      <c r="E282" s="270" t="s">
        <v>3148</v>
      </c>
      <c r="F282" s="271" t="s">
        <v>3149</v>
      </c>
      <c r="G282" s="272" t="s">
        <v>336</v>
      </c>
      <c r="H282" s="273">
        <v>18</v>
      </c>
      <c r="I282" s="274"/>
      <c r="J282" s="275">
        <f>ROUND(I282*H282,2)</f>
        <v>0</v>
      </c>
      <c r="K282" s="271" t="s">
        <v>227</v>
      </c>
      <c r="L282" s="276"/>
      <c r="M282" s="277" t="s">
        <v>19</v>
      </c>
      <c r="N282" s="278" t="s">
        <v>43</v>
      </c>
      <c r="O282" s="87"/>
      <c r="P282" s="226">
        <f>O282*H282</f>
        <v>0</v>
      </c>
      <c r="Q282" s="226">
        <v>0.002</v>
      </c>
      <c r="R282" s="226">
        <f>Q282*H282</f>
        <v>0.036000000000000004</v>
      </c>
      <c r="S282" s="226">
        <v>0</v>
      </c>
      <c r="T282" s="227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28" t="s">
        <v>279</v>
      </c>
      <c r="AT282" s="228" t="s">
        <v>295</v>
      </c>
      <c r="AU282" s="228" t="s">
        <v>82</v>
      </c>
      <c r="AY282" s="20" t="s">
        <v>221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20" t="s">
        <v>80</v>
      </c>
      <c r="BK282" s="229">
        <f>ROUND(I282*H282,2)</f>
        <v>0</v>
      </c>
      <c r="BL282" s="20" t="s">
        <v>228</v>
      </c>
      <c r="BM282" s="228" t="s">
        <v>3150</v>
      </c>
    </row>
    <row r="283" spans="1:47" s="2" customFormat="1" ht="12">
      <c r="A283" s="41"/>
      <c r="B283" s="42"/>
      <c r="C283" s="43"/>
      <c r="D283" s="230" t="s">
        <v>230</v>
      </c>
      <c r="E283" s="43"/>
      <c r="F283" s="231" t="s">
        <v>3149</v>
      </c>
      <c r="G283" s="43"/>
      <c r="H283" s="43"/>
      <c r="I283" s="232"/>
      <c r="J283" s="43"/>
      <c r="K283" s="43"/>
      <c r="L283" s="47"/>
      <c r="M283" s="233"/>
      <c r="N283" s="234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20" t="s">
        <v>230</v>
      </c>
      <c r="AU283" s="20" t="s">
        <v>82</v>
      </c>
    </row>
    <row r="284" spans="1:65" s="2" customFormat="1" ht="24.15" customHeight="1">
      <c r="A284" s="41"/>
      <c r="B284" s="42"/>
      <c r="C284" s="269" t="s">
        <v>563</v>
      </c>
      <c r="D284" s="269" t="s">
        <v>295</v>
      </c>
      <c r="E284" s="270" t="s">
        <v>3151</v>
      </c>
      <c r="F284" s="271" t="s">
        <v>3152</v>
      </c>
      <c r="G284" s="272" t="s">
        <v>336</v>
      </c>
      <c r="H284" s="273">
        <v>3</v>
      </c>
      <c r="I284" s="274"/>
      <c r="J284" s="275">
        <f>ROUND(I284*H284,2)</f>
        <v>0</v>
      </c>
      <c r="K284" s="271" t="s">
        <v>227</v>
      </c>
      <c r="L284" s="276"/>
      <c r="M284" s="277" t="s">
        <v>19</v>
      </c>
      <c r="N284" s="278" t="s">
        <v>43</v>
      </c>
      <c r="O284" s="87"/>
      <c r="P284" s="226">
        <f>O284*H284</f>
        <v>0</v>
      </c>
      <c r="Q284" s="226">
        <v>0.0034</v>
      </c>
      <c r="R284" s="226">
        <f>Q284*H284</f>
        <v>0.010199999999999999</v>
      </c>
      <c r="S284" s="226">
        <v>0</v>
      </c>
      <c r="T284" s="227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28" t="s">
        <v>279</v>
      </c>
      <c r="AT284" s="228" t="s">
        <v>295</v>
      </c>
      <c r="AU284" s="228" t="s">
        <v>82</v>
      </c>
      <c r="AY284" s="20" t="s">
        <v>221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20" t="s">
        <v>80</v>
      </c>
      <c r="BK284" s="229">
        <f>ROUND(I284*H284,2)</f>
        <v>0</v>
      </c>
      <c r="BL284" s="20" t="s">
        <v>228</v>
      </c>
      <c r="BM284" s="228" t="s">
        <v>3153</v>
      </c>
    </row>
    <row r="285" spans="1:47" s="2" customFormat="1" ht="12">
      <c r="A285" s="41"/>
      <c r="B285" s="42"/>
      <c r="C285" s="43"/>
      <c r="D285" s="230" t="s">
        <v>230</v>
      </c>
      <c r="E285" s="43"/>
      <c r="F285" s="231" t="s">
        <v>3152</v>
      </c>
      <c r="G285" s="43"/>
      <c r="H285" s="43"/>
      <c r="I285" s="232"/>
      <c r="J285" s="43"/>
      <c r="K285" s="43"/>
      <c r="L285" s="47"/>
      <c r="M285" s="233"/>
      <c r="N285" s="234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230</v>
      </c>
      <c r="AU285" s="20" t="s">
        <v>82</v>
      </c>
    </row>
    <row r="286" spans="1:65" s="2" customFormat="1" ht="16.5" customHeight="1">
      <c r="A286" s="41"/>
      <c r="B286" s="42"/>
      <c r="C286" s="269" t="s">
        <v>569</v>
      </c>
      <c r="D286" s="269" t="s">
        <v>295</v>
      </c>
      <c r="E286" s="270" t="s">
        <v>3154</v>
      </c>
      <c r="F286" s="271" t="s">
        <v>3155</v>
      </c>
      <c r="G286" s="272" t="s">
        <v>336</v>
      </c>
      <c r="H286" s="273">
        <v>6</v>
      </c>
      <c r="I286" s="274"/>
      <c r="J286" s="275">
        <f>ROUND(I286*H286,2)</f>
        <v>0</v>
      </c>
      <c r="K286" s="271" t="s">
        <v>227</v>
      </c>
      <c r="L286" s="276"/>
      <c r="M286" s="277" t="s">
        <v>19</v>
      </c>
      <c r="N286" s="278" t="s">
        <v>43</v>
      </c>
      <c r="O286" s="87"/>
      <c r="P286" s="226">
        <f>O286*H286</f>
        <v>0</v>
      </c>
      <c r="Q286" s="226">
        <v>0</v>
      </c>
      <c r="R286" s="226">
        <f>Q286*H286</f>
        <v>0</v>
      </c>
      <c r="S286" s="226">
        <v>0</v>
      </c>
      <c r="T286" s="227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28" t="s">
        <v>279</v>
      </c>
      <c r="AT286" s="228" t="s">
        <v>295</v>
      </c>
      <c r="AU286" s="228" t="s">
        <v>82</v>
      </c>
      <c r="AY286" s="20" t="s">
        <v>221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20" t="s">
        <v>80</v>
      </c>
      <c r="BK286" s="229">
        <f>ROUND(I286*H286,2)</f>
        <v>0</v>
      </c>
      <c r="BL286" s="20" t="s">
        <v>228</v>
      </c>
      <c r="BM286" s="228" t="s">
        <v>3156</v>
      </c>
    </row>
    <row r="287" spans="1:47" s="2" customFormat="1" ht="12">
      <c r="A287" s="41"/>
      <c r="B287" s="42"/>
      <c r="C287" s="43"/>
      <c r="D287" s="230" t="s">
        <v>230</v>
      </c>
      <c r="E287" s="43"/>
      <c r="F287" s="231" t="s">
        <v>3155</v>
      </c>
      <c r="G287" s="43"/>
      <c r="H287" s="43"/>
      <c r="I287" s="232"/>
      <c r="J287" s="43"/>
      <c r="K287" s="43"/>
      <c r="L287" s="47"/>
      <c r="M287" s="233"/>
      <c r="N287" s="234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230</v>
      </c>
      <c r="AU287" s="20" t="s">
        <v>82</v>
      </c>
    </row>
    <row r="288" spans="1:65" s="2" customFormat="1" ht="24.15" customHeight="1">
      <c r="A288" s="41"/>
      <c r="B288" s="42"/>
      <c r="C288" s="217" t="s">
        <v>575</v>
      </c>
      <c r="D288" s="217" t="s">
        <v>223</v>
      </c>
      <c r="E288" s="218" t="s">
        <v>3157</v>
      </c>
      <c r="F288" s="219" t="s">
        <v>3158</v>
      </c>
      <c r="G288" s="220" t="s">
        <v>336</v>
      </c>
      <c r="H288" s="221">
        <v>2</v>
      </c>
      <c r="I288" s="222"/>
      <c r="J288" s="223">
        <f>ROUND(I288*H288,2)</f>
        <v>0</v>
      </c>
      <c r="K288" s="219" t="s">
        <v>227</v>
      </c>
      <c r="L288" s="47"/>
      <c r="M288" s="224" t="s">
        <v>19</v>
      </c>
      <c r="N288" s="225" t="s">
        <v>43</v>
      </c>
      <c r="O288" s="87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28" t="s">
        <v>228</v>
      </c>
      <c r="AT288" s="228" t="s">
        <v>223</v>
      </c>
      <c r="AU288" s="228" t="s">
        <v>82</v>
      </c>
      <c r="AY288" s="20" t="s">
        <v>221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20" t="s">
        <v>80</v>
      </c>
      <c r="BK288" s="229">
        <f>ROUND(I288*H288,2)</f>
        <v>0</v>
      </c>
      <c r="BL288" s="20" t="s">
        <v>228</v>
      </c>
      <c r="BM288" s="228" t="s">
        <v>3159</v>
      </c>
    </row>
    <row r="289" spans="1:47" s="2" customFormat="1" ht="12">
      <c r="A289" s="41"/>
      <c r="B289" s="42"/>
      <c r="C289" s="43"/>
      <c r="D289" s="230" t="s">
        <v>230</v>
      </c>
      <c r="E289" s="43"/>
      <c r="F289" s="231" t="s">
        <v>3160</v>
      </c>
      <c r="G289" s="43"/>
      <c r="H289" s="43"/>
      <c r="I289" s="232"/>
      <c r="J289" s="43"/>
      <c r="K289" s="43"/>
      <c r="L289" s="47"/>
      <c r="M289" s="233"/>
      <c r="N289" s="234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230</v>
      </c>
      <c r="AU289" s="20" t="s">
        <v>82</v>
      </c>
    </row>
    <row r="290" spans="1:47" s="2" customFormat="1" ht="12">
      <c r="A290" s="41"/>
      <c r="B290" s="42"/>
      <c r="C290" s="43"/>
      <c r="D290" s="235" t="s">
        <v>232</v>
      </c>
      <c r="E290" s="43"/>
      <c r="F290" s="236" t="s">
        <v>3161</v>
      </c>
      <c r="G290" s="43"/>
      <c r="H290" s="43"/>
      <c r="I290" s="232"/>
      <c r="J290" s="43"/>
      <c r="K290" s="43"/>
      <c r="L290" s="47"/>
      <c r="M290" s="233"/>
      <c r="N290" s="23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232</v>
      </c>
      <c r="AU290" s="20" t="s">
        <v>82</v>
      </c>
    </row>
    <row r="291" spans="1:51" s="13" customFormat="1" ht="12">
      <c r="A291" s="13"/>
      <c r="B291" s="237"/>
      <c r="C291" s="238"/>
      <c r="D291" s="230" t="s">
        <v>234</v>
      </c>
      <c r="E291" s="239" t="s">
        <v>19</v>
      </c>
      <c r="F291" s="240" t="s">
        <v>3162</v>
      </c>
      <c r="G291" s="238"/>
      <c r="H291" s="241">
        <v>2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7" t="s">
        <v>234</v>
      </c>
      <c r="AU291" s="247" t="s">
        <v>82</v>
      </c>
      <c r="AV291" s="13" t="s">
        <v>82</v>
      </c>
      <c r="AW291" s="13" t="s">
        <v>33</v>
      </c>
      <c r="AX291" s="13" t="s">
        <v>72</v>
      </c>
      <c r="AY291" s="247" t="s">
        <v>221</v>
      </c>
    </row>
    <row r="292" spans="1:51" s="15" customFormat="1" ht="12">
      <c r="A292" s="15"/>
      <c r="B292" s="258"/>
      <c r="C292" s="259"/>
      <c r="D292" s="230" t="s">
        <v>234</v>
      </c>
      <c r="E292" s="260" t="s">
        <v>19</v>
      </c>
      <c r="F292" s="261" t="s">
        <v>243</v>
      </c>
      <c r="G292" s="259"/>
      <c r="H292" s="262">
        <v>2</v>
      </c>
      <c r="I292" s="263"/>
      <c r="J292" s="259"/>
      <c r="K292" s="259"/>
      <c r="L292" s="264"/>
      <c r="M292" s="265"/>
      <c r="N292" s="266"/>
      <c r="O292" s="266"/>
      <c r="P292" s="266"/>
      <c r="Q292" s="266"/>
      <c r="R292" s="266"/>
      <c r="S292" s="266"/>
      <c r="T292" s="267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8" t="s">
        <v>234</v>
      </c>
      <c r="AU292" s="268" t="s">
        <v>82</v>
      </c>
      <c r="AV292" s="15" t="s">
        <v>228</v>
      </c>
      <c r="AW292" s="15" t="s">
        <v>33</v>
      </c>
      <c r="AX292" s="15" t="s">
        <v>80</v>
      </c>
      <c r="AY292" s="268" t="s">
        <v>221</v>
      </c>
    </row>
    <row r="293" spans="1:65" s="2" customFormat="1" ht="16.5" customHeight="1">
      <c r="A293" s="41"/>
      <c r="B293" s="42"/>
      <c r="C293" s="269" t="s">
        <v>581</v>
      </c>
      <c r="D293" s="269" t="s">
        <v>295</v>
      </c>
      <c r="E293" s="270" t="s">
        <v>3163</v>
      </c>
      <c r="F293" s="271" t="s">
        <v>3164</v>
      </c>
      <c r="G293" s="272" t="s">
        <v>336</v>
      </c>
      <c r="H293" s="273">
        <v>2</v>
      </c>
      <c r="I293" s="274"/>
      <c r="J293" s="275">
        <f>ROUND(I293*H293,2)</f>
        <v>0</v>
      </c>
      <c r="K293" s="271" t="s">
        <v>227</v>
      </c>
      <c r="L293" s="276"/>
      <c r="M293" s="277" t="s">
        <v>19</v>
      </c>
      <c r="N293" s="278" t="s">
        <v>43</v>
      </c>
      <c r="O293" s="87"/>
      <c r="P293" s="226">
        <f>O293*H293</f>
        <v>0</v>
      </c>
      <c r="Q293" s="226">
        <v>0.02482</v>
      </c>
      <c r="R293" s="226">
        <f>Q293*H293</f>
        <v>0.04964</v>
      </c>
      <c r="S293" s="226">
        <v>0</v>
      </c>
      <c r="T293" s="22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28" t="s">
        <v>279</v>
      </c>
      <c r="AT293" s="228" t="s">
        <v>295</v>
      </c>
      <c r="AU293" s="228" t="s">
        <v>82</v>
      </c>
      <c r="AY293" s="20" t="s">
        <v>221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20" t="s">
        <v>80</v>
      </c>
      <c r="BK293" s="229">
        <f>ROUND(I293*H293,2)</f>
        <v>0</v>
      </c>
      <c r="BL293" s="20" t="s">
        <v>228</v>
      </c>
      <c r="BM293" s="228" t="s">
        <v>3165</v>
      </c>
    </row>
    <row r="294" spans="1:47" s="2" customFormat="1" ht="12">
      <c r="A294" s="41"/>
      <c r="B294" s="42"/>
      <c r="C294" s="43"/>
      <c r="D294" s="230" t="s">
        <v>230</v>
      </c>
      <c r="E294" s="43"/>
      <c r="F294" s="231" t="s">
        <v>3164</v>
      </c>
      <c r="G294" s="43"/>
      <c r="H294" s="43"/>
      <c r="I294" s="232"/>
      <c r="J294" s="43"/>
      <c r="K294" s="43"/>
      <c r="L294" s="47"/>
      <c r="M294" s="233"/>
      <c r="N294" s="23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230</v>
      </c>
      <c r="AU294" s="20" t="s">
        <v>82</v>
      </c>
    </row>
    <row r="295" spans="1:65" s="2" customFormat="1" ht="24.15" customHeight="1">
      <c r="A295" s="41"/>
      <c r="B295" s="42"/>
      <c r="C295" s="217" t="s">
        <v>585</v>
      </c>
      <c r="D295" s="217" t="s">
        <v>223</v>
      </c>
      <c r="E295" s="218" t="s">
        <v>3166</v>
      </c>
      <c r="F295" s="219" t="s">
        <v>3167</v>
      </c>
      <c r="G295" s="220" t="s">
        <v>305</v>
      </c>
      <c r="H295" s="221">
        <v>72.3</v>
      </c>
      <c r="I295" s="222"/>
      <c r="J295" s="223">
        <f>ROUND(I295*H295,2)</f>
        <v>0</v>
      </c>
      <c r="K295" s="219" t="s">
        <v>227</v>
      </c>
      <c r="L295" s="47"/>
      <c r="M295" s="224" t="s">
        <v>19</v>
      </c>
      <c r="N295" s="225" t="s">
        <v>43</v>
      </c>
      <c r="O295" s="87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28" t="s">
        <v>228</v>
      </c>
      <c r="AT295" s="228" t="s">
        <v>223</v>
      </c>
      <c r="AU295" s="228" t="s">
        <v>82</v>
      </c>
      <c r="AY295" s="20" t="s">
        <v>221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20" t="s">
        <v>80</v>
      </c>
      <c r="BK295" s="229">
        <f>ROUND(I295*H295,2)</f>
        <v>0</v>
      </c>
      <c r="BL295" s="20" t="s">
        <v>228</v>
      </c>
      <c r="BM295" s="228" t="s">
        <v>3168</v>
      </c>
    </row>
    <row r="296" spans="1:47" s="2" customFormat="1" ht="12">
      <c r="A296" s="41"/>
      <c r="B296" s="42"/>
      <c r="C296" s="43"/>
      <c r="D296" s="230" t="s">
        <v>230</v>
      </c>
      <c r="E296" s="43"/>
      <c r="F296" s="231" t="s">
        <v>3169</v>
      </c>
      <c r="G296" s="43"/>
      <c r="H296" s="43"/>
      <c r="I296" s="232"/>
      <c r="J296" s="43"/>
      <c r="K296" s="43"/>
      <c r="L296" s="47"/>
      <c r="M296" s="233"/>
      <c r="N296" s="234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20" t="s">
        <v>230</v>
      </c>
      <c r="AU296" s="20" t="s">
        <v>82</v>
      </c>
    </row>
    <row r="297" spans="1:47" s="2" customFormat="1" ht="12">
      <c r="A297" s="41"/>
      <c r="B297" s="42"/>
      <c r="C297" s="43"/>
      <c r="D297" s="235" t="s">
        <v>232</v>
      </c>
      <c r="E297" s="43"/>
      <c r="F297" s="236" t="s">
        <v>3170</v>
      </c>
      <c r="G297" s="43"/>
      <c r="H297" s="43"/>
      <c r="I297" s="232"/>
      <c r="J297" s="43"/>
      <c r="K297" s="43"/>
      <c r="L297" s="47"/>
      <c r="M297" s="233"/>
      <c r="N297" s="23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232</v>
      </c>
      <c r="AU297" s="20" t="s">
        <v>82</v>
      </c>
    </row>
    <row r="298" spans="1:65" s="2" customFormat="1" ht="24.15" customHeight="1">
      <c r="A298" s="41"/>
      <c r="B298" s="42"/>
      <c r="C298" s="269" t="s">
        <v>594</v>
      </c>
      <c r="D298" s="269" t="s">
        <v>295</v>
      </c>
      <c r="E298" s="270" t="s">
        <v>3171</v>
      </c>
      <c r="F298" s="271" t="s">
        <v>3172</v>
      </c>
      <c r="G298" s="272" t="s">
        <v>305</v>
      </c>
      <c r="H298" s="273">
        <v>75.915</v>
      </c>
      <c r="I298" s="274"/>
      <c r="J298" s="275">
        <f>ROUND(I298*H298,2)</f>
        <v>0</v>
      </c>
      <c r="K298" s="271" t="s">
        <v>227</v>
      </c>
      <c r="L298" s="276"/>
      <c r="M298" s="277" t="s">
        <v>19</v>
      </c>
      <c r="N298" s="278" t="s">
        <v>43</v>
      </c>
      <c r="O298" s="87"/>
      <c r="P298" s="226">
        <f>O298*H298</f>
        <v>0</v>
      </c>
      <c r="Q298" s="226">
        <v>0.0009</v>
      </c>
      <c r="R298" s="226">
        <f>Q298*H298</f>
        <v>0.06832350000000001</v>
      </c>
      <c r="S298" s="226">
        <v>0</v>
      </c>
      <c r="T298" s="227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28" t="s">
        <v>279</v>
      </c>
      <c r="AT298" s="228" t="s">
        <v>295</v>
      </c>
      <c r="AU298" s="228" t="s">
        <v>82</v>
      </c>
      <c r="AY298" s="20" t="s">
        <v>221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20" t="s">
        <v>80</v>
      </c>
      <c r="BK298" s="229">
        <f>ROUND(I298*H298,2)</f>
        <v>0</v>
      </c>
      <c r="BL298" s="20" t="s">
        <v>228</v>
      </c>
      <c r="BM298" s="228" t="s">
        <v>3173</v>
      </c>
    </row>
    <row r="299" spans="1:47" s="2" customFormat="1" ht="12">
      <c r="A299" s="41"/>
      <c r="B299" s="42"/>
      <c r="C299" s="43"/>
      <c r="D299" s="230" t="s">
        <v>230</v>
      </c>
      <c r="E299" s="43"/>
      <c r="F299" s="231" t="s">
        <v>3172</v>
      </c>
      <c r="G299" s="43"/>
      <c r="H299" s="43"/>
      <c r="I299" s="232"/>
      <c r="J299" s="43"/>
      <c r="K299" s="43"/>
      <c r="L299" s="47"/>
      <c r="M299" s="233"/>
      <c r="N299" s="23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230</v>
      </c>
      <c r="AU299" s="20" t="s">
        <v>82</v>
      </c>
    </row>
    <row r="300" spans="1:51" s="13" customFormat="1" ht="12">
      <c r="A300" s="13"/>
      <c r="B300" s="237"/>
      <c r="C300" s="238"/>
      <c r="D300" s="230" t="s">
        <v>234</v>
      </c>
      <c r="E300" s="239" t="s">
        <v>19</v>
      </c>
      <c r="F300" s="240" t="s">
        <v>3174</v>
      </c>
      <c r="G300" s="238"/>
      <c r="H300" s="241">
        <v>72.3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7" t="s">
        <v>234</v>
      </c>
      <c r="AU300" s="247" t="s">
        <v>82</v>
      </c>
      <c r="AV300" s="13" t="s">
        <v>82</v>
      </c>
      <c r="AW300" s="13" t="s">
        <v>33</v>
      </c>
      <c r="AX300" s="13" t="s">
        <v>72</v>
      </c>
      <c r="AY300" s="247" t="s">
        <v>221</v>
      </c>
    </row>
    <row r="301" spans="1:51" s="15" customFormat="1" ht="12">
      <c r="A301" s="15"/>
      <c r="B301" s="258"/>
      <c r="C301" s="259"/>
      <c r="D301" s="230" t="s">
        <v>234</v>
      </c>
      <c r="E301" s="260" t="s">
        <v>19</v>
      </c>
      <c r="F301" s="261" t="s">
        <v>243</v>
      </c>
      <c r="G301" s="259"/>
      <c r="H301" s="262">
        <v>72.3</v>
      </c>
      <c r="I301" s="263"/>
      <c r="J301" s="259"/>
      <c r="K301" s="259"/>
      <c r="L301" s="264"/>
      <c r="M301" s="265"/>
      <c r="N301" s="266"/>
      <c r="O301" s="266"/>
      <c r="P301" s="266"/>
      <c r="Q301" s="266"/>
      <c r="R301" s="266"/>
      <c r="S301" s="266"/>
      <c r="T301" s="267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8" t="s">
        <v>234</v>
      </c>
      <c r="AU301" s="268" t="s">
        <v>82</v>
      </c>
      <c r="AV301" s="15" t="s">
        <v>228</v>
      </c>
      <c r="AW301" s="15" t="s">
        <v>33</v>
      </c>
      <c r="AX301" s="15" t="s">
        <v>80</v>
      </c>
      <c r="AY301" s="268" t="s">
        <v>221</v>
      </c>
    </row>
    <row r="302" spans="1:51" s="13" customFormat="1" ht="12">
      <c r="A302" s="13"/>
      <c r="B302" s="237"/>
      <c r="C302" s="238"/>
      <c r="D302" s="230" t="s">
        <v>234</v>
      </c>
      <c r="E302" s="238"/>
      <c r="F302" s="240" t="s">
        <v>3175</v>
      </c>
      <c r="G302" s="238"/>
      <c r="H302" s="241">
        <v>75.915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7" t="s">
        <v>234</v>
      </c>
      <c r="AU302" s="247" t="s">
        <v>82</v>
      </c>
      <c r="AV302" s="13" t="s">
        <v>82</v>
      </c>
      <c r="AW302" s="13" t="s">
        <v>4</v>
      </c>
      <c r="AX302" s="13" t="s">
        <v>80</v>
      </c>
      <c r="AY302" s="247" t="s">
        <v>221</v>
      </c>
    </row>
    <row r="303" spans="1:63" s="12" customFormat="1" ht="22.8" customHeight="1">
      <c r="A303" s="12"/>
      <c r="B303" s="201"/>
      <c r="C303" s="202"/>
      <c r="D303" s="203" t="s">
        <v>71</v>
      </c>
      <c r="E303" s="215" t="s">
        <v>228</v>
      </c>
      <c r="F303" s="215" t="s">
        <v>388</v>
      </c>
      <c r="G303" s="202"/>
      <c r="H303" s="202"/>
      <c r="I303" s="205"/>
      <c r="J303" s="216">
        <f>BK303</f>
        <v>0</v>
      </c>
      <c r="K303" s="202"/>
      <c r="L303" s="207"/>
      <c r="M303" s="208"/>
      <c r="N303" s="209"/>
      <c r="O303" s="209"/>
      <c r="P303" s="210">
        <f>SUM(P304:P311)</f>
        <v>0</v>
      </c>
      <c r="Q303" s="209"/>
      <c r="R303" s="210">
        <f>SUM(R304:R311)</f>
        <v>5.134835831999999</v>
      </c>
      <c r="S303" s="209"/>
      <c r="T303" s="211">
        <f>SUM(T304:T311)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2" t="s">
        <v>80</v>
      </c>
      <c r="AT303" s="213" t="s">
        <v>71</v>
      </c>
      <c r="AU303" s="213" t="s">
        <v>80</v>
      </c>
      <c r="AY303" s="212" t="s">
        <v>221</v>
      </c>
      <c r="BK303" s="214">
        <f>SUM(BK304:BK311)</f>
        <v>0</v>
      </c>
    </row>
    <row r="304" spans="1:65" s="2" customFormat="1" ht="21.75" customHeight="1">
      <c r="A304" s="41"/>
      <c r="B304" s="42"/>
      <c r="C304" s="217" t="s">
        <v>602</v>
      </c>
      <c r="D304" s="217" t="s">
        <v>223</v>
      </c>
      <c r="E304" s="218" t="s">
        <v>3176</v>
      </c>
      <c r="F304" s="219" t="s">
        <v>3177</v>
      </c>
      <c r="G304" s="220" t="s">
        <v>305</v>
      </c>
      <c r="H304" s="221">
        <v>29.4</v>
      </c>
      <c r="I304" s="222"/>
      <c r="J304" s="223">
        <f>ROUND(I304*H304,2)</f>
        <v>0</v>
      </c>
      <c r="K304" s="219" t="s">
        <v>227</v>
      </c>
      <c r="L304" s="47"/>
      <c r="M304" s="224" t="s">
        <v>19</v>
      </c>
      <c r="N304" s="225" t="s">
        <v>43</v>
      </c>
      <c r="O304" s="87"/>
      <c r="P304" s="226">
        <f>O304*H304</f>
        <v>0</v>
      </c>
      <c r="Q304" s="226">
        <v>0.03465428</v>
      </c>
      <c r="R304" s="226">
        <f>Q304*H304</f>
        <v>1.018835832</v>
      </c>
      <c r="S304" s="226">
        <v>0</v>
      </c>
      <c r="T304" s="22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8" t="s">
        <v>228</v>
      </c>
      <c r="AT304" s="228" t="s">
        <v>223</v>
      </c>
      <c r="AU304" s="228" t="s">
        <v>82</v>
      </c>
      <c r="AY304" s="20" t="s">
        <v>221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20" t="s">
        <v>80</v>
      </c>
      <c r="BK304" s="229">
        <f>ROUND(I304*H304,2)</f>
        <v>0</v>
      </c>
      <c r="BL304" s="20" t="s">
        <v>228</v>
      </c>
      <c r="BM304" s="228" t="s">
        <v>3178</v>
      </c>
    </row>
    <row r="305" spans="1:47" s="2" customFormat="1" ht="12">
      <c r="A305" s="41"/>
      <c r="B305" s="42"/>
      <c r="C305" s="43"/>
      <c r="D305" s="230" t="s">
        <v>230</v>
      </c>
      <c r="E305" s="43"/>
      <c r="F305" s="231" t="s">
        <v>3179</v>
      </c>
      <c r="G305" s="43"/>
      <c r="H305" s="43"/>
      <c r="I305" s="232"/>
      <c r="J305" s="43"/>
      <c r="K305" s="43"/>
      <c r="L305" s="47"/>
      <c r="M305" s="233"/>
      <c r="N305" s="23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230</v>
      </c>
      <c r="AU305" s="20" t="s">
        <v>82</v>
      </c>
    </row>
    <row r="306" spans="1:47" s="2" customFormat="1" ht="12">
      <c r="A306" s="41"/>
      <c r="B306" s="42"/>
      <c r="C306" s="43"/>
      <c r="D306" s="235" t="s">
        <v>232</v>
      </c>
      <c r="E306" s="43"/>
      <c r="F306" s="236" t="s">
        <v>3180</v>
      </c>
      <c r="G306" s="43"/>
      <c r="H306" s="43"/>
      <c r="I306" s="232"/>
      <c r="J306" s="43"/>
      <c r="K306" s="43"/>
      <c r="L306" s="47"/>
      <c r="M306" s="233"/>
      <c r="N306" s="234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20" t="s">
        <v>232</v>
      </c>
      <c r="AU306" s="20" t="s">
        <v>82</v>
      </c>
    </row>
    <row r="307" spans="1:51" s="13" customFormat="1" ht="12">
      <c r="A307" s="13"/>
      <c r="B307" s="237"/>
      <c r="C307" s="238"/>
      <c r="D307" s="230" t="s">
        <v>234</v>
      </c>
      <c r="E307" s="239" t="s">
        <v>19</v>
      </c>
      <c r="F307" s="240" t="s">
        <v>3181</v>
      </c>
      <c r="G307" s="238"/>
      <c r="H307" s="241">
        <v>29.4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7" t="s">
        <v>234</v>
      </c>
      <c r="AU307" s="247" t="s">
        <v>82</v>
      </c>
      <c r="AV307" s="13" t="s">
        <v>82</v>
      </c>
      <c r="AW307" s="13" t="s">
        <v>33</v>
      </c>
      <c r="AX307" s="13" t="s">
        <v>72</v>
      </c>
      <c r="AY307" s="247" t="s">
        <v>221</v>
      </c>
    </row>
    <row r="308" spans="1:51" s="15" customFormat="1" ht="12">
      <c r="A308" s="15"/>
      <c r="B308" s="258"/>
      <c r="C308" s="259"/>
      <c r="D308" s="230" t="s">
        <v>234</v>
      </c>
      <c r="E308" s="260" t="s">
        <v>19</v>
      </c>
      <c r="F308" s="261" t="s">
        <v>243</v>
      </c>
      <c r="G308" s="259"/>
      <c r="H308" s="262">
        <v>29.4</v>
      </c>
      <c r="I308" s="263"/>
      <c r="J308" s="259"/>
      <c r="K308" s="259"/>
      <c r="L308" s="264"/>
      <c r="M308" s="265"/>
      <c r="N308" s="266"/>
      <c r="O308" s="266"/>
      <c r="P308" s="266"/>
      <c r="Q308" s="266"/>
      <c r="R308" s="266"/>
      <c r="S308" s="266"/>
      <c r="T308" s="267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8" t="s">
        <v>234</v>
      </c>
      <c r="AU308" s="268" t="s">
        <v>82</v>
      </c>
      <c r="AV308" s="15" t="s">
        <v>228</v>
      </c>
      <c r="AW308" s="15" t="s">
        <v>33</v>
      </c>
      <c r="AX308" s="15" t="s">
        <v>80</v>
      </c>
      <c r="AY308" s="268" t="s">
        <v>221</v>
      </c>
    </row>
    <row r="309" spans="1:65" s="2" customFormat="1" ht="24.15" customHeight="1">
      <c r="A309" s="41"/>
      <c r="B309" s="42"/>
      <c r="C309" s="269" t="s">
        <v>609</v>
      </c>
      <c r="D309" s="269" t="s">
        <v>295</v>
      </c>
      <c r="E309" s="270" t="s">
        <v>3182</v>
      </c>
      <c r="F309" s="271" t="s">
        <v>3183</v>
      </c>
      <c r="G309" s="272" t="s">
        <v>336</v>
      </c>
      <c r="H309" s="273">
        <v>28</v>
      </c>
      <c r="I309" s="274"/>
      <c r="J309" s="275">
        <f>ROUND(I309*H309,2)</f>
        <v>0</v>
      </c>
      <c r="K309" s="271" t="s">
        <v>632</v>
      </c>
      <c r="L309" s="276"/>
      <c r="M309" s="277" t="s">
        <v>19</v>
      </c>
      <c r="N309" s="278" t="s">
        <v>43</v>
      </c>
      <c r="O309" s="87"/>
      <c r="P309" s="226">
        <f>O309*H309</f>
        <v>0</v>
      </c>
      <c r="Q309" s="226">
        <v>0.147</v>
      </c>
      <c r="R309" s="226">
        <f>Q309*H309</f>
        <v>4.116</v>
      </c>
      <c r="S309" s="226">
        <v>0</v>
      </c>
      <c r="T309" s="227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8" t="s">
        <v>279</v>
      </c>
      <c r="AT309" s="228" t="s">
        <v>295</v>
      </c>
      <c r="AU309" s="228" t="s">
        <v>82</v>
      </c>
      <c r="AY309" s="20" t="s">
        <v>221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20" t="s">
        <v>80</v>
      </c>
      <c r="BK309" s="229">
        <f>ROUND(I309*H309,2)</f>
        <v>0</v>
      </c>
      <c r="BL309" s="20" t="s">
        <v>228</v>
      </c>
      <c r="BM309" s="228" t="s">
        <v>3184</v>
      </c>
    </row>
    <row r="310" spans="1:47" s="2" customFormat="1" ht="12">
      <c r="A310" s="41"/>
      <c r="B310" s="42"/>
      <c r="C310" s="43"/>
      <c r="D310" s="230" t="s">
        <v>230</v>
      </c>
      <c r="E310" s="43"/>
      <c r="F310" s="231" t="s">
        <v>3183</v>
      </c>
      <c r="G310" s="43"/>
      <c r="H310" s="43"/>
      <c r="I310" s="232"/>
      <c r="J310" s="43"/>
      <c r="K310" s="43"/>
      <c r="L310" s="47"/>
      <c r="M310" s="233"/>
      <c r="N310" s="23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230</v>
      </c>
      <c r="AU310" s="20" t="s">
        <v>82</v>
      </c>
    </row>
    <row r="311" spans="1:51" s="13" customFormat="1" ht="12">
      <c r="A311" s="13"/>
      <c r="B311" s="237"/>
      <c r="C311" s="238"/>
      <c r="D311" s="230" t="s">
        <v>234</v>
      </c>
      <c r="E311" s="239" t="s">
        <v>19</v>
      </c>
      <c r="F311" s="240" t="s">
        <v>461</v>
      </c>
      <c r="G311" s="238"/>
      <c r="H311" s="241">
        <v>28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7" t="s">
        <v>234</v>
      </c>
      <c r="AU311" s="247" t="s">
        <v>82</v>
      </c>
      <c r="AV311" s="13" t="s">
        <v>82</v>
      </c>
      <c r="AW311" s="13" t="s">
        <v>33</v>
      </c>
      <c r="AX311" s="13" t="s">
        <v>80</v>
      </c>
      <c r="AY311" s="247" t="s">
        <v>221</v>
      </c>
    </row>
    <row r="312" spans="1:63" s="12" customFormat="1" ht="22.8" customHeight="1">
      <c r="A312" s="12"/>
      <c r="B312" s="201"/>
      <c r="C312" s="202"/>
      <c r="D312" s="203" t="s">
        <v>71</v>
      </c>
      <c r="E312" s="215" t="s">
        <v>257</v>
      </c>
      <c r="F312" s="215" t="s">
        <v>395</v>
      </c>
      <c r="G312" s="202"/>
      <c r="H312" s="202"/>
      <c r="I312" s="205"/>
      <c r="J312" s="216">
        <f>BK312</f>
        <v>0</v>
      </c>
      <c r="K312" s="202"/>
      <c r="L312" s="207"/>
      <c r="M312" s="208"/>
      <c r="N312" s="209"/>
      <c r="O312" s="209"/>
      <c r="P312" s="210">
        <f>SUM(P313:P399)</f>
        <v>0</v>
      </c>
      <c r="Q312" s="209"/>
      <c r="R312" s="210">
        <f>SUM(R313:R399)</f>
        <v>284.12733</v>
      </c>
      <c r="S312" s="209"/>
      <c r="T312" s="211">
        <f>SUM(T313:T399)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2" t="s">
        <v>80</v>
      </c>
      <c r="AT312" s="213" t="s">
        <v>71</v>
      </c>
      <c r="AU312" s="213" t="s">
        <v>80</v>
      </c>
      <c r="AY312" s="212" t="s">
        <v>221</v>
      </c>
      <c r="BK312" s="214">
        <f>SUM(BK313:BK399)</f>
        <v>0</v>
      </c>
    </row>
    <row r="313" spans="1:65" s="2" customFormat="1" ht="24.15" customHeight="1">
      <c r="A313" s="41"/>
      <c r="B313" s="42"/>
      <c r="C313" s="217" t="s">
        <v>615</v>
      </c>
      <c r="D313" s="217" t="s">
        <v>223</v>
      </c>
      <c r="E313" s="218" t="s">
        <v>3185</v>
      </c>
      <c r="F313" s="219" t="s">
        <v>3186</v>
      </c>
      <c r="G313" s="220" t="s">
        <v>226</v>
      </c>
      <c r="H313" s="221">
        <v>105</v>
      </c>
      <c r="I313" s="222"/>
      <c r="J313" s="223">
        <f>ROUND(I313*H313,2)</f>
        <v>0</v>
      </c>
      <c r="K313" s="219" t="s">
        <v>227</v>
      </c>
      <c r="L313" s="47"/>
      <c r="M313" s="224" t="s">
        <v>19</v>
      </c>
      <c r="N313" s="225" t="s">
        <v>43</v>
      </c>
      <c r="O313" s="87"/>
      <c r="P313" s="226">
        <f>O313*H313</f>
        <v>0</v>
      </c>
      <c r="Q313" s="226">
        <v>0.297</v>
      </c>
      <c r="R313" s="226">
        <f>Q313*H313</f>
        <v>31.185</v>
      </c>
      <c r="S313" s="226">
        <v>0</v>
      </c>
      <c r="T313" s="227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8" t="s">
        <v>228</v>
      </c>
      <c r="AT313" s="228" t="s">
        <v>223</v>
      </c>
      <c r="AU313" s="228" t="s">
        <v>82</v>
      </c>
      <c r="AY313" s="20" t="s">
        <v>221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20" t="s">
        <v>80</v>
      </c>
      <c r="BK313" s="229">
        <f>ROUND(I313*H313,2)</f>
        <v>0</v>
      </c>
      <c r="BL313" s="20" t="s">
        <v>228</v>
      </c>
      <c r="BM313" s="228" t="s">
        <v>3187</v>
      </c>
    </row>
    <row r="314" spans="1:47" s="2" customFormat="1" ht="12">
      <c r="A314" s="41"/>
      <c r="B314" s="42"/>
      <c r="C314" s="43"/>
      <c r="D314" s="230" t="s">
        <v>230</v>
      </c>
      <c r="E314" s="43"/>
      <c r="F314" s="231" t="s">
        <v>3188</v>
      </c>
      <c r="G314" s="43"/>
      <c r="H314" s="43"/>
      <c r="I314" s="232"/>
      <c r="J314" s="43"/>
      <c r="K314" s="43"/>
      <c r="L314" s="47"/>
      <c r="M314" s="233"/>
      <c r="N314" s="23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230</v>
      </c>
      <c r="AU314" s="20" t="s">
        <v>82</v>
      </c>
    </row>
    <row r="315" spans="1:47" s="2" customFormat="1" ht="12">
      <c r="A315" s="41"/>
      <c r="B315" s="42"/>
      <c r="C315" s="43"/>
      <c r="D315" s="235" t="s">
        <v>232</v>
      </c>
      <c r="E315" s="43"/>
      <c r="F315" s="236" t="s">
        <v>3189</v>
      </c>
      <c r="G315" s="43"/>
      <c r="H315" s="43"/>
      <c r="I315" s="232"/>
      <c r="J315" s="43"/>
      <c r="K315" s="43"/>
      <c r="L315" s="47"/>
      <c r="M315" s="233"/>
      <c r="N315" s="234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232</v>
      </c>
      <c r="AU315" s="20" t="s">
        <v>82</v>
      </c>
    </row>
    <row r="316" spans="1:51" s="13" customFormat="1" ht="12">
      <c r="A316" s="13"/>
      <c r="B316" s="237"/>
      <c r="C316" s="238"/>
      <c r="D316" s="230" t="s">
        <v>234</v>
      </c>
      <c r="E316" s="239" t="s">
        <v>19</v>
      </c>
      <c r="F316" s="240" t="s">
        <v>2941</v>
      </c>
      <c r="G316" s="238"/>
      <c r="H316" s="241">
        <v>105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7" t="s">
        <v>234</v>
      </c>
      <c r="AU316" s="247" t="s">
        <v>82</v>
      </c>
      <c r="AV316" s="13" t="s">
        <v>82</v>
      </c>
      <c r="AW316" s="13" t="s">
        <v>33</v>
      </c>
      <c r="AX316" s="13" t="s">
        <v>72</v>
      </c>
      <c r="AY316" s="247" t="s">
        <v>221</v>
      </c>
    </row>
    <row r="317" spans="1:51" s="15" customFormat="1" ht="12">
      <c r="A317" s="15"/>
      <c r="B317" s="258"/>
      <c r="C317" s="259"/>
      <c r="D317" s="230" t="s">
        <v>234</v>
      </c>
      <c r="E317" s="260" t="s">
        <v>19</v>
      </c>
      <c r="F317" s="261" t="s">
        <v>243</v>
      </c>
      <c r="G317" s="259"/>
      <c r="H317" s="262">
        <v>105</v>
      </c>
      <c r="I317" s="263"/>
      <c r="J317" s="259"/>
      <c r="K317" s="259"/>
      <c r="L317" s="264"/>
      <c r="M317" s="265"/>
      <c r="N317" s="266"/>
      <c r="O317" s="266"/>
      <c r="P317" s="266"/>
      <c r="Q317" s="266"/>
      <c r="R317" s="266"/>
      <c r="S317" s="266"/>
      <c r="T317" s="26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8" t="s">
        <v>234</v>
      </c>
      <c r="AU317" s="268" t="s">
        <v>82</v>
      </c>
      <c r="AV317" s="15" t="s">
        <v>228</v>
      </c>
      <c r="AW317" s="15" t="s">
        <v>33</v>
      </c>
      <c r="AX317" s="15" t="s">
        <v>80</v>
      </c>
      <c r="AY317" s="268" t="s">
        <v>221</v>
      </c>
    </row>
    <row r="318" spans="1:65" s="2" customFormat="1" ht="24.15" customHeight="1">
      <c r="A318" s="41"/>
      <c r="B318" s="42"/>
      <c r="C318" s="217" t="s">
        <v>622</v>
      </c>
      <c r="D318" s="217" t="s">
        <v>223</v>
      </c>
      <c r="E318" s="218" t="s">
        <v>3190</v>
      </c>
      <c r="F318" s="219" t="s">
        <v>3191</v>
      </c>
      <c r="G318" s="220" t="s">
        <v>226</v>
      </c>
      <c r="H318" s="221">
        <v>105</v>
      </c>
      <c r="I318" s="222"/>
      <c r="J318" s="223">
        <f>ROUND(I318*H318,2)</f>
        <v>0</v>
      </c>
      <c r="K318" s="219" t="s">
        <v>227</v>
      </c>
      <c r="L318" s="47"/>
      <c r="M318" s="224" t="s">
        <v>19</v>
      </c>
      <c r="N318" s="225" t="s">
        <v>43</v>
      </c>
      <c r="O318" s="87"/>
      <c r="P318" s="226">
        <f>O318*H318</f>
        <v>0</v>
      </c>
      <c r="Q318" s="226">
        <v>0.2916</v>
      </c>
      <c r="R318" s="226">
        <f>Q318*H318</f>
        <v>30.618000000000002</v>
      </c>
      <c r="S318" s="226">
        <v>0</v>
      </c>
      <c r="T318" s="227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28" t="s">
        <v>228</v>
      </c>
      <c r="AT318" s="228" t="s">
        <v>223</v>
      </c>
      <c r="AU318" s="228" t="s">
        <v>82</v>
      </c>
      <c r="AY318" s="20" t="s">
        <v>221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20" t="s">
        <v>80</v>
      </c>
      <c r="BK318" s="229">
        <f>ROUND(I318*H318,2)</f>
        <v>0</v>
      </c>
      <c r="BL318" s="20" t="s">
        <v>228</v>
      </c>
      <c r="BM318" s="228" t="s">
        <v>3192</v>
      </c>
    </row>
    <row r="319" spans="1:47" s="2" customFormat="1" ht="12">
      <c r="A319" s="41"/>
      <c r="B319" s="42"/>
      <c r="C319" s="43"/>
      <c r="D319" s="230" t="s">
        <v>230</v>
      </c>
      <c r="E319" s="43"/>
      <c r="F319" s="231" t="s">
        <v>3193</v>
      </c>
      <c r="G319" s="43"/>
      <c r="H319" s="43"/>
      <c r="I319" s="232"/>
      <c r="J319" s="43"/>
      <c r="K319" s="43"/>
      <c r="L319" s="47"/>
      <c r="M319" s="233"/>
      <c r="N319" s="234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230</v>
      </c>
      <c r="AU319" s="20" t="s">
        <v>82</v>
      </c>
    </row>
    <row r="320" spans="1:47" s="2" customFormat="1" ht="12">
      <c r="A320" s="41"/>
      <c r="B320" s="42"/>
      <c r="C320" s="43"/>
      <c r="D320" s="235" t="s">
        <v>232</v>
      </c>
      <c r="E320" s="43"/>
      <c r="F320" s="236" t="s">
        <v>3194</v>
      </c>
      <c r="G320" s="43"/>
      <c r="H320" s="43"/>
      <c r="I320" s="232"/>
      <c r="J320" s="43"/>
      <c r="K320" s="43"/>
      <c r="L320" s="47"/>
      <c r="M320" s="233"/>
      <c r="N320" s="234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20" t="s">
        <v>232</v>
      </c>
      <c r="AU320" s="20" t="s">
        <v>82</v>
      </c>
    </row>
    <row r="321" spans="1:51" s="13" customFormat="1" ht="12">
      <c r="A321" s="13"/>
      <c r="B321" s="237"/>
      <c r="C321" s="238"/>
      <c r="D321" s="230" t="s">
        <v>234</v>
      </c>
      <c r="E321" s="239" t="s">
        <v>19</v>
      </c>
      <c r="F321" s="240" t="s">
        <v>2941</v>
      </c>
      <c r="G321" s="238"/>
      <c r="H321" s="241">
        <v>105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7" t="s">
        <v>234</v>
      </c>
      <c r="AU321" s="247" t="s">
        <v>82</v>
      </c>
      <c r="AV321" s="13" t="s">
        <v>82</v>
      </c>
      <c r="AW321" s="13" t="s">
        <v>33</v>
      </c>
      <c r="AX321" s="13" t="s">
        <v>72</v>
      </c>
      <c r="AY321" s="247" t="s">
        <v>221</v>
      </c>
    </row>
    <row r="322" spans="1:51" s="15" customFormat="1" ht="12">
      <c r="A322" s="15"/>
      <c r="B322" s="258"/>
      <c r="C322" s="259"/>
      <c r="D322" s="230" t="s">
        <v>234</v>
      </c>
      <c r="E322" s="260" t="s">
        <v>19</v>
      </c>
      <c r="F322" s="261" t="s">
        <v>243</v>
      </c>
      <c r="G322" s="259"/>
      <c r="H322" s="262">
        <v>105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8" t="s">
        <v>234</v>
      </c>
      <c r="AU322" s="268" t="s">
        <v>82</v>
      </c>
      <c r="AV322" s="15" t="s">
        <v>228</v>
      </c>
      <c r="AW322" s="15" t="s">
        <v>33</v>
      </c>
      <c r="AX322" s="15" t="s">
        <v>80</v>
      </c>
      <c r="AY322" s="268" t="s">
        <v>221</v>
      </c>
    </row>
    <row r="323" spans="1:65" s="2" customFormat="1" ht="24.15" customHeight="1">
      <c r="A323" s="41"/>
      <c r="B323" s="42"/>
      <c r="C323" s="217" t="s">
        <v>629</v>
      </c>
      <c r="D323" s="217" t="s">
        <v>223</v>
      </c>
      <c r="E323" s="218" t="s">
        <v>3195</v>
      </c>
      <c r="F323" s="219" t="s">
        <v>3196</v>
      </c>
      <c r="G323" s="220" t="s">
        <v>226</v>
      </c>
      <c r="H323" s="221">
        <v>60</v>
      </c>
      <c r="I323" s="222"/>
      <c r="J323" s="223">
        <f>ROUND(I323*H323,2)</f>
        <v>0</v>
      </c>
      <c r="K323" s="219" t="s">
        <v>227</v>
      </c>
      <c r="L323" s="47"/>
      <c r="M323" s="224" t="s">
        <v>19</v>
      </c>
      <c r="N323" s="225" t="s">
        <v>43</v>
      </c>
      <c r="O323" s="87"/>
      <c r="P323" s="226">
        <f>O323*H323</f>
        <v>0</v>
      </c>
      <c r="Q323" s="226">
        <v>0.23</v>
      </c>
      <c r="R323" s="226">
        <f>Q323*H323</f>
        <v>13.8</v>
      </c>
      <c r="S323" s="226">
        <v>0</v>
      </c>
      <c r="T323" s="227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28" t="s">
        <v>228</v>
      </c>
      <c r="AT323" s="228" t="s">
        <v>223</v>
      </c>
      <c r="AU323" s="228" t="s">
        <v>82</v>
      </c>
      <c r="AY323" s="20" t="s">
        <v>221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20" t="s">
        <v>80</v>
      </c>
      <c r="BK323" s="229">
        <f>ROUND(I323*H323,2)</f>
        <v>0</v>
      </c>
      <c r="BL323" s="20" t="s">
        <v>228</v>
      </c>
      <c r="BM323" s="228" t="s">
        <v>3197</v>
      </c>
    </row>
    <row r="324" spans="1:47" s="2" customFormat="1" ht="12">
      <c r="A324" s="41"/>
      <c r="B324" s="42"/>
      <c r="C324" s="43"/>
      <c r="D324" s="230" t="s">
        <v>230</v>
      </c>
      <c r="E324" s="43"/>
      <c r="F324" s="231" t="s">
        <v>3198</v>
      </c>
      <c r="G324" s="43"/>
      <c r="H324" s="43"/>
      <c r="I324" s="232"/>
      <c r="J324" s="43"/>
      <c r="K324" s="43"/>
      <c r="L324" s="47"/>
      <c r="M324" s="233"/>
      <c r="N324" s="234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20" t="s">
        <v>230</v>
      </c>
      <c r="AU324" s="20" t="s">
        <v>82</v>
      </c>
    </row>
    <row r="325" spans="1:47" s="2" customFormat="1" ht="12">
      <c r="A325" s="41"/>
      <c r="B325" s="42"/>
      <c r="C325" s="43"/>
      <c r="D325" s="235" t="s">
        <v>232</v>
      </c>
      <c r="E325" s="43"/>
      <c r="F325" s="236" t="s">
        <v>3199</v>
      </c>
      <c r="G325" s="43"/>
      <c r="H325" s="43"/>
      <c r="I325" s="232"/>
      <c r="J325" s="43"/>
      <c r="K325" s="43"/>
      <c r="L325" s="47"/>
      <c r="M325" s="233"/>
      <c r="N325" s="23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232</v>
      </c>
      <c r="AU325" s="20" t="s">
        <v>82</v>
      </c>
    </row>
    <row r="326" spans="1:51" s="13" customFormat="1" ht="12">
      <c r="A326" s="13"/>
      <c r="B326" s="237"/>
      <c r="C326" s="238"/>
      <c r="D326" s="230" t="s">
        <v>234</v>
      </c>
      <c r="E326" s="239" t="s">
        <v>19</v>
      </c>
      <c r="F326" s="240" t="s">
        <v>2942</v>
      </c>
      <c r="G326" s="238"/>
      <c r="H326" s="241">
        <v>60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7" t="s">
        <v>234</v>
      </c>
      <c r="AU326" s="247" t="s">
        <v>82</v>
      </c>
      <c r="AV326" s="13" t="s">
        <v>82</v>
      </c>
      <c r="AW326" s="13" t="s">
        <v>33</v>
      </c>
      <c r="AX326" s="13" t="s">
        <v>72</v>
      </c>
      <c r="AY326" s="247" t="s">
        <v>221</v>
      </c>
    </row>
    <row r="327" spans="1:51" s="15" customFormat="1" ht="12">
      <c r="A327" s="15"/>
      <c r="B327" s="258"/>
      <c r="C327" s="259"/>
      <c r="D327" s="230" t="s">
        <v>234</v>
      </c>
      <c r="E327" s="260" t="s">
        <v>19</v>
      </c>
      <c r="F327" s="261" t="s">
        <v>243</v>
      </c>
      <c r="G327" s="259"/>
      <c r="H327" s="262">
        <v>60</v>
      </c>
      <c r="I327" s="263"/>
      <c r="J327" s="259"/>
      <c r="K327" s="259"/>
      <c r="L327" s="264"/>
      <c r="M327" s="265"/>
      <c r="N327" s="266"/>
      <c r="O327" s="266"/>
      <c r="P327" s="266"/>
      <c r="Q327" s="266"/>
      <c r="R327" s="266"/>
      <c r="S327" s="266"/>
      <c r="T327" s="267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8" t="s">
        <v>234</v>
      </c>
      <c r="AU327" s="268" t="s">
        <v>82</v>
      </c>
      <c r="AV327" s="15" t="s">
        <v>228</v>
      </c>
      <c r="AW327" s="15" t="s">
        <v>33</v>
      </c>
      <c r="AX327" s="15" t="s">
        <v>80</v>
      </c>
      <c r="AY327" s="268" t="s">
        <v>221</v>
      </c>
    </row>
    <row r="328" spans="1:65" s="2" customFormat="1" ht="24.15" customHeight="1">
      <c r="A328" s="41"/>
      <c r="B328" s="42"/>
      <c r="C328" s="217" t="s">
        <v>635</v>
      </c>
      <c r="D328" s="217" t="s">
        <v>223</v>
      </c>
      <c r="E328" s="218" t="s">
        <v>3200</v>
      </c>
      <c r="F328" s="219" t="s">
        <v>3201</v>
      </c>
      <c r="G328" s="220" t="s">
        <v>226</v>
      </c>
      <c r="H328" s="221">
        <v>4.45</v>
      </c>
      <c r="I328" s="222"/>
      <c r="J328" s="223">
        <f>ROUND(I328*H328,2)</f>
        <v>0</v>
      </c>
      <c r="K328" s="219" t="s">
        <v>227</v>
      </c>
      <c r="L328" s="47"/>
      <c r="M328" s="224" t="s">
        <v>19</v>
      </c>
      <c r="N328" s="225" t="s">
        <v>43</v>
      </c>
      <c r="O328" s="87"/>
      <c r="P328" s="226">
        <f>O328*H328</f>
        <v>0</v>
      </c>
      <c r="Q328" s="226">
        <v>0.322</v>
      </c>
      <c r="R328" s="226">
        <f>Q328*H328</f>
        <v>1.4329</v>
      </c>
      <c r="S328" s="226">
        <v>0</v>
      </c>
      <c r="T328" s="227">
        <f>S328*H328</f>
        <v>0</v>
      </c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R328" s="228" t="s">
        <v>228</v>
      </c>
      <c r="AT328" s="228" t="s">
        <v>223</v>
      </c>
      <c r="AU328" s="228" t="s">
        <v>82</v>
      </c>
      <c r="AY328" s="20" t="s">
        <v>221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20" t="s">
        <v>80</v>
      </c>
      <c r="BK328" s="229">
        <f>ROUND(I328*H328,2)</f>
        <v>0</v>
      </c>
      <c r="BL328" s="20" t="s">
        <v>228</v>
      </c>
      <c r="BM328" s="228" t="s">
        <v>3202</v>
      </c>
    </row>
    <row r="329" spans="1:47" s="2" customFormat="1" ht="12">
      <c r="A329" s="41"/>
      <c r="B329" s="42"/>
      <c r="C329" s="43"/>
      <c r="D329" s="230" t="s">
        <v>230</v>
      </c>
      <c r="E329" s="43"/>
      <c r="F329" s="231" t="s">
        <v>3203</v>
      </c>
      <c r="G329" s="43"/>
      <c r="H329" s="43"/>
      <c r="I329" s="232"/>
      <c r="J329" s="43"/>
      <c r="K329" s="43"/>
      <c r="L329" s="47"/>
      <c r="M329" s="233"/>
      <c r="N329" s="234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20" t="s">
        <v>230</v>
      </c>
      <c r="AU329" s="20" t="s">
        <v>82</v>
      </c>
    </row>
    <row r="330" spans="1:47" s="2" customFormat="1" ht="12">
      <c r="A330" s="41"/>
      <c r="B330" s="42"/>
      <c r="C330" s="43"/>
      <c r="D330" s="235" t="s">
        <v>232</v>
      </c>
      <c r="E330" s="43"/>
      <c r="F330" s="236" t="s">
        <v>3204</v>
      </c>
      <c r="G330" s="43"/>
      <c r="H330" s="43"/>
      <c r="I330" s="232"/>
      <c r="J330" s="43"/>
      <c r="K330" s="43"/>
      <c r="L330" s="47"/>
      <c r="M330" s="233"/>
      <c r="N330" s="234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232</v>
      </c>
      <c r="AU330" s="20" t="s">
        <v>82</v>
      </c>
    </row>
    <row r="331" spans="1:51" s="13" customFormat="1" ht="12">
      <c r="A331" s="13"/>
      <c r="B331" s="237"/>
      <c r="C331" s="238"/>
      <c r="D331" s="230" t="s">
        <v>234</v>
      </c>
      <c r="E331" s="239" t="s">
        <v>19</v>
      </c>
      <c r="F331" s="240" t="s">
        <v>145</v>
      </c>
      <c r="G331" s="238"/>
      <c r="H331" s="241">
        <v>4.45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7" t="s">
        <v>234</v>
      </c>
      <c r="AU331" s="247" t="s">
        <v>82</v>
      </c>
      <c r="AV331" s="13" t="s">
        <v>82</v>
      </c>
      <c r="AW331" s="13" t="s">
        <v>33</v>
      </c>
      <c r="AX331" s="13" t="s">
        <v>80</v>
      </c>
      <c r="AY331" s="247" t="s">
        <v>221</v>
      </c>
    </row>
    <row r="332" spans="1:65" s="2" customFormat="1" ht="24.15" customHeight="1">
      <c r="A332" s="41"/>
      <c r="B332" s="42"/>
      <c r="C332" s="217" t="s">
        <v>640</v>
      </c>
      <c r="D332" s="217" t="s">
        <v>223</v>
      </c>
      <c r="E332" s="218" t="s">
        <v>3205</v>
      </c>
      <c r="F332" s="219" t="s">
        <v>3206</v>
      </c>
      <c r="G332" s="220" t="s">
        <v>226</v>
      </c>
      <c r="H332" s="221">
        <v>187.2</v>
      </c>
      <c r="I332" s="222"/>
      <c r="J332" s="223">
        <f>ROUND(I332*H332,2)</f>
        <v>0</v>
      </c>
      <c r="K332" s="219" t="s">
        <v>227</v>
      </c>
      <c r="L332" s="47"/>
      <c r="M332" s="224" t="s">
        <v>19</v>
      </c>
      <c r="N332" s="225" t="s">
        <v>43</v>
      </c>
      <c r="O332" s="87"/>
      <c r="P332" s="226">
        <f>O332*H332</f>
        <v>0</v>
      </c>
      <c r="Q332" s="226">
        <v>0.345</v>
      </c>
      <c r="R332" s="226">
        <f>Q332*H332</f>
        <v>64.58399999999999</v>
      </c>
      <c r="S332" s="226">
        <v>0</v>
      </c>
      <c r="T332" s="227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28" t="s">
        <v>228</v>
      </c>
      <c r="AT332" s="228" t="s">
        <v>223</v>
      </c>
      <c r="AU332" s="228" t="s">
        <v>82</v>
      </c>
      <c r="AY332" s="20" t="s">
        <v>221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20" t="s">
        <v>80</v>
      </c>
      <c r="BK332" s="229">
        <f>ROUND(I332*H332,2)</f>
        <v>0</v>
      </c>
      <c r="BL332" s="20" t="s">
        <v>228</v>
      </c>
      <c r="BM332" s="228" t="s">
        <v>3207</v>
      </c>
    </row>
    <row r="333" spans="1:47" s="2" customFormat="1" ht="12">
      <c r="A333" s="41"/>
      <c r="B333" s="42"/>
      <c r="C333" s="43"/>
      <c r="D333" s="230" t="s">
        <v>230</v>
      </c>
      <c r="E333" s="43"/>
      <c r="F333" s="231" t="s">
        <v>3208</v>
      </c>
      <c r="G333" s="43"/>
      <c r="H333" s="43"/>
      <c r="I333" s="232"/>
      <c r="J333" s="43"/>
      <c r="K333" s="43"/>
      <c r="L333" s="47"/>
      <c r="M333" s="233"/>
      <c r="N333" s="234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230</v>
      </c>
      <c r="AU333" s="20" t="s">
        <v>82</v>
      </c>
    </row>
    <row r="334" spans="1:47" s="2" customFormat="1" ht="12">
      <c r="A334" s="41"/>
      <c r="B334" s="42"/>
      <c r="C334" s="43"/>
      <c r="D334" s="235" t="s">
        <v>232</v>
      </c>
      <c r="E334" s="43"/>
      <c r="F334" s="236" t="s">
        <v>3209</v>
      </c>
      <c r="G334" s="43"/>
      <c r="H334" s="43"/>
      <c r="I334" s="232"/>
      <c r="J334" s="43"/>
      <c r="K334" s="43"/>
      <c r="L334" s="47"/>
      <c r="M334" s="233"/>
      <c r="N334" s="234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20" t="s">
        <v>232</v>
      </c>
      <c r="AU334" s="20" t="s">
        <v>82</v>
      </c>
    </row>
    <row r="335" spans="1:51" s="13" customFormat="1" ht="12">
      <c r="A335" s="13"/>
      <c r="B335" s="237"/>
      <c r="C335" s="238"/>
      <c r="D335" s="230" t="s">
        <v>234</v>
      </c>
      <c r="E335" s="239" t="s">
        <v>19</v>
      </c>
      <c r="F335" s="240" t="s">
        <v>2939</v>
      </c>
      <c r="G335" s="238"/>
      <c r="H335" s="241">
        <v>173.7</v>
      </c>
      <c r="I335" s="242"/>
      <c r="J335" s="238"/>
      <c r="K335" s="238"/>
      <c r="L335" s="243"/>
      <c r="M335" s="244"/>
      <c r="N335" s="245"/>
      <c r="O335" s="245"/>
      <c r="P335" s="245"/>
      <c r="Q335" s="245"/>
      <c r="R335" s="245"/>
      <c r="S335" s="245"/>
      <c r="T335" s="24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7" t="s">
        <v>234</v>
      </c>
      <c r="AU335" s="247" t="s">
        <v>82</v>
      </c>
      <c r="AV335" s="13" t="s">
        <v>82</v>
      </c>
      <c r="AW335" s="13" t="s">
        <v>33</v>
      </c>
      <c r="AX335" s="13" t="s">
        <v>72</v>
      </c>
      <c r="AY335" s="247" t="s">
        <v>221</v>
      </c>
    </row>
    <row r="336" spans="1:51" s="13" customFormat="1" ht="12">
      <c r="A336" s="13"/>
      <c r="B336" s="237"/>
      <c r="C336" s="238"/>
      <c r="D336" s="230" t="s">
        <v>234</v>
      </c>
      <c r="E336" s="239" t="s">
        <v>19</v>
      </c>
      <c r="F336" s="240" t="s">
        <v>2943</v>
      </c>
      <c r="G336" s="238"/>
      <c r="H336" s="241">
        <v>13.5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7" t="s">
        <v>234</v>
      </c>
      <c r="AU336" s="247" t="s">
        <v>82</v>
      </c>
      <c r="AV336" s="13" t="s">
        <v>82</v>
      </c>
      <c r="AW336" s="13" t="s">
        <v>33</v>
      </c>
      <c r="AX336" s="13" t="s">
        <v>72</v>
      </c>
      <c r="AY336" s="247" t="s">
        <v>221</v>
      </c>
    </row>
    <row r="337" spans="1:51" s="15" customFormat="1" ht="12">
      <c r="A337" s="15"/>
      <c r="B337" s="258"/>
      <c r="C337" s="259"/>
      <c r="D337" s="230" t="s">
        <v>234</v>
      </c>
      <c r="E337" s="260" t="s">
        <v>19</v>
      </c>
      <c r="F337" s="261" t="s">
        <v>243</v>
      </c>
      <c r="G337" s="259"/>
      <c r="H337" s="262">
        <v>187.2</v>
      </c>
      <c r="I337" s="263"/>
      <c r="J337" s="259"/>
      <c r="K337" s="259"/>
      <c r="L337" s="264"/>
      <c r="M337" s="265"/>
      <c r="N337" s="266"/>
      <c r="O337" s="266"/>
      <c r="P337" s="266"/>
      <c r="Q337" s="266"/>
      <c r="R337" s="266"/>
      <c r="S337" s="266"/>
      <c r="T337" s="267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8" t="s">
        <v>234</v>
      </c>
      <c r="AU337" s="268" t="s">
        <v>82</v>
      </c>
      <c r="AV337" s="15" t="s">
        <v>228</v>
      </c>
      <c r="AW337" s="15" t="s">
        <v>33</v>
      </c>
      <c r="AX337" s="15" t="s">
        <v>80</v>
      </c>
      <c r="AY337" s="268" t="s">
        <v>221</v>
      </c>
    </row>
    <row r="338" spans="1:65" s="2" customFormat="1" ht="24.15" customHeight="1">
      <c r="A338" s="41"/>
      <c r="B338" s="42"/>
      <c r="C338" s="217" t="s">
        <v>646</v>
      </c>
      <c r="D338" s="217" t="s">
        <v>223</v>
      </c>
      <c r="E338" s="218" t="s">
        <v>3210</v>
      </c>
      <c r="F338" s="219" t="s">
        <v>3211</v>
      </c>
      <c r="G338" s="220" t="s">
        <v>226</v>
      </c>
      <c r="H338" s="221">
        <v>13.5</v>
      </c>
      <c r="I338" s="222"/>
      <c r="J338" s="223">
        <f>ROUND(I338*H338,2)</f>
        <v>0</v>
      </c>
      <c r="K338" s="219" t="s">
        <v>227</v>
      </c>
      <c r="L338" s="47"/>
      <c r="M338" s="224" t="s">
        <v>19</v>
      </c>
      <c r="N338" s="225" t="s">
        <v>43</v>
      </c>
      <c r="O338" s="87"/>
      <c r="P338" s="226">
        <f>O338*H338</f>
        <v>0</v>
      </c>
      <c r="Q338" s="226">
        <v>0.46</v>
      </c>
      <c r="R338" s="226">
        <f>Q338*H338</f>
        <v>6.21</v>
      </c>
      <c r="S338" s="226">
        <v>0</v>
      </c>
      <c r="T338" s="227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28" t="s">
        <v>228</v>
      </c>
      <c r="AT338" s="228" t="s">
        <v>223</v>
      </c>
      <c r="AU338" s="228" t="s">
        <v>82</v>
      </c>
      <c r="AY338" s="20" t="s">
        <v>221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20" t="s">
        <v>80</v>
      </c>
      <c r="BK338" s="229">
        <f>ROUND(I338*H338,2)</f>
        <v>0</v>
      </c>
      <c r="BL338" s="20" t="s">
        <v>228</v>
      </c>
      <c r="BM338" s="228" t="s">
        <v>3212</v>
      </c>
    </row>
    <row r="339" spans="1:47" s="2" customFormat="1" ht="12">
      <c r="A339" s="41"/>
      <c r="B339" s="42"/>
      <c r="C339" s="43"/>
      <c r="D339" s="230" t="s">
        <v>230</v>
      </c>
      <c r="E339" s="43"/>
      <c r="F339" s="231" t="s">
        <v>3213</v>
      </c>
      <c r="G339" s="43"/>
      <c r="H339" s="43"/>
      <c r="I339" s="232"/>
      <c r="J339" s="43"/>
      <c r="K339" s="43"/>
      <c r="L339" s="47"/>
      <c r="M339" s="233"/>
      <c r="N339" s="234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20" t="s">
        <v>230</v>
      </c>
      <c r="AU339" s="20" t="s">
        <v>82</v>
      </c>
    </row>
    <row r="340" spans="1:47" s="2" customFormat="1" ht="12">
      <c r="A340" s="41"/>
      <c r="B340" s="42"/>
      <c r="C340" s="43"/>
      <c r="D340" s="235" t="s">
        <v>232</v>
      </c>
      <c r="E340" s="43"/>
      <c r="F340" s="236" t="s">
        <v>3214</v>
      </c>
      <c r="G340" s="43"/>
      <c r="H340" s="43"/>
      <c r="I340" s="232"/>
      <c r="J340" s="43"/>
      <c r="K340" s="43"/>
      <c r="L340" s="47"/>
      <c r="M340" s="233"/>
      <c r="N340" s="234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232</v>
      </c>
      <c r="AU340" s="20" t="s">
        <v>82</v>
      </c>
    </row>
    <row r="341" spans="1:51" s="13" customFormat="1" ht="12">
      <c r="A341" s="13"/>
      <c r="B341" s="237"/>
      <c r="C341" s="238"/>
      <c r="D341" s="230" t="s">
        <v>234</v>
      </c>
      <c r="E341" s="239" t="s">
        <v>19</v>
      </c>
      <c r="F341" s="240" t="s">
        <v>2943</v>
      </c>
      <c r="G341" s="238"/>
      <c r="H341" s="241">
        <v>13.5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7" t="s">
        <v>234</v>
      </c>
      <c r="AU341" s="247" t="s">
        <v>82</v>
      </c>
      <c r="AV341" s="13" t="s">
        <v>82</v>
      </c>
      <c r="AW341" s="13" t="s">
        <v>33</v>
      </c>
      <c r="AX341" s="13" t="s">
        <v>72</v>
      </c>
      <c r="AY341" s="247" t="s">
        <v>221</v>
      </c>
    </row>
    <row r="342" spans="1:51" s="15" customFormat="1" ht="12">
      <c r="A342" s="15"/>
      <c r="B342" s="258"/>
      <c r="C342" s="259"/>
      <c r="D342" s="230" t="s">
        <v>234</v>
      </c>
      <c r="E342" s="260" t="s">
        <v>19</v>
      </c>
      <c r="F342" s="261" t="s">
        <v>243</v>
      </c>
      <c r="G342" s="259"/>
      <c r="H342" s="262">
        <v>13.5</v>
      </c>
      <c r="I342" s="263"/>
      <c r="J342" s="259"/>
      <c r="K342" s="259"/>
      <c r="L342" s="264"/>
      <c r="M342" s="265"/>
      <c r="N342" s="266"/>
      <c r="O342" s="266"/>
      <c r="P342" s="266"/>
      <c r="Q342" s="266"/>
      <c r="R342" s="266"/>
      <c r="S342" s="266"/>
      <c r="T342" s="267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68" t="s">
        <v>234</v>
      </c>
      <c r="AU342" s="268" t="s">
        <v>82</v>
      </c>
      <c r="AV342" s="15" t="s">
        <v>228</v>
      </c>
      <c r="AW342" s="15" t="s">
        <v>33</v>
      </c>
      <c r="AX342" s="15" t="s">
        <v>80</v>
      </c>
      <c r="AY342" s="268" t="s">
        <v>221</v>
      </c>
    </row>
    <row r="343" spans="1:65" s="2" customFormat="1" ht="37.8" customHeight="1">
      <c r="A343" s="41"/>
      <c r="B343" s="42"/>
      <c r="C343" s="217" t="s">
        <v>655</v>
      </c>
      <c r="D343" s="217" t="s">
        <v>223</v>
      </c>
      <c r="E343" s="218" t="s">
        <v>3215</v>
      </c>
      <c r="F343" s="219" t="s">
        <v>3216</v>
      </c>
      <c r="G343" s="220" t="s">
        <v>226</v>
      </c>
      <c r="H343" s="221">
        <v>35</v>
      </c>
      <c r="I343" s="222"/>
      <c r="J343" s="223">
        <f>ROUND(I343*H343,2)</f>
        <v>0</v>
      </c>
      <c r="K343" s="219" t="s">
        <v>227</v>
      </c>
      <c r="L343" s="47"/>
      <c r="M343" s="224" t="s">
        <v>19</v>
      </c>
      <c r="N343" s="225" t="s">
        <v>43</v>
      </c>
      <c r="O343" s="87"/>
      <c r="P343" s="226">
        <f>O343*H343</f>
        <v>0</v>
      </c>
      <c r="Q343" s="226">
        <v>0.26376</v>
      </c>
      <c r="R343" s="226">
        <f>Q343*H343</f>
        <v>9.2316</v>
      </c>
      <c r="S343" s="226">
        <v>0</v>
      </c>
      <c r="T343" s="227">
        <f>S343*H343</f>
        <v>0</v>
      </c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R343" s="228" t="s">
        <v>228</v>
      </c>
      <c r="AT343" s="228" t="s">
        <v>223</v>
      </c>
      <c r="AU343" s="228" t="s">
        <v>82</v>
      </c>
      <c r="AY343" s="20" t="s">
        <v>221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20" t="s">
        <v>80</v>
      </c>
      <c r="BK343" s="229">
        <f>ROUND(I343*H343,2)</f>
        <v>0</v>
      </c>
      <c r="BL343" s="20" t="s">
        <v>228</v>
      </c>
      <c r="BM343" s="228" t="s">
        <v>3217</v>
      </c>
    </row>
    <row r="344" spans="1:47" s="2" customFormat="1" ht="12">
      <c r="A344" s="41"/>
      <c r="B344" s="42"/>
      <c r="C344" s="43"/>
      <c r="D344" s="230" t="s">
        <v>230</v>
      </c>
      <c r="E344" s="43"/>
      <c r="F344" s="231" t="s">
        <v>3218</v>
      </c>
      <c r="G344" s="43"/>
      <c r="H344" s="43"/>
      <c r="I344" s="232"/>
      <c r="J344" s="43"/>
      <c r="K344" s="43"/>
      <c r="L344" s="47"/>
      <c r="M344" s="233"/>
      <c r="N344" s="234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20" t="s">
        <v>230</v>
      </c>
      <c r="AU344" s="20" t="s">
        <v>82</v>
      </c>
    </row>
    <row r="345" spans="1:47" s="2" customFormat="1" ht="12">
      <c r="A345" s="41"/>
      <c r="B345" s="42"/>
      <c r="C345" s="43"/>
      <c r="D345" s="235" t="s">
        <v>232</v>
      </c>
      <c r="E345" s="43"/>
      <c r="F345" s="236" t="s">
        <v>3219</v>
      </c>
      <c r="G345" s="43"/>
      <c r="H345" s="43"/>
      <c r="I345" s="232"/>
      <c r="J345" s="43"/>
      <c r="K345" s="43"/>
      <c r="L345" s="47"/>
      <c r="M345" s="233"/>
      <c r="N345" s="234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20" t="s">
        <v>232</v>
      </c>
      <c r="AU345" s="20" t="s">
        <v>82</v>
      </c>
    </row>
    <row r="346" spans="1:65" s="2" customFormat="1" ht="37.8" customHeight="1">
      <c r="A346" s="41"/>
      <c r="B346" s="42"/>
      <c r="C346" s="217" t="s">
        <v>662</v>
      </c>
      <c r="D346" s="217" t="s">
        <v>223</v>
      </c>
      <c r="E346" s="218" t="s">
        <v>3220</v>
      </c>
      <c r="F346" s="219" t="s">
        <v>3221</v>
      </c>
      <c r="G346" s="220" t="s">
        <v>226</v>
      </c>
      <c r="H346" s="221">
        <v>35</v>
      </c>
      <c r="I346" s="222"/>
      <c r="J346" s="223">
        <f>ROUND(I346*H346,2)</f>
        <v>0</v>
      </c>
      <c r="K346" s="219" t="s">
        <v>227</v>
      </c>
      <c r="L346" s="47"/>
      <c r="M346" s="224" t="s">
        <v>19</v>
      </c>
      <c r="N346" s="225" t="s">
        <v>43</v>
      </c>
      <c r="O346" s="87"/>
      <c r="P346" s="226">
        <f>O346*H346</f>
        <v>0</v>
      </c>
      <c r="Q346" s="226">
        <v>0.285</v>
      </c>
      <c r="R346" s="226">
        <f>Q346*H346</f>
        <v>9.975</v>
      </c>
      <c r="S346" s="226">
        <v>0</v>
      </c>
      <c r="T346" s="227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28" t="s">
        <v>228</v>
      </c>
      <c r="AT346" s="228" t="s">
        <v>223</v>
      </c>
      <c r="AU346" s="228" t="s">
        <v>82</v>
      </c>
      <c r="AY346" s="20" t="s">
        <v>221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20" t="s">
        <v>80</v>
      </c>
      <c r="BK346" s="229">
        <f>ROUND(I346*H346,2)</f>
        <v>0</v>
      </c>
      <c r="BL346" s="20" t="s">
        <v>228</v>
      </c>
      <c r="BM346" s="228" t="s">
        <v>3222</v>
      </c>
    </row>
    <row r="347" spans="1:47" s="2" customFormat="1" ht="12">
      <c r="A347" s="41"/>
      <c r="B347" s="42"/>
      <c r="C347" s="43"/>
      <c r="D347" s="230" t="s">
        <v>230</v>
      </c>
      <c r="E347" s="43"/>
      <c r="F347" s="231" t="s">
        <v>3223</v>
      </c>
      <c r="G347" s="43"/>
      <c r="H347" s="43"/>
      <c r="I347" s="232"/>
      <c r="J347" s="43"/>
      <c r="K347" s="43"/>
      <c r="L347" s="47"/>
      <c r="M347" s="233"/>
      <c r="N347" s="234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20" t="s">
        <v>230</v>
      </c>
      <c r="AU347" s="20" t="s">
        <v>82</v>
      </c>
    </row>
    <row r="348" spans="1:47" s="2" customFormat="1" ht="12">
      <c r="A348" s="41"/>
      <c r="B348" s="42"/>
      <c r="C348" s="43"/>
      <c r="D348" s="235" t="s">
        <v>232</v>
      </c>
      <c r="E348" s="43"/>
      <c r="F348" s="236" t="s">
        <v>3224</v>
      </c>
      <c r="G348" s="43"/>
      <c r="H348" s="43"/>
      <c r="I348" s="232"/>
      <c r="J348" s="43"/>
      <c r="K348" s="43"/>
      <c r="L348" s="47"/>
      <c r="M348" s="233"/>
      <c r="N348" s="234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232</v>
      </c>
      <c r="AU348" s="20" t="s">
        <v>82</v>
      </c>
    </row>
    <row r="349" spans="1:65" s="2" customFormat="1" ht="37.8" customHeight="1">
      <c r="A349" s="41"/>
      <c r="B349" s="42"/>
      <c r="C349" s="217" t="s">
        <v>404</v>
      </c>
      <c r="D349" s="217" t="s">
        <v>223</v>
      </c>
      <c r="E349" s="218" t="s">
        <v>3225</v>
      </c>
      <c r="F349" s="219" t="s">
        <v>3226</v>
      </c>
      <c r="G349" s="220" t="s">
        <v>226</v>
      </c>
      <c r="H349" s="221">
        <v>35</v>
      </c>
      <c r="I349" s="222"/>
      <c r="J349" s="223">
        <f>ROUND(I349*H349,2)</f>
        <v>0</v>
      </c>
      <c r="K349" s="219" t="s">
        <v>227</v>
      </c>
      <c r="L349" s="47"/>
      <c r="M349" s="224" t="s">
        <v>19</v>
      </c>
      <c r="N349" s="225" t="s">
        <v>43</v>
      </c>
      <c r="O349" s="87"/>
      <c r="P349" s="226">
        <f>O349*H349</f>
        <v>0</v>
      </c>
      <c r="Q349" s="226">
        <v>0.37536</v>
      </c>
      <c r="R349" s="226">
        <f>Q349*H349</f>
        <v>13.1376</v>
      </c>
      <c r="S349" s="226">
        <v>0</v>
      </c>
      <c r="T349" s="227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28" t="s">
        <v>228</v>
      </c>
      <c r="AT349" s="228" t="s">
        <v>223</v>
      </c>
      <c r="AU349" s="228" t="s">
        <v>82</v>
      </c>
      <c r="AY349" s="20" t="s">
        <v>221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20" t="s">
        <v>80</v>
      </c>
      <c r="BK349" s="229">
        <f>ROUND(I349*H349,2)</f>
        <v>0</v>
      </c>
      <c r="BL349" s="20" t="s">
        <v>228</v>
      </c>
      <c r="BM349" s="228" t="s">
        <v>3227</v>
      </c>
    </row>
    <row r="350" spans="1:47" s="2" customFormat="1" ht="12">
      <c r="A350" s="41"/>
      <c r="B350" s="42"/>
      <c r="C350" s="43"/>
      <c r="D350" s="230" t="s">
        <v>230</v>
      </c>
      <c r="E350" s="43"/>
      <c r="F350" s="231" t="s">
        <v>3228</v>
      </c>
      <c r="G350" s="43"/>
      <c r="H350" s="43"/>
      <c r="I350" s="232"/>
      <c r="J350" s="43"/>
      <c r="K350" s="43"/>
      <c r="L350" s="47"/>
      <c r="M350" s="233"/>
      <c r="N350" s="23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230</v>
      </c>
      <c r="AU350" s="20" t="s">
        <v>82</v>
      </c>
    </row>
    <row r="351" spans="1:47" s="2" customFormat="1" ht="12">
      <c r="A351" s="41"/>
      <c r="B351" s="42"/>
      <c r="C351" s="43"/>
      <c r="D351" s="235" t="s">
        <v>232</v>
      </c>
      <c r="E351" s="43"/>
      <c r="F351" s="236" t="s">
        <v>3229</v>
      </c>
      <c r="G351" s="43"/>
      <c r="H351" s="43"/>
      <c r="I351" s="232"/>
      <c r="J351" s="43"/>
      <c r="K351" s="43"/>
      <c r="L351" s="47"/>
      <c r="M351" s="233"/>
      <c r="N351" s="234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20" t="s">
        <v>232</v>
      </c>
      <c r="AU351" s="20" t="s">
        <v>82</v>
      </c>
    </row>
    <row r="352" spans="1:51" s="13" customFormat="1" ht="12">
      <c r="A352" s="13"/>
      <c r="B352" s="237"/>
      <c r="C352" s="238"/>
      <c r="D352" s="230" t="s">
        <v>234</v>
      </c>
      <c r="E352" s="239" t="s">
        <v>19</v>
      </c>
      <c r="F352" s="240" t="s">
        <v>159</v>
      </c>
      <c r="G352" s="238"/>
      <c r="H352" s="241">
        <v>35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7" t="s">
        <v>234</v>
      </c>
      <c r="AU352" s="247" t="s">
        <v>82</v>
      </c>
      <c r="AV352" s="13" t="s">
        <v>82</v>
      </c>
      <c r="AW352" s="13" t="s">
        <v>33</v>
      </c>
      <c r="AX352" s="13" t="s">
        <v>80</v>
      </c>
      <c r="AY352" s="247" t="s">
        <v>221</v>
      </c>
    </row>
    <row r="353" spans="1:65" s="2" customFormat="1" ht="33" customHeight="1">
      <c r="A353" s="41"/>
      <c r="B353" s="42"/>
      <c r="C353" s="217" t="s">
        <v>452</v>
      </c>
      <c r="D353" s="217" t="s">
        <v>223</v>
      </c>
      <c r="E353" s="218" t="s">
        <v>3230</v>
      </c>
      <c r="F353" s="219" t="s">
        <v>3231</v>
      </c>
      <c r="G353" s="220" t="s">
        <v>226</v>
      </c>
      <c r="H353" s="221">
        <v>35</v>
      </c>
      <c r="I353" s="222"/>
      <c r="J353" s="223">
        <f>ROUND(I353*H353,2)</f>
        <v>0</v>
      </c>
      <c r="K353" s="219" t="s">
        <v>227</v>
      </c>
      <c r="L353" s="47"/>
      <c r="M353" s="224" t="s">
        <v>19</v>
      </c>
      <c r="N353" s="225" t="s">
        <v>43</v>
      </c>
      <c r="O353" s="87"/>
      <c r="P353" s="226">
        <f>O353*H353</f>
        <v>0</v>
      </c>
      <c r="Q353" s="226">
        <v>0.12966</v>
      </c>
      <c r="R353" s="226">
        <f>Q353*H353</f>
        <v>4.5381</v>
      </c>
      <c r="S353" s="226">
        <v>0</v>
      </c>
      <c r="T353" s="227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28" t="s">
        <v>228</v>
      </c>
      <c r="AT353" s="228" t="s">
        <v>223</v>
      </c>
      <c r="AU353" s="228" t="s">
        <v>82</v>
      </c>
      <c r="AY353" s="20" t="s">
        <v>221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20" t="s">
        <v>80</v>
      </c>
      <c r="BK353" s="229">
        <f>ROUND(I353*H353,2)</f>
        <v>0</v>
      </c>
      <c r="BL353" s="20" t="s">
        <v>228</v>
      </c>
      <c r="BM353" s="228" t="s">
        <v>3232</v>
      </c>
    </row>
    <row r="354" spans="1:47" s="2" customFormat="1" ht="12">
      <c r="A354" s="41"/>
      <c r="B354" s="42"/>
      <c r="C354" s="43"/>
      <c r="D354" s="230" t="s">
        <v>230</v>
      </c>
      <c r="E354" s="43"/>
      <c r="F354" s="231" t="s">
        <v>3233</v>
      </c>
      <c r="G354" s="43"/>
      <c r="H354" s="43"/>
      <c r="I354" s="232"/>
      <c r="J354" s="43"/>
      <c r="K354" s="43"/>
      <c r="L354" s="47"/>
      <c r="M354" s="233"/>
      <c r="N354" s="234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230</v>
      </c>
      <c r="AU354" s="20" t="s">
        <v>82</v>
      </c>
    </row>
    <row r="355" spans="1:47" s="2" customFormat="1" ht="12">
      <c r="A355" s="41"/>
      <c r="B355" s="42"/>
      <c r="C355" s="43"/>
      <c r="D355" s="235" t="s">
        <v>232</v>
      </c>
      <c r="E355" s="43"/>
      <c r="F355" s="236" t="s">
        <v>3234</v>
      </c>
      <c r="G355" s="43"/>
      <c r="H355" s="43"/>
      <c r="I355" s="232"/>
      <c r="J355" s="43"/>
      <c r="K355" s="43"/>
      <c r="L355" s="47"/>
      <c r="M355" s="233"/>
      <c r="N355" s="234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20" t="s">
        <v>232</v>
      </c>
      <c r="AU355" s="20" t="s">
        <v>82</v>
      </c>
    </row>
    <row r="356" spans="1:65" s="2" customFormat="1" ht="16.5" customHeight="1">
      <c r="A356" s="41"/>
      <c r="B356" s="42"/>
      <c r="C356" s="217" t="s">
        <v>592</v>
      </c>
      <c r="D356" s="217" t="s">
        <v>223</v>
      </c>
      <c r="E356" s="218" t="s">
        <v>3235</v>
      </c>
      <c r="F356" s="219" t="s">
        <v>3236</v>
      </c>
      <c r="G356" s="220" t="s">
        <v>226</v>
      </c>
      <c r="H356" s="221">
        <v>60</v>
      </c>
      <c r="I356" s="222"/>
      <c r="J356" s="223">
        <f>ROUND(I356*H356,2)</f>
        <v>0</v>
      </c>
      <c r="K356" s="219" t="s">
        <v>227</v>
      </c>
      <c r="L356" s="47"/>
      <c r="M356" s="224" t="s">
        <v>19</v>
      </c>
      <c r="N356" s="225" t="s">
        <v>43</v>
      </c>
      <c r="O356" s="87"/>
      <c r="P356" s="226">
        <f>O356*H356</f>
        <v>0</v>
      </c>
      <c r="Q356" s="226">
        <v>0.36924</v>
      </c>
      <c r="R356" s="226">
        <f>Q356*H356</f>
        <v>22.154400000000003</v>
      </c>
      <c r="S356" s="226">
        <v>0</v>
      </c>
      <c r="T356" s="227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28" t="s">
        <v>228</v>
      </c>
      <c r="AT356" s="228" t="s">
        <v>223</v>
      </c>
      <c r="AU356" s="228" t="s">
        <v>82</v>
      </c>
      <c r="AY356" s="20" t="s">
        <v>221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20" t="s">
        <v>80</v>
      </c>
      <c r="BK356" s="229">
        <f>ROUND(I356*H356,2)</f>
        <v>0</v>
      </c>
      <c r="BL356" s="20" t="s">
        <v>228</v>
      </c>
      <c r="BM356" s="228" t="s">
        <v>3237</v>
      </c>
    </row>
    <row r="357" spans="1:47" s="2" customFormat="1" ht="12">
      <c r="A357" s="41"/>
      <c r="B357" s="42"/>
      <c r="C357" s="43"/>
      <c r="D357" s="230" t="s">
        <v>230</v>
      </c>
      <c r="E357" s="43"/>
      <c r="F357" s="231" t="s">
        <v>3238</v>
      </c>
      <c r="G357" s="43"/>
      <c r="H357" s="43"/>
      <c r="I357" s="232"/>
      <c r="J357" s="43"/>
      <c r="K357" s="43"/>
      <c r="L357" s="47"/>
      <c r="M357" s="233"/>
      <c r="N357" s="234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20" t="s">
        <v>230</v>
      </c>
      <c r="AU357" s="20" t="s">
        <v>82</v>
      </c>
    </row>
    <row r="358" spans="1:47" s="2" customFormat="1" ht="12">
      <c r="A358" s="41"/>
      <c r="B358" s="42"/>
      <c r="C358" s="43"/>
      <c r="D358" s="235" t="s">
        <v>232</v>
      </c>
      <c r="E358" s="43"/>
      <c r="F358" s="236" t="s">
        <v>3239</v>
      </c>
      <c r="G358" s="43"/>
      <c r="H358" s="43"/>
      <c r="I358" s="232"/>
      <c r="J358" s="43"/>
      <c r="K358" s="43"/>
      <c r="L358" s="47"/>
      <c r="M358" s="233"/>
      <c r="N358" s="234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20" t="s">
        <v>232</v>
      </c>
      <c r="AU358" s="20" t="s">
        <v>82</v>
      </c>
    </row>
    <row r="359" spans="1:51" s="13" customFormat="1" ht="12">
      <c r="A359" s="13"/>
      <c r="B359" s="237"/>
      <c r="C359" s="238"/>
      <c r="D359" s="230" t="s">
        <v>234</v>
      </c>
      <c r="E359" s="239" t="s">
        <v>19</v>
      </c>
      <c r="F359" s="240" t="s">
        <v>2942</v>
      </c>
      <c r="G359" s="238"/>
      <c r="H359" s="241">
        <v>60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7" t="s">
        <v>234</v>
      </c>
      <c r="AU359" s="247" t="s">
        <v>82</v>
      </c>
      <c r="AV359" s="13" t="s">
        <v>82</v>
      </c>
      <c r="AW359" s="13" t="s">
        <v>33</v>
      </c>
      <c r="AX359" s="13" t="s">
        <v>72</v>
      </c>
      <c r="AY359" s="247" t="s">
        <v>221</v>
      </c>
    </row>
    <row r="360" spans="1:51" s="15" customFormat="1" ht="12">
      <c r="A360" s="15"/>
      <c r="B360" s="258"/>
      <c r="C360" s="259"/>
      <c r="D360" s="230" t="s">
        <v>234</v>
      </c>
      <c r="E360" s="260" t="s">
        <v>19</v>
      </c>
      <c r="F360" s="261" t="s">
        <v>243</v>
      </c>
      <c r="G360" s="259"/>
      <c r="H360" s="262">
        <v>60</v>
      </c>
      <c r="I360" s="263"/>
      <c r="J360" s="259"/>
      <c r="K360" s="259"/>
      <c r="L360" s="264"/>
      <c r="M360" s="265"/>
      <c r="N360" s="266"/>
      <c r="O360" s="266"/>
      <c r="P360" s="266"/>
      <c r="Q360" s="266"/>
      <c r="R360" s="266"/>
      <c r="S360" s="266"/>
      <c r="T360" s="267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8" t="s">
        <v>234</v>
      </c>
      <c r="AU360" s="268" t="s">
        <v>82</v>
      </c>
      <c r="AV360" s="15" t="s">
        <v>228</v>
      </c>
      <c r="AW360" s="15" t="s">
        <v>33</v>
      </c>
      <c r="AX360" s="15" t="s">
        <v>80</v>
      </c>
      <c r="AY360" s="268" t="s">
        <v>221</v>
      </c>
    </row>
    <row r="361" spans="1:65" s="2" customFormat="1" ht="24.15" customHeight="1">
      <c r="A361" s="41"/>
      <c r="B361" s="42"/>
      <c r="C361" s="217" t="s">
        <v>684</v>
      </c>
      <c r="D361" s="217" t="s">
        <v>223</v>
      </c>
      <c r="E361" s="218" t="s">
        <v>3240</v>
      </c>
      <c r="F361" s="219" t="s">
        <v>3241</v>
      </c>
      <c r="G361" s="220" t="s">
        <v>267</v>
      </c>
      <c r="H361" s="221">
        <v>0.2</v>
      </c>
      <c r="I361" s="222"/>
      <c r="J361" s="223">
        <f>ROUND(I361*H361,2)</f>
        <v>0</v>
      </c>
      <c r="K361" s="219" t="s">
        <v>227</v>
      </c>
      <c r="L361" s="47"/>
      <c r="M361" s="224" t="s">
        <v>19</v>
      </c>
      <c r="N361" s="225" t="s">
        <v>43</v>
      </c>
      <c r="O361" s="87"/>
      <c r="P361" s="226">
        <f>O361*H361</f>
        <v>0</v>
      </c>
      <c r="Q361" s="226">
        <v>1.07636</v>
      </c>
      <c r="R361" s="226">
        <f>Q361*H361</f>
        <v>0.21527200000000002</v>
      </c>
      <c r="S361" s="226">
        <v>0</v>
      </c>
      <c r="T361" s="227">
        <f>S361*H361</f>
        <v>0</v>
      </c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R361" s="228" t="s">
        <v>228</v>
      </c>
      <c r="AT361" s="228" t="s">
        <v>223</v>
      </c>
      <c r="AU361" s="228" t="s">
        <v>82</v>
      </c>
      <c r="AY361" s="20" t="s">
        <v>221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20" t="s">
        <v>80</v>
      </c>
      <c r="BK361" s="229">
        <f>ROUND(I361*H361,2)</f>
        <v>0</v>
      </c>
      <c r="BL361" s="20" t="s">
        <v>228</v>
      </c>
      <c r="BM361" s="228" t="s">
        <v>3242</v>
      </c>
    </row>
    <row r="362" spans="1:47" s="2" customFormat="1" ht="12">
      <c r="A362" s="41"/>
      <c r="B362" s="42"/>
      <c r="C362" s="43"/>
      <c r="D362" s="230" t="s">
        <v>230</v>
      </c>
      <c r="E362" s="43"/>
      <c r="F362" s="231" t="s">
        <v>3243</v>
      </c>
      <c r="G362" s="43"/>
      <c r="H362" s="43"/>
      <c r="I362" s="232"/>
      <c r="J362" s="43"/>
      <c r="K362" s="43"/>
      <c r="L362" s="47"/>
      <c r="M362" s="233"/>
      <c r="N362" s="234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20" t="s">
        <v>230</v>
      </c>
      <c r="AU362" s="20" t="s">
        <v>82</v>
      </c>
    </row>
    <row r="363" spans="1:47" s="2" customFormat="1" ht="12">
      <c r="A363" s="41"/>
      <c r="B363" s="42"/>
      <c r="C363" s="43"/>
      <c r="D363" s="235" t="s">
        <v>232</v>
      </c>
      <c r="E363" s="43"/>
      <c r="F363" s="236" t="s">
        <v>3244</v>
      </c>
      <c r="G363" s="43"/>
      <c r="H363" s="43"/>
      <c r="I363" s="232"/>
      <c r="J363" s="43"/>
      <c r="K363" s="43"/>
      <c r="L363" s="47"/>
      <c r="M363" s="233"/>
      <c r="N363" s="234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T363" s="20" t="s">
        <v>232</v>
      </c>
      <c r="AU363" s="20" t="s">
        <v>82</v>
      </c>
    </row>
    <row r="364" spans="1:51" s="13" customFormat="1" ht="12">
      <c r="A364" s="13"/>
      <c r="B364" s="237"/>
      <c r="C364" s="238"/>
      <c r="D364" s="230" t="s">
        <v>234</v>
      </c>
      <c r="E364" s="239" t="s">
        <v>19</v>
      </c>
      <c r="F364" s="240" t="s">
        <v>3245</v>
      </c>
      <c r="G364" s="238"/>
      <c r="H364" s="241">
        <v>0.2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7" t="s">
        <v>234</v>
      </c>
      <c r="AU364" s="247" t="s">
        <v>82</v>
      </c>
      <c r="AV364" s="13" t="s">
        <v>82</v>
      </c>
      <c r="AW364" s="13" t="s">
        <v>33</v>
      </c>
      <c r="AX364" s="13" t="s">
        <v>72</v>
      </c>
      <c r="AY364" s="247" t="s">
        <v>221</v>
      </c>
    </row>
    <row r="365" spans="1:51" s="15" customFormat="1" ht="12">
      <c r="A365" s="15"/>
      <c r="B365" s="258"/>
      <c r="C365" s="259"/>
      <c r="D365" s="230" t="s">
        <v>234</v>
      </c>
      <c r="E365" s="260" t="s">
        <v>19</v>
      </c>
      <c r="F365" s="261" t="s">
        <v>243</v>
      </c>
      <c r="G365" s="259"/>
      <c r="H365" s="262">
        <v>0.2</v>
      </c>
      <c r="I365" s="263"/>
      <c r="J365" s="259"/>
      <c r="K365" s="259"/>
      <c r="L365" s="264"/>
      <c r="M365" s="265"/>
      <c r="N365" s="266"/>
      <c r="O365" s="266"/>
      <c r="P365" s="266"/>
      <c r="Q365" s="266"/>
      <c r="R365" s="266"/>
      <c r="S365" s="266"/>
      <c r="T365" s="267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8" t="s">
        <v>234</v>
      </c>
      <c r="AU365" s="268" t="s">
        <v>82</v>
      </c>
      <c r="AV365" s="15" t="s">
        <v>228</v>
      </c>
      <c r="AW365" s="15" t="s">
        <v>33</v>
      </c>
      <c r="AX365" s="15" t="s">
        <v>80</v>
      </c>
      <c r="AY365" s="268" t="s">
        <v>221</v>
      </c>
    </row>
    <row r="366" spans="1:65" s="2" customFormat="1" ht="16.5" customHeight="1">
      <c r="A366" s="41"/>
      <c r="B366" s="42"/>
      <c r="C366" s="217" t="s">
        <v>690</v>
      </c>
      <c r="D366" s="217" t="s">
        <v>223</v>
      </c>
      <c r="E366" s="218" t="s">
        <v>3246</v>
      </c>
      <c r="F366" s="219" t="s">
        <v>3247</v>
      </c>
      <c r="G366" s="220" t="s">
        <v>226</v>
      </c>
      <c r="H366" s="221">
        <v>60</v>
      </c>
      <c r="I366" s="222"/>
      <c r="J366" s="223">
        <f>ROUND(I366*H366,2)</f>
        <v>0</v>
      </c>
      <c r="K366" s="219" t="s">
        <v>632</v>
      </c>
      <c r="L366" s="47"/>
      <c r="M366" s="224" t="s">
        <v>19</v>
      </c>
      <c r="N366" s="225" t="s">
        <v>43</v>
      </c>
      <c r="O366" s="87"/>
      <c r="P366" s="226">
        <f>O366*H366</f>
        <v>0</v>
      </c>
      <c r="Q366" s="226">
        <v>0.03189</v>
      </c>
      <c r="R366" s="226">
        <f>Q366*H366</f>
        <v>1.9134000000000002</v>
      </c>
      <c r="S366" s="226">
        <v>0</v>
      </c>
      <c r="T366" s="227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28" t="s">
        <v>228</v>
      </c>
      <c r="AT366" s="228" t="s">
        <v>223</v>
      </c>
      <c r="AU366" s="228" t="s">
        <v>82</v>
      </c>
      <c r="AY366" s="20" t="s">
        <v>221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20" t="s">
        <v>80</v>
      </c>
      <c r="BK366" s="229">
        <f>ROUND(I366*H366,2)</f>
        <v>0</v>
      </c>
      <c r="BL366" s="20" t="s">
        <v>228</v>
      </c>
      <c r="BM366" s="228" t="s">
        <v>3248</v>
      </c>
    </row>
    <row r="367" spans="1:47" s="2" customFormat="1" ht="12">
      <c r="A367" s="41"/>
      <c r="B367" s="42"/>
      <c r="C367" s="43"/>
      <c r="D367" s="230" t="s">
        <v>230</v>
      </c>
      <c r="E367" s="43"/>
      <c r="F367" s="231" t="s">
        <v>3247</v>
      </c>
      <c r="G367" s="43"/>
      <c r="H367" s="43"/>
      <c r="I367" s="232"/>
      <c r="J367" s="43"/>
      <c r="K367" s="43"/>
      <c r="L367" s="47"/>
      <c r="M367" s="233"/>
      <c r="N367" s="23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230</v>
      </c>
      <c r="AU367" s="20" t="s">
        <v>82</v>
      </c>
    </row>
    <row r="368" spans="1:51" s="13" customFormat="1" ht="12">
      <c r="A368" s="13"/>
      <c r="B368" s="237"/>
      <c r="C368" s="238"/>
      <c r="D368" s="230" t="s">
        <v>234</v>
      </c>
      <c r="E368" s="239" t="s">
        <v>19</v>
      </c>
      <c r="F368" s="240" t="s">
        <v>2942</v>
      </c>
      <c r="G368" s="238"/>
      <c r="H368" s="241">
        <v>60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7" t="s">
        <v>234</v>
      </c>
      <c r="AU368" s="247" t="s">
        <v>82</v>
      </c>
      <c r="AV368" s="13" t="s">
        <v>82</v>
      </c>
      <c r="AW368" s="13" t="s">
        <v>33</v>
      </c>
      <c r="AX368" s="13" t="s">
        <v>72</v>
      </c>
      <c r="AY368" s="247" t="s">
        <v>221</v>
      </c>
    </row>
    <row r="369" spans="1:51" s="15" customFormat="1" ht="12">
      <c r="A369" s="15"/>
      <c r="B369" s="258"/>
      <c r="C369" s="259"/>
      <c r="D369" s="230" t="s">
        <v>234</v>
      </c>
      <c r="E369" s="260" t="s">
        <v>19</v>
      </c>
      <c r="F369" s="261" t="s">
        <v>243</v>
      </c>
      <c r="G369" s="259"/>
      <c r="H369" s="262">
        <v>60</v>
      </c>
      <c r="I369" s="263"/>
      <c r="J369" s="259"/>
      <c r="K369" s="259"/>
      <c r="L369" s="264"/>
      <c r="M369" s="265"/>
      <c r="N369" s="266"/>
      <c r="O369" s="266"/>
      <c r="P369" s="266"/>
      <c r="Q369" s="266"/>
      <c r="R369" s="266"/>
      <c r="S369" s="266"/>
      <c r="T369" s="267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8" t="s">
        <v>234</v>
      </c>
      <c r="AU369" s="268" t="s">
        <v>82</v>
      </c>
      <c r="AV369" s="15" t="s">
        <v>228</v>
      </c>
      <c r="AW369" s="15" t="s">
        <v>33</v>
      </c>
      <c r="AX369" s="15" t="s">
        <v>80</v>
      </c>
      <c r="AY369" s="268" t="s">
        <v>221</v>
      </c>
    </row>
    <row r="370" spans="1:65" s="2" customFormat="1" ht="33" customHeight="1">
      <c r="A370" s="41"/>
      <c r="B370" s="42"/>
      <c r="C370" s="217" t="s">
        <v>697</v>
      </c>
      <c r="D370" s="217" t="s">
        <v>223</v>
      </c>
      <c r="E370" s="218" t="s">
        <v>3249</v>
      </c>
      <c r="F370" s="219" t="s">
        <v>3250</v>
      </c>
      <c r="G370" s="220" t="s">
        <v>226</v>
      </c>
      <c r="H370" s="221">
        <v>60</v>
      </c>
      <c r="I370" s="222"/>
      <c r="J370" s="223">
        <f>ROUND(I370*H370,2)</f>
        <v>0</v>
      </c>
      <c r="K370" s="219" t="s">
        <v>227</v>
      </c>
      <c r="L370" s="47"/>
      <c r="M370" s="224" t="s">
        <v>19</v>
      </c>
      <c r="N370" s="225" t="s">
        <v>43</v>
      </c>
      <c r="O370" s="87"/>
      <c r="P370" s="226">
        <f>O370*H370</f>
        <v>0</v>
      </c>
      <c r="Q370" s="226">
        <v>0.065</v>
      </c>
      <c r="R370" s="226">
        <f>Q370*H370</f>
        <v>3.9000000000000004</v>
      </c>
      <c r="S370" s="226">
        <v>0</v>
      </c>
      <c r="T370" s="227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28" t="s">
        <v>228</v>
      </c>
      <c r="AT370" s="228" t="s">
        <v>223</v>
      </c>
      <c r="AU370" s="228" t="s">
        <v>82</v>
      </c>
      <c r="AY370" s="20" t="s">
        <v>221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20" t="s">
        <v>80</v>
      </c>
      <c r="BK370" s="229">
        <f>ROUND(I370*H370,2)</f>
        <v>0</v>
      </c>
      <c r="BL370" s="20" t="s">
        <v>228</v>
      </c>
      <c r="BM370" s="228" t="s">
        <v>3251</v>
      </c>
    </row>
    <row r="371" spans="1:47" s="2" customFormat="1" ht="12">
      <c r="A371" s="41"/>
      <c r="B371" s="42"/>
      <c r="C371" s="43"/>
      <c r="D371" s="230" t="s">
        <v>230</v>
      </c>
      <c r="E371" s="43"/>
      <c r="F371" s="231" t="s">
        <v>3252</v>
      </c>
      <c r="G371" s="43"/>
      <c r="H371" s="43"/>
      <c r="I371" s="232"/>
      <c r="J371" s="43"/>
      <c r="K371" s="43"/>
      <c r="L371" s="47"/>
      <c r="M371" s="233"/>
      <c r="N371" s="234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20" t="s">
        <v>230</v>
      </c>
      <c r="AU371" s="20" t="s">
        <v>82</v>
      </c>
    </row>
    <row r="372" spans="1:47" s="2" customFormat="1" ht="12">
      <c r="A372" s="41"/>
      <c r="B372" s="42"/>
      <c r="C372" s="43"/>
      <c r="D372" s="235" t="s">
        <v>232</v>
      </c>
      <c r="E372" s="43"/>
      <c r="F372" s="236" t="s">
        <v>3253</v>
      </c>
      <c r="G372" s="43"/>
      <c r="H372" s="43"/>
      <c r="I372" s="232"/>
      <c r="J372" s="43"/>
      <c r="K372" s="43"/>
      <c r="L372" s="47"/>
      <c r="M372" s="233"/>
      <c r="N372" s="234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20" t="s">
        <v>232</v>
      </c>
      <c r="AU372" s="20" t="s">
        <v>82</v>
      </c>
    </row>
    <row r="373" spans="1:51" s="13" customFormat="1" ht="12">
      <c r="A373" s="13"/>
      <c r="B373" s="237"/>
      <c r="C373" s="238"/>
      <c r="D373" s="230" t="s">
        <v>234</v>
      </c>
      <c r="E373" s="239" t="s">
        <v>19</v>
      </c>
      <c r="F373" s="240" t="s">
        <v>2942</v>
      </c>
      <c r="G373" s="238"/>
      <c r="H373" s="241">
        <v>60</v>
      </c>
      <c r="I373" s="242"/>
      <c r="J373" s="238"/>
      <c r="K373" s="238"/>
      <c r="L373" s="243"/>
      <c r="M373" s="244"/>
      <c r="N373" s="245"/>
      <c r="O373" s="245"/>
      <c r="P373" s="245"/>
      <c r="Q373" s="245"/>
      <c r="R373" s="245"/>
      <c r="S373" s="245"/>
      <c r="T373" s="24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7" t="s">
        <v>234</v>
      </c>
      <c r="AU373" s="247" t="s">
        <v>82</v>
      </c>
      <c r="AV373" s="13" t="s">
        <v>82</v>
      </c>
      <c r="AW373" s="13" t="s">
        <v>33</v>
      </c>
      <c r="AX373" s="13" t="s">
        <v>72</v>
      </c>
      <c r="AY373" s="247" t="s">
        <v>221</v>
      </c>
    </row>
    <row r="374" spans="1:51" s="15" customFormat="1" ht="12">
      <c r="A374" s="15"/>
      <c r="B374" s="258"/>
      <c r="C374" s="259"/>
      <c r="D374" s="230" t="s">
        <v>234</v>
      </c>
      <c r="E374" s="260" t="s">
        <v>19</v>
      </c>
      <c r="F374" s="261" t="s">
        <v>243</v>
      </c>
      <c r="G374" s="259"/>
      <c r="H374" s="262">
        <v>60</v>
      </c>
      <c r="I374" s="263"/>
      <c r="J374" s="259"/>
      <c r="K374" s="259"/>
      <c r="L374" s="264"/>
      <c r="M374" s="265"/>
      <c r="N374" s="266"/>
      <c r="O374" s="266"/>
      <c r="P374" s="266"/>
      <c r="Q374" s="266"/>
      <c r="R374" s="266"/>
      <c r="S374" s="266"/>
      <c r="T374" s="267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8" t="s">
        <v>234</v>
      </c>
      <c r="AU374" s="268" t="s">
        <v>82</v>
      </c>
      <c r="AV374" s="15" t="s">
        <v>228</v>
      </c>
      <c r="AW374" s="15" t="s">
        <v>33</v>
      </c>
      <c r="AX374" s="15" t="s">
        <v>80</v>
      </c>
      <c r="AY374" s="268" t="s">
        <v>221</v>
      </c>
    </row>
    <row r="375" spans="1:65" s="2" customFormat="1" ht="33" customHeight="1">
      <c r="A375" s="41"/>
      <c r="B375" s="42"/>
      <c r="C375" s="217" t="s">
        <v>703</v>
      </c>
      <c r="D375" s="217" t="s">
        <v>223</v>
      </c>
      <c r="E375" s="218" t="s">
        <v>3254</v>
      </c>
      <c r="F375" s="219" t="s">
        <v>3255</v>
      </c>
      <c r="G375" s="220" t="s">
        <v>226</v>
      </c>
      <c r="H375" s="221">
        <v>178.15</v>
      </c>
      <c r="I375" s="222"/>
      <c r="J375" s="223">
        <f>ROUND(I375*H375,2)</f>
        <v>0</v>
      </c>
      <c r="K375" s="219" t="s">
        <v>227</v>
      </c>
      <c r="L375" s="47"/>
      <c r="M375" s="224" t="s">
        <v>19</v>
      </c>
      <c r="N375" s="225" t="s">
        <v>43</v>
      </c>
      <c r="O375" s="87"/>
      <c r="P375" s="226">
        <f>O375*H375</f>
        <v>0</v>
      </c>
      <c r="Q375" s="226">
        <v>0.08922</v>
      </c>
      <c r="R375" s="226">
        <f>Q375*H375</f>
        <v>15.894542999999999</v>
      </c>
      <c r="S375" s="226">
        <v>0</v>
      </c>
      <c r="T375" s="227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28" t="s">
        <v>228</v>
      </c>
      <c r="AT375" s="228" t="s">
        <v>223</v>
      </c>
      <c r="AU375" s="228" t="s">
        <v>82</v>
      </c>
      <c r="AY375" s="20" t="s">
        <v>221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20" t="s">
        <v>80</v>
      </c>
      <c r="BK375" s="229">
        <f>ROUND(I375*H375,2)</f>
        <v>0</v>
      </c>
      <c r="BL375" s="20" t="s">
        <v>228</v>
      </c>
      <c r="BM375" s="228" t="s">
        <v>3256</v>
      </c>
    </row>
    <row r="376" spans="1:47" s="2" customFormat="1" ht="12">
      <c r="A376" s="41"/>
      <c r="B376" s="42"/>
      <c r="C376" s="43"/>
      <c r="D376" s="230" t="s">
        <v>230</v>
      </c>
      <c r="E376" s="43"/>
      <c r="F376" s="231" t="s">
        <v>3257</v>
      </c>
      <c r="G376" s="43"/>
      <c r="H376" s="43"/>
      <c r="I376" s="232"/>
      <c r="J376" s="43"/>
      <c r="K376" s="43"/>
      <c r="L376" s="47"/>
      <c r="M376" s="233"/>
      <c r="N376" s="234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20" t="s">
        <v>230</v>
      </c>
      <c r="AU376" s="20" t="s">
        <v>82</v>
      </c>
    </row>
    <row r="377" spans="1:47" s="2" customFormat="1" ht="12">
      <c r="A377" s="41"/>
      <c r="B377" s="42"/>
      <c r="C377" s="43"/>
      <c r="D377" s="235" t="s">
        <v>232</v>
      </c>
      <c r="E377" s="43"/>
      <c r="F377" s="236" t="s">
        <v>3258</v>
      </c>
      <c r="G377" s="43"/>
      <c r="H377" s="43"/>
      <c r="I377" s="232"/>
      <c r="J377" s="43"/>
      <c r="K377" s="43"/>
      <c r="L377" s="47"/>
      <c r="M377" s="233"/>
      <c r="N377" s="234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20" t="s">
        <v>232</v>
      </c>
      <c r="AU377" s="20" t="s">
        <v>82</v>
      </c>
    </row>
    <row r="378" spans="1:51" s="13" customFormat="1" ht="12">
      <c r="A378" s="13"/>
      <c r="B378" s="237"/>
      <c r="C378" s="238"/>
      <c r="D378" s="230" t="s">
        <v>234</v>
      </c>
      <c r="E378" s="239" t="s">
        <v>19</v>
      </c>
      <c r="F378" s="240" t="s">
        <v>2939</v>
      </c>
      <c r="G378" s="238"/>
      <c r="H378" s="241">
        <v>173.7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7" t="s">
        <v>234</v>
      </c>
      <c r="AU378" s="247" t="s">
        <v>82</v>
      </c>
      <c r="AV378" s="13" t="s">
        <v>82</v>
      </c>
      <c r="AW378" s="13" t="s">
        <v>33</v>
      </c>
      <c r="AX378" s="13" t="s">
        <v>72</v>
      </c>
      <c r="AY378" s="247" t="s">
        <v>221</v>
      </c>
    </row>
    <row r="379" spans="1:51" s="13" customFormat="1" ht="12">
      <c r="A379" s="13"/>
      <c r="B379" s="237"/>
      <c r="C379" s="238"/>
      <c r="D379" s="230" t="s">
        <v>234</v>
      </c>
      <c r="E379" s="239" t="s">
        <v>19</v>
      </c>
      <c r="F379" s="240" t="s">
        <v>145</v>
      </c>
      <c r="G379" s="238"/>
      <c r="H379" s="241">
        <v>4.45</v>
      </c>
      <c r="I379" s="242"/>
      <c r="J379" s="238"/>
      <c r="K379" s="238"/>
      <c r="L379" s="243"/>
      <c r="M379" s="244"/>
      <c r="N379" s="245"/>
      <c r="O379" s="245"/>
      <c r="P379" s="245"/>
      <c r="Q379" s="245"/>
      <c r="R379" s="245"/>
      <c r="S379" s="245"/>
      <c r="T379" s="24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7" t="s">
        <v>234</v>
      </c>
      <c r="AU379" s="247" t="s">
        <v>82</v>
      </c>
      <c r="AV379" s="13" t="s">
        <v>82</v>
      </c>
      <c r="AW379" s="13" t="s">
        <v>33</v>
      </c>
      <c r="AX379" s="13" t="s">
        <v>72</v>
      </c>
      <c r="AY379" s="247" t="s">
        <v>221</v>
      </c>
    </row>
    <row r="380" spans="1:51" s="15" customFormat="1" ht="12">
      <c r="A380" s="15"/>
      <c r="B380" s="258"/>
      <c r="C380" s="259"/>
      <c r="D380" s="230" t="s">
        <v>234</v>
      </c>
      <c r="E380" s="260" t="s">
        <v>19</v>
      </c>
      <c r="F380" s="261" t="s">
        <v>243</v>
      </c>
      <c r="G380" s="259"/>
      <c r="H380" s="262">
        <v>178.15</v>
      </c>
      <c r="I380" s="263"/>
      <c r="J380" s="259"/>
      <c r="K380" s="259"/>
      <c r="L380" s="264"/>
      <c r="M380" s="265"/>
      <c r="N380" s="266"/>
      <c r="O380" s="266"/>
      <c r="P380" s="266"/>
      <c r="Q380" s="266"/>
      <c r="R380" s="266"/>
      <c r="S380" s="266"/>
      <c r="T380" s="267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8" t="s">
        <v>234</v>
      </c>
      <c r="AU380" s="268" t="s">
        <v>82</v>
      </c>
      <c r="AV380" s="15" t="s">
        <v>228</v>
      </c>
      <c r="AW380" s="15" t="s">
        <v>33</v>
      </c>
      <c r="AX380" s="15" t="s">
        <v>80</v>
      </c>
      <c r="AY380" s="268" t="s">
        <v>221</v>
      </c>
    </row>
    <row r="381" spans="1:65" s="2" customFormat="1" ht="24.15" customHeight="1">
      <c r="A381" s="41"/>
      <c r="B381" s="42"/>
      <c r="C381" s="269" t="s">
        <v>709</v>
      </c>
      <c r="D381" s="269" t="s">
        <v>295</v>
      </c>
      <c r="E381" s="270" t="s">
        <v>3259</v>
      </c>
      <c r="F381" s="271" t="s">
        <v>3260</v>
      </c>
      <c r="G381" s="272" t="s">
        <v>226</v>
      </c>
      <c r="H381" s="273">
        <v>182.465</v>
      </c>
      <c r="I381" s="274"/>
      <c r="J381" s="275">
        <f>ROUND(I381*H381,2)</f>
        <v>0</v>
      </c>
      <c r="K381" s="271" t="s">
        <v>227</v>
      </c>
      <c r="L381" s="276"/>
      <c r="M381" s="277" t="s">
        <v>19</v>
      </c>
      <c r="N381" s="278" t="s">
        <v>43</v>
      </c>
      <c r="O381" s="87"/>
      <c r="P381" s="226">
        <f>O381*H381</f>
        <v>0</v>
      </c>
      <c r="Q381" s="226">
        <v>0.131</v>
      </c>
      <c r="R381" s="226">
        <f>Q381*H381</f>
        <v>23.902915</v>
      </c>
      <c r="S381" s="226">
        <v>0</v>
      </c>
      <c r="T381" s="227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28" t="s">
        <v>279</v>
      </c>
      <c r="AT381" s="228" t="s">
        <v>295</v>
      </c>
      <c r="AU381" s="228" t="s">
        <v>82</v>
      </c>
      <c r="AY381" s="20" t="s">
        <v>221</v>
      </c>
      <c r="BE381" s="229">
        <f>IF(N381="základní",J381,0)</f>
        <v>0</v>
      </c>
      <c r="BF381" s="229">
        <f>IF(N381="snížená",J381,0)</f>
        <v>0</v>
      </c>
      <c r="BG381" s="229">
        <f>IF(N381="zákl. přenesená",J381,0)</f>
        <v>0</v>
      </c>
      <c r="BH381" s="229">
        <f>IF(N381="sníž. přenesená",J381,0)</f>
        <v>0</v>
      </c>
      <c r="BI381" s="229">
        <f>IF(N381="nulová",J381,0)</f>
        <v>0</v>
      </c>
      <c r="BJ381" s="20" t="s">
        <v>80</v>
      </c>
      <c r="BK381" s="229">
        <f>ROUND(I381*H381,2)</f>
        <v>0</v>
      </c>
      <c r="BL381" s="20" t="s">
        <v>228</v>
      </c>
      <c r="BM381" s="228" t="s">
        <v>3261</v>
      </c>
    </row>
    <row r="382" spans="1:47" s="2" customFormat="1" ht="12">
      <c r="A382" s="41"/>
      <c r="B382" s="42"/>
      <c r="C382" s="43"/>
      <c r="D382" s="230" t="s">
        <v>230</v>
      </c>
      <c r="E382" s="43"/>
      <c r="F382" s="231" t="s">
        <v>3260</v>
      </c>
      <c r="G382" s="43"/>
      <c r="H382" s="43"/>
      <c r="I382" s="232"/>
      <c r="J382" s="43"/>
      <c r="K382" s="43"/>
      <c r="L382" s="47"/>
      <c r="M382" s="233"/>
      <c r="N382" s="234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20" t="s">
        <v>230</v>
      </c>
      <c r="AU382" s="20" t="s">
        <v>82</v>
      </c>
    </row>
    <row r="383" spans="1:51" s="13" customFormat="1" ht="12">
      <c r="A383" s="13"/>
      <c r="B383" s="237"/>
      <c r="C383" s="238"/>
      <c r="D383" s="230" t="s">
        <v>234</v>
      </c>
      <c r="E383" s="238"/>
      <c r="F383" s="240" t="s">
        <v>3262</v>
      </c>
      <c r="G383" s="238"/>
      <c r="H383" s="241">
        <v>182.465</v>
      </c>
      <c r="I383" s="242"/>
      <c r="J383" s="238"/>
      <c r="K383" s="238"/>
      <c r="L383" s="243"/>
      <c r="M383" s="244"/>
      <c r="N383" s="245"/>
      <c r="O383" s="245"/>
      <c r="P383" s="245"/>
      <c r="Q383" s="245"/>
      <c r="R383" s="245"/>
      <c r="S383" s="245"/>
      <c r="T383" s="24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7" t="s">
        <v>234</v>
      </c>
      <c r="AU383" s="247" t="s">
        <v>82</v>
      </c>
      <c r="AV383" s="13" t="s">
        <v>82</v>
      </c>
      <c r="AW383" s="13" t="s">
        <v>4</v>
      </c>
      <c r="AX383" s="13" t="s">
        <v>80</v>
      </c>
      <c r="AY383" s="247" t="s">
        <v>221</v>
      </c>
    </row>
    <row r="384" spans="1:65" s="2" customFormat="1" ht="33" customHeight="1">
      <c r="A384" s="41"/>
      <c r="B384" s="42"/>
      <c r="C384" s="217" t="s">
        <v>717</v>
      </c>
      <c r="D384" s="217" t="s">
        <v>223</v>
      </c>
      <c r="E384" s="218" t="s">
        <v>3263</v>
      </c>
      <c r="F384" s="219" t="s">
        <v>3264</v>
      </c>
      <c r="G384" s="220" t="s">
        <v>226</v>
      </c>
      <c r="H384" s="221">
        <v>13.5</v>
      </c>
      <c r="I384" s="222"/>
      <c r="J384" s="223">
        <f>ROUND(I384*H384,2)</f>
        <v>0</v>
      </c>
      <c r="K384" s="219" t="s">
        <v>227</v>
      </c>
      <c r="L384" s="47"/>
      <c r="M384" s="224" t="s">
        <v>19</v>
      </c>
      <c r="N384" s="225" t="s">
        <v>43</v>
      </c>
      <c r="O384" s="87"/>
      <c r="P384" s="226">
        <f>O384*H384</f>
        <v>0</v>
      </c>
      <c r="Q384" s="226">
        <v>0.09062</v>
      </c>
      <c r="R384" s="226">
        <f>Q384*H384</f>
        <v>1.22337</v>
      </c>
      <c r="S384" s="226">
        <v>0</v>
      </c>
      <c r="T384" s="227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28" t="s">
        <v>228</v>
      </c>
      <c r="AT384" s="228" t="s">
        <v>223</v>
      </c>
      <c r="AU384" s="228" t="s">
        <v>82</v>
      </c>
      <c r="AY384" s="20" t="s">
        <v>221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20" t="s">
        <v>80</v>
      </c>
      <c r="BK384" s="229">
        <f>ROUND(I384*H384,2)</f>
        <v>0</v>
      </c>
      <c r="BL384" s="20" t="s">
        <v>228</v>
      </c>
      <c r="BM384" s="228" t="s">
        <v>3265</v>
      </c>
    </row>
    <row r="385" spans="1:47" s="2" customFormat="1" ht="12">
      <c r="A385" s="41"/>
      <c r="B385" s="42"/>
      <c r="C385" s="43"/>
      <c r="D385" s="230" t="s">
        <v>230</v>
      </c>
      <c r="E385" s="43"/>
      <c r="F385" s="231" t="s">
        <v>3266</v>
      </c>
      <c r="G385" s="43"/>
      <c r="H385" s="43"/>
      <c r="I385" s="232"/>
      <c r="J385" s="43"/>
      <c r="K385" s="43"/>
      <c r="L385" s="47"/>
      <c r="M385" s="233"/>
      <c r="N385" s="234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20" t="s">
        <v>230</v>
      </c>
      <c r="AU385" s="20" t="s">
        <v>82</v>
      </c>
    </row>
    <row r="386" spans="1:47" s="2" customFormat="1" ht="12">
      <c r="A386" s="41"/>
      <c r="B386" s="42"/>
      <c r="C386" s="43"/>
      <c r="D386" s="235" t="s">
        <v>232</v>
      </c>
      <c r="E386" s="43"/>
      <c r="F386" s="236" t="s">
        <v>3267</v>
      </c>
      <c r="G386" s="43"/>
      <c r="H386" s="43"/>
      <c r="I386" s="232"/>
      <c r="J386" s="43"/>
      <c r="K386" s="43"/>
      <c r="L386" s="47"/>
      <c r="M386" s="233"/>
      <c r="N386" s="234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20" t="s">
        <v>232</v>
      </c>
      <c r="AU386" s="20" t="s">
        <v>82</v>
      </c>
    </row>
    <row r="387" spans="1:51" s="13" customFormat="1" ht="12">
      <c r="A387" s="13"/>
      <c r="B387" s="237"/>
      <c r="C387" s="238"/>
      <c r="D387" s="230" t="s">
        <v>234</v>
      </c>
      <c r="E387" s="239" t="s">
        <v>19</v>
      </c>
      <c r="F387" s="240" t="s">
        <v>2943</v>
      </c>
      <c r="G387" s="238"/>
      <c r="H387" s="241">
        <v>13.5</v>
      </c>
      <c r="I387" s="242"/>
      <c r="J387" s="238"/>
      <c r="K387" s="238"/>
      <c r="L387" s="243"/>
      <c r="M387" s="244"/>
      <c r="N387" s="245"/>
      <c r="O387" s="245"/>
      <c r="P387" s="245"/>
      <c r="Q387" s="245"/>
      <c r="R387" s="245"/>
      <c r="S387" s="245"/>
      <c r="T387" s="24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7" t="s">
        <v>234</v>
      </c>
      <c r="AU387" s="247" t="s">
        <v>82</v>
      </c>
      <c r="AV387" s="13" t="s">
        <v>82</v>
      </c>
      <c r="AW387" s="13" t="s">
        <v>33</v>
      </c>
      <c r="AX387" s="13" t="s">
        <v>80</v>
      </c>
      <c r="AY387" s="247" t="s">
        <v>221</v>
      </c>
    </row>
    <row r="388" spans="1:65" s="2" customFormat="1" ht="24.15" customHeight="1">
      <c r="A388" s="41"/>
      <c r="B388" s="42"/>
      <c r="C388" s="269" t="s">
        <v>725</v>
      </c>
      <c r="D388" s="269" t="s">
        <v>295</v>
      </c>
      <c r="E388" s="270" t="s">
        <v>3268</v>
      </c>
      <c r="F388" s="271" t="s">
        <v>3269</v>
      </c>
      <c r="G388" s="272" t="s">
        <v>226</v>
      </c>
      <c r="H388" s="273">
        <v>13.905</v>
      </c>
      <c r="I388" s="274"/>
      <c r="J388" s="275">
        <f>ROUND(I388*H388,2)</f>
        <v>0</v>
      </c>
      <c r="K388" s="271" t="s">
        <v>227</v>
      </c>
      <c r="L388" s="276"/>
      <c r="M388" s="277" t="s">
        <v>19</v>
      </c>
      <c r="N388" s="278" t="s">
        <v>43</v>
      </c>
      <c r="O388" s="87"/>
      <c r="P388" s="226">
        <f>O388*H388</f>
        <v>0</v>
      </c>
      <c r="Q388" s="226">
        <v>0.176</v>
      </c>
      <c r="R388" s="226">
        <f>Q388*H388</f>
        <v>2.4472799999999997</v>
      </c>
      <c r="S388" s="226">
        <v>0</v>
      </c>
      <c r="T388" s="227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28" t="s">
        <v>279</v>
      </c>
      <c r="AT388" s="228" t="s">
        <v>295</v>
      </c>
      <c r="AU388" s="228" t="s">
        <v>82</v>
      </c>
      <c r="AY388" s="20" t="s">
        <v>221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20" t="s">
        <v>80</v>
      </c>
      <c r="BK388" s="229">
        <f>ROUND(I388*H388,2)</f>
        <v>0</v>
      </c>
      <c r="BL388" s="20" t="s">
        <v>228</v>
      </c>
      <c r="BM388" s="228" t="s">
        <v>3270</v>
      </c>
    </row>
    <row r="389" spans="1:47" s="2" customFormat="1" ht="12">
      <c r="A389" s="41"/>
      <c r="B389" s="42"/>
      <c r="C389" s="43"/>
      <c r="D389" s="230" t="s">
        <v>230</v>
      </c>
      <c r="E389" s="43"/>
      <c r="F389" s="231" t="s">
        <v>3269</v>
      </c>
      <c r="G389" s="43"/>
      <c r="H389" s="43"/>
      <c r="I389" s="232"/>
      <c r="J389" s="43"/>
      <c r="K389" s="43"/>
      <c r="L389" s="47"/>
      <c r="M389" s="233"/>
      <c r="N389" s="234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20" t="s">
        <v>230</v>
      </c>
      <c r="AU389" s="20" t="s">
        <v>82</v>
      </c>
    </row>
    <row r="390" spans="1:51" s="13" customFormat="1" ht="12">
      <c r="A390" s="13"/>
      <c r="B390" s="237"/>
      <c r="C390" s="238"/>
      <c r="D390" s="230" t="s">
        <v>234</v>
      </c>
      <c r="E390" s="239" t="s">
        <v>19</v>
      </c>
      <c r="F390" s="240" t="s">
        <v>2943</v>
      </c>
      <c r="G390" s="238"/>
      <c r="H390" s="241">
        <v>13.5</v>
      </c>
      <c r="I390" s="242"/>
      <c r="J390" s="238"/>
      <c r="K390" s="238"/>
      <c r="L390" s="243"/>
      <c r="M390" s="244"/>
      <c r="N390" s="245"/>
      <c r="O390" s="245"/>
      <c r="P390" s="245"/>
      <c r="Q390" s="245"/>
      <c r="R390" s="245"/>
      <c r="S390" s="245"/>
      <c r="T390" s="24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7" t="s">
        <v>234</v>
      </c>
      <c r="AU390" s="247" t="s">
        <v>82</v>
      </c>
      <c r="AV390" s="13" t="s">
        <v>82</v>
      </c>
      <c r="AW390" s="13" t="s">
        <v>33</v>
      </c>
      <c r="AX390" s="13" t="s">
        <v>80</v>
      </c>
      <c r="AY390" s="247" t="s">
        <v>221</v>
      </c>
    </row>
    <row r="391" spans="1:51" s="13" customFormat="1" ht="12">
      <c r="A391" s="13"/>
      <c r="B391" s="237"/>
      <c r="C391" s="238"/>
      <c r="D391" s="230" t="s">
        <v>234</v>
      </c>
      <c r="E391" s="238"/>
      <c r="F391" s="240" t="s">
        <v>3271</v>
      </c>
      <c r="G391" s="238"/>
      <c r="H391" s="241">
        <v>13.905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7" t="s">
        <v>234</v>
      </c>
      <c r="AU391" s="247" t="s">
        <v>82</v>
      </c>
      <c r="AV391" s="13" t="s">
        <v>82</v>
      </c>
      <c r="AW391" s="13" t="s">
        <v>4</v>
      </c>
      <c r="AX391" s="13" t="s">
        <v>80</v>
      </c>
      <c r="AY391" s="247" t="s">
        <v>221</v>
      </c>
    </row>
    <row r="392" spans="1:65" s="2" customFormat="1" ht="24.15" customHeight="1">
      <c r="A392" s="41"/>
      <c r="B392" s="42"/>
      <c r="C392" s="217" t="s">
        <v>731</v>
      </c>
      <c r="D392" s="217" t="s">
        <v>223</v>
      </c>
      <c r="E392" s="218" t="s">
        <v>3272</v>
      </c>
      <c r="F392" s="219" t="s">
        <v>3273</v>
      </c>
      <c r="G392" s="220" t="s">
        <v>226</v>
      </c>
      <c r="H392" s="221">
        <v>105</v>
      </c>
      <c r="I392" s="222"/>
      <c r="J392" s="223">
        <f>ROUND(I392*H392,2)</f>
        <v>0</v>
      </c>
      <c r="K392" s="219" t="s">
        <v>227</v>
      </c>
      <c r="L392" s="47"/>
      <c r="M392" s="224" t="s">
        <v>19</v>
      </c>
      <c r="N392" s="225" t="s">
        <v>43</v>
      </c>
      <c r="O392" s="87"/>
      <c r="P392" s="226">
        <f>O392*H392</f>
        <v>0</v>
      </c>
      <c r="Q392" s="226">
        <v>0.098</v>
      </c>
      <c r="R392" s="226">
        <f>Q392*H392</f>
        <v>10.290000000000001</v>
      </c>
      <c r="S392" s="226">
        <v>0</v>
      </c>
      <c r="T392" s="227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28" t="s">
        <v>228</v>
      </c>
      <c r="AT392" s="228" t="s">
        <v>223</v>
      </c>
      <c r="AU392" s="228" t="s">
        <v>82</v>
      </c>
      <c r="AY392" s="20" t="s">
        <v>221</v>
      </c>
      <c r="BE392" s="229">
        <f>IF(N392="základní",J392,0)</f>
        <v>0</v>
      </c>
      <c r="BF392" s="229">
        <f>IF(N392="snížená",J392,0)</f>
        <v>0</v>
      </c>
      <c r="BG392" s="229">
        <f>IF(N392="zákl. přenesená",J392,0)</f>
        <v>0</v>
      </c>
      <c r="BH392" s="229">
        <f>IF(N392="sníž. přenesená",J392,0)</f>
        <v>0</v>
      </c>
      <c r="BI392" s="229">
        <f>IF(N392="nulová",J392,0)</f>
        <v>0</v>
      </c>
      <c r="BJ392" s="20" t="s">
        <v>80</v>
      </c>
      <c r="BK392" s="229">
        <f>ROUND(I392*H392,2)</f>
        <v>0</v>
      </c>
      <c r="BL392" s="20" t="s">
        <v>228</v>
      </c>
      <c r="BM392" s="228" t="s">
        <v>3274</v>
      </c>
    </row>
    <row r="393" spans="1:47" s="2" customFormat="1" ht="12">
      <c r="A393" s="41"/>
      <c r="B393" s="42"/>
      <c r="C393" s="43"/>
      <c r="D393" s="230" t="s">
        <v>230</v>
      </c>
      <c r="E393" s="43"/>
      <c r="F393" s="231" t="s">
        <v>3275</v>
      </c>
      <c r="G393" s="43"/>
      <c r="H393" s="43"/>
      <c r="I393" s="232"/>
      <c r="J393" s="43"/>
      <c r="K393" s="43"/>
      <c r="L393" s="47"/>
      <c r="M393" s="233"/>
      <c r="N393" s="234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T393" s="20" t="s">
        <v>230</v>
      </c>
      <c r="AU393" s="20" t="s">
        <v>82</v>
      </c>
    </row>
    <row r="394" spans="1:47" s="2" customFormat="1" ht="12">
      <c r="A394" s="41"/>
      <c r="B394" s="42"/>
      <c r="C394" s="43"/>
      <c r="D394" s="235" t="s">
        <v>232</v>
      </c>
      <c r="E394" s="43"/>
      <c r="F394" s="236" t="s">
        <v>3276</v>
      </c>
      <c r="G394" s="43"/>
      <c r="H394" s="43"/>
      <c r="I394" s="232"/>
      <c r="J394" s="43"/>
      <c r="K394" s="43"/>
      <c r="L394" s="47"/>
      <c r="M394" s="233"/>
      <c r="N394" s="234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20" t="s">
        <v>232</v>
      </c>
      <c r="AU394" s="20" t="s">
        <v>82</v>
      </c>
    </row>
    <row r="395" spans="1:51" s="13" customFormat="1" ht="12">
      <c r="A395" s="13"/>
      <c r="B395" s="237"/>
      <c r="C395" s="238"/>
      <c r="D395" s="230" t="s">
        <v>234</v>
      </c>
      <c r="E395" s="239" t="s">
        <v>19</v>
      </c>
      <c r="F395" s="240" t="s">
        <v>2941</v>
      </c>
      <c r="G395" s="238"/>
      <c r="H395" s="241">
        <v>105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7" t="s">
        <v>234</v>
      </c>
      <c r="AU395" s="247" t="s">
        <v>82</v>
      </c>
      <c r="AV395" s="13" t="s">
        <v>82</v>
      </c>
      <c r="AW395" s="13" t="s">
        <v>33</v>
      </c>
      <c r="AX395" s="13" t="s">
        <v>72</v>
      </c>
      <c r="AY395" s="247" t="s">
        <v>221</v>
      </c>
    </row>
    <row r="396" spans="1:51" s="15" customFormat="1" ht="12">
      <c r="A396" s="15"/>
      <c r="B396" s="258"/>
      <c r="C396" s="259"/>
      <c r="D396" s="230" t="s">
        <v>234</v>
      </c>
      <c r="E396" s="260" t="s">
        <v>19</v>
      </c>
      <c r="F396" s="261" t="s">
        <v>243</v>
      </c>
      <c r="G396" s="259"/>
      <c r="H396" s="262">
        <v>105</v>
      </c>
      <c r="I396" s="263"/>
      <c r="J396" s="259"/>
      <c r="K396" s="259"/>
      <c r="L396" s="264"/>
      <c r="M396" s="265"/>
      <c r="N396" s="266"/>
      <c r="O396" s="266"/>
      <c r="P396" s="266"/>
      <c r="Q396" s="266"/>
      <c r="R396" s="266"/>
      <c r="S396" s="266"/>
      <c r="T396" s="267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8" t="s">
        <v>234</v>
      </c>
      <c r="AU396" s="268" t="s">
        <v>82</v>
      </c>
      <c r="AV396" s="15" t="s">
        <v>228</v>
      </c>
      <c r="AW396" s="15" t="s">
        <v>33</v>
      </c>
      <c r="AX396" s="15" t="s">
        <v>80</v>
      </c>
      <c r="AY396" s="268" t="s">
        <v>221</v>
      </c>
    </row>
    <row r="397" spans="1:65" s="2" customFormat="1" ht="24.15" customHeight="1">
      <c r="A397" s="41"/>
      <c r="B397" s="42"/>
      <c r="C397" s="269" t="s">
        <v>735</v>
      </c>
      <c r="D397" s="269" t="s">
        <v>295</v>
      </c>
      <c r="E397" s="270" t="s">
        <v>3277</v>
      </c>
      <c r="F397" s="271" t="s">
        <v>3278</v>
      </c>
      <c r="G397" s="272" t="s">
        <v>226</v>
      </c>
      <c r="H397" s="273">
        <v>120.51</v>
      </c>
      <c r="I397" s="274"/>
      <c r="J397" s="275">
        <f>ROUND(I397*H397,2)</f>
        <v>0</v>
      </c>
      <c r="K397" s="271" t="s">
        <v>227</v>
      </c>
      <c r="L397" s="276"/>
      <c r="M397" s="277" t="s">
        <v>19</v>
      </c>
      <c r="N397" s="278" t="s">
        <v>43</v>
      </c>
      <c r="O397" s="87"/>
      <c r="P397" s="226">
        <f>O397*H397</f>
        <v>0</v>
      </c>
      <c r="Q397" s="226">
        <v>0.145</v>
      </c>
      <c r="R397" s="226">
        <f>Q397*H397</f>
        <v>17.47395</v>
      </c>
      <c r="S397" s="226">
        <v>0</v>
      </c>
      <c r="T397" s="227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28" t="s">
        <v>279</v>
      </c>
      <c r="AT397" s="228" t="s">
        <v>295</v>
      </c>
      <c r="AU397" s="228" t="s">
        <v>82</v>
      </c>
      <c r="AY397" s="20" t="s">
        <v>221</v>
      </c>
      <c r="BE397" s="229">
        <f>IF(N397="základní",J397,0)</f>
        <v>0</v>
      </c>
      <c r="BF397" s="229">
        <f>IF(N397="snížená",J397,0)</f>
        <v>0</v>
      </c>
      <c r="BG397" s="229">
        <f>IF(N397="zákl. přenesená",J397,0)</f>
        <v>0</v>
      </c>
      <c r="BH397" s="229">
        <f>IF(N397="sníž. přenesená",J397,0)</f>
        <v>0</v>
      </c>
      <c r="BI397" s="229">
        <f>IF(N397="nulová",J397,0)</f>
        <v>0</v>
      </c>
      <c r="BJ397" s="20" t="s">
        <v>80</v>
      </c>
      <c r="BK397" s="229">
        <f>ROUND(I397*H397,2)</f>
        <v>0</v>
      </c>
      <c r="BL397" s="20" t="s">
        <v>228</v>
      </c>
      <c r="BM397" s="228" t="s">
        <v>3279</v>
      </c>
    </row>
    <row r="398" spans="1:47" s="2" customFormat="1" ht="12">
      <c r="A398" s="41"/>
      <c r="B398" s="42"/>
      <c r="C398" s="43"/>
      <c r="D398" s="230" t="s">
        <v>230</v>
      </c>
      <c r="E398" s="43"/>
      <c r="F398" s="231" t="s">
        <v>3278</v>
      </c>
      <c r="G398" s="43"/>
      <c r="H398" s="43"/>
      <c r="I398" s="232"/>
      <c r="J398" s="43"/>
      <c r="K398" s="43"/>
      <c r="L398" s="47"/>
      <c r="M398" s="233"/>
      <c r="N398" s="234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20" t="s">
        <v>230</v>
      </c>
      <c r="AU398" s="20" t="s">
        <v>82</v>
      </c>
    </row>
    <row r="399" spans="1:51" s="13" customFormat="1" ht="12">
      <c r="A399" s="13"/>
      <c r="B399" s="237"/>
      <c r="C399" s="238"/>
      <c r="D399" s="230" t="s">
        <v>234</v>
      </c>
      <c r="E399" s="238"/>
      <c r="F399" s="240" t="s">
        <v>3280</v>
      </c>
      <c r="G399" s="238"/>
      <c r="H399" s="241">
        <v>120.51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7" t="s">
        <v>234</v>
      </c>
      <c r="AU399" s="247" t="s">
        <v>82</v>
      </c>
      <c r="AV399" s="13" t="s">
        <v>82</v>
      </c>
      <c r="AW399" s="13" t="s">
        <v>4</v>
      </c>
      <c r="AX399" s="13" t="s">
        <v>80</v>
      </c>
      <c r="AY399" s="247" t="s">
        <v>221</v>
      </c>
    </row>
    <row r="400" spans="1:63" s="12" customFormat="1" ht="22.8" customHeight="1">
      <c r="A400" s="12"/>
      <c r="B400" s="201"/>
      <c r="C400" s="202"/>
      <c r="D400" s="203" t="s">
        <v>71</v>
      </c>
      <c r="E400" s="215" t="s">
        <v>264</v>
      </c>
      <c r="F400" s="215" t="s">
        <v>403</v>
      </c>
      <c r="G400" s="202"/>
      <c r="H400" s="202"/>
      <c r="I400" s="205"/>
      <c r="J400" s="216">
        <f>BK400</f>
        <v>0</v>
      </c>
      <c r="K400" s="202"/>
      <c r="L400" s="207"/>
      <c r="M400" s="208"/>
      <c r="N400" s="209"/>
      <c r="O400" s="209"/>
      <c r="P400" s="210">
        <f>P401</f>
        <v>0</v>
      </c>
      <c r="Q400" s="209"/>
      <c r="R400" s="210">
        <f>R401</f>
        <v>2.2599199999999997</v>
      </c>
      <c r="S400" s="209"/>
      <c r="T400" s="211">
        <f>T401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12" t="s">
        <v>80</v>
      </c>
      <c r="AT400" s="213" t="s">
        <v>71</v>
      </c>
      <c r="AU400" s="213" t="s">
        <v>80</v>
      </c>
      <c r="AY400" s="212" t="s">
        <v>221</v>
      </c>
      <c r="BK400" s="214">
        <f>BK401</f>
        <v>0</v>
      </c>
    </row>
    <row r="401" spans="1:63" s="12" customFormat="1" ht="20.85" customHeight="1">
      <c r="A401" s="12"/>
      <c r="B401" s="201"/>
      <c r="C401" s="202"/>
      <c r="D401" s="203" t="s">
        <v>71</v>
      </c>
      <c r="E401" s="215" t="s">
        <v>592</v>
      </c>
      <c r="F401" s="215" t="s">
        <v>593</v>
      </c>
      <c r="G401" s="202"/>
      <c r="H401" s="202"/>
      <c r="I401" s="205"/>
      <c r="J401" s="216">
        <f>BK401</f>
        <v>0</v>
      </c>
      <c r="K401" s="202"/>
      <c r="L401" s="207"/>
      <c r="M401" s="208"/>
      <c r="N401" s="209"/>
      <c r="O401" s="209"/>
      <c r="P401" s="210">
        <f>SUM(P402:P404)</f>
        <v>0</v>
      </c>
      <c r="Q401" s="209"/>
      <c r="R401" s="210">
        <f>SUM(R402:R404)</f>
        <v>2.2599199999999997</v>
      </c>
      <c r="S401" s="209"/>
      <c r="T401" s="211">
        <f>SUM(T402:T404)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12" t="s">
        <v>80</v>
      </c>
      <c r="AT401" s="213" t="s">
        <v>71</v>
      </c>
      <c r="AU401" s="213" t="s">
        <v>82</v>
      </c>
      <c r="AY401" s="212" t="s">
        <v>221</v>
      </c>
      <c r="BK401" s="214">
        <f>SUM(BK402:BK404)</f>
        <v>0</v>
      </c>
    </row>
    <row r="402" spans="1:65" s="2" customFormat="1" ht="21.75" customHeight="1">
      <c r="A402" s="41"/>
      <c r="B402" s="42"/>
      <c r="C402" s="217" t="s">
        <v>747</v>
      </c>
      <c r="D402" s="217" t="s">
        <v>223</v>
      </c>
      <c r="E402" s="218" t="s">
        <v>3281</v>
      </c>
      <c r="F402" s="219" t="s">
        <v>3282</v>
      </c>
      <c r="G402" s="220" t="s">
        <v>226</v>
      </c>
      <c r="H402" s="221">
        <v>8.2</v>
      </c>
      <c r="I402" s="222"/>
      <c r="J402" s="223">
        <f>ROUND(I402*H402,2)</f>
        <v>0</v>
      </c>
      <c r="K402" s="219" t="s">
        <v>227</v>
      </c>
      <c r="L402" s="47"/>
      <c r="M402" s="224" t="s">
        <v>19</v>
      </c>
      <c r="N402" s="225" t="s">
        <v>43</v>
      </c>
      <c r="O402" s="87"/>
      <c r="P402" s="226">
        <f>O402*H402</f>
        <v>0</v>
      </c>
      <c r="Q402" s="226">
        <v>0.2756</v>
      </c>
      <c r="R402" s="226">
        <f>Q402*H402</f>
        <v>2.2599199999999997</v>
      </c>
      <c r="S402" s="226">
        <v>0</v>
      </c>
      <c r="T402" s="227">
        <f>S402*H402</f>
        <v>0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28" t="s">
        <v>228</v>
      </c>
      <c r="AT402" s="228" t="s">
        <v>223</v>
      </c>
      <c r="AU402" s="228" t="s">
        <v>95</v>
      </c>
      <c r="AY402" s="20" t="s">
        <v>221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20" t="s">
        <v>80</v>
      </c>
      <c r="BK402" s="229">
        <f>ROUND(I402*H402,2)</f>
        <v>0</v>
      </c>
      <c r="BL402" s="20" t="s">
        <v>228</v>
      </c>
      <c r="BM402" s="228" t="s">
        <v>3283</v>
      </c>
    </row>
    <row r="403" spans="1:47" s="2" customFormat="1" ht="12">
      <c r="A403" s="41"/>
      <c r="B403" s="42"/>
      <c r="C403" s="43"/>
      <c r="D403" s="230" t="s">
        <v>230</v>
      </c>
      <c r="E403" s="43"/>
      <c r="F403" s="231" t="s">
        <v>3284</v>
      </c>
      <c r="G403" s="43"/>
      <c r="H403" s="43"/>
      <c r="I403" s="232"/>
      <c r="J403" s="43"/>
      <c r="K403" s="43"/>
      <c r="L403" s="47"/>
      <c r="M403" s="233"/>
      <c r="N403" s="234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T403" s="20" t="s">
        <v>230</v>
      </c>
      <c r="AU403" s="20" t="s">
        <v>95</v>
      </c>
    </row>
    <row r="404" spans="1:47" s="2" customFormat="1" ht="12">
      <c r="A404" s="41"/>
      <c r="B404" s="42"/>
      <c r="C404" s="43"/>
      <c r="D404" s="235" t="s">
        <v>232</v>
      </c>
      <c r="E404" s="43"/>
      <c r="F404" s="236" t="s">
        <v>3285</v>
      </c>
      <c r="G404" s="43"/>
      <c r="H404" s="43"/>
      <c r="I404" s="232"/>
      <c r="J404" s="43"/>
      <c r="K404" s="43"/>
      <c r="L404" s="47"/>
      <c r="M404" s="233"/>
      <c r="N404" s="234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20" t="s">
        <v>232</v>
      </c>
      <c r="AU404" s="20" t="s">
        <v>95</v>
      </c>
    </row>
    <row r="405" spans="1:63" s="12" customFormat="1" ht="22.8" customHeight="1">
      <c r="A405" s="12"/>
      <c r="B405" s="201"/>
      <c r="C405" s="202"/>
      <c r="D405" s="203" t="s">
        <v>71</v>
      </c>
      <c r="E405" s="215" t="s">
        <v>286</v>
      </c>
      <c r="F405" s="215" t="s">
        <v>652</v>
      </c>
      <c r="G405" s="202"/>
      <c r="H405" s="202"/>
      <c r="I405" s="205"/>
      <c r="J405" s="216">
        <f>BK405</f>
        <v>0</v>
      </c>
      <c r="K405" s="202"/>
      <c r="L405" s="207"/>
      <c r="M405" s="208"/>
      <c r="N405" s="209"/>
      <c r="O405" s="209"/>
      <c r="P405" s="210">
        <f>P406</f>
        <v>0</v>
      </c>
      <c r="Q405" s="209"/>
      <c r="R405" s="210">
        <f>R406</f>
        <v>53.689910462940006</v>
      </c>
      <c r="S405" s="209"/>
      <c r="T405" s="211">
        <f>T406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12" t="s">
        <v>80</v>
      </c>
      <c r="AT405" s="213" t="s">
        <v>71</v>
      </c>
      <c r="AU405" s="213" t="s">
        <v>80</v>
      </c>
      <c r="AY405" s="212" t="s">
        <v>221</v>
      </c>
      <c r="BK405" s="214">
        <f>BK406</f>
        <v>0</v>
      </c>
    </row>
    <row r="406" spans="1:63" s="12" customFormat="1" ht="20.85" customHeight="1">
      <c r="A406" s="12"/>
      <c r="B406" s="201"/>
      <c r="C406" s="202"/>
      <c r="D406" s="203" t="s">
        <v>71</v>
      </c>
      <c r="E406" s="215" t="s">
        <v>862</v>
      </c>
      <c r="F406" s="215" t="s">
        <v>3286</v>
      </c>
      <c r="G406" s="202"/>
      <c r="H406" s="202"/>
      <c r="I406" s="205"/>
      <c r="J406" s="216">
        <f>BK406</f>
        <v>0</v>
      </c>
      <c r="K406" s="202"/>
      <c r="L406" s="207"/>
      <c r="M406" s="208"/>
      <c r="N406" s="209"/>
      <c r="O406" s="209"/>
      <c r="P406" s="210">
        <f>SUM(P407:P462)</f>
        <v>0</v>
      </c>
      <c r="Q406" s="209"/>
      <c r="R406" s="210">
        <f>SUM(R407:R462)</f>
        <v>53.689910462940006</v>
      </c>
      <c r="S406" s="209"/>
      <c r="T406" s="211">
        <f>SUM(T407:T462)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12" t="s">
        <v>80</v>
      </c>
      <c r="AT406" s="213" t="s">
        <v>71</v>
      </c>
      <c r="AU406" s="213" t="s">
        <v>82</v>
      </c>
      <c r="AY406" s="212" t="s">
        <v>221</v>
      </c>
      <c r="BK406" s="214">
        <f>SUM(BK407:BK462)</f>
        <v>0</v>
      </c>
    </row>
    <row r="407" spans="1:65" s="2" customFormat="1" ht="24.15" customHeight="1">
      <c r="A407" s="41"/>
      <c r="B407" s="42"/>
      <c r="C407" s="217" t="s">
        <v>751</v>
      </c>
      <c r="D407" s="217" t="s">
        <v>223</v>
      </c>
      <c r="E407" s="218" t="s">
        <v>3287</v>
      </c>
      <c r="F407" s="219" t="s">
        <v>3288</v>
      </c>
      <c r="G407" s="220" t="s">
        <v>336</v>
      </c>
      <c r="H407" s="221">
        <v>1</v>
      </c>
      <c r="I407" s="222"/>
      <c r="J407" s="223">
        <f>ROUND(I407*H407,2)</f>
        <v>0</v>
      </c>
      <c r="K407" s="219" t="s">
        <v>227</v>
      </c>
      <c r="L407" s="47"/>
      <c r="M407" s="224" t="s">
        <v>19</v>
      </c>
      <c r="N407" s="225" t="s">
        <v>43</v>
      </c>
      <c r="O407" s="87"/>
      <c r="P407" s="226">
        <f>O407*H407</f>
        <v>0</v>
      </c>
      <c r="Q407" s="226">
        <v>0.0007</v>
      </c>
      <c r="R407" s="226">
        <f>Q407*H407</f>
        <v>0.0007</v>
      </c>
      <c r="S407" s="226">
        <v>0</v>
      </c>
      <c r="T407" s="227">
        <f>S407*H407</f>
        <v>0</v>
      </c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R407" s="228" t="s">
        <v>228</v>
      </c>
      <c r="AT407" s="228" t="s">
        <v>223</v>
      </c>
      <c r="AU407" s="228" t="s">
        <v>95</v>
      </c>
      <c r="AY407" s="20" t="s">
        <v>221</v>
      </c>
      <c r="BE407" s="229">
        <f>IF(N407="základní",J407,0)</f>
        <v>0</v>
      </c>
      <c r="BF407" s="229">
        <f>IF(N407="snížená",J407,0)</f>
        <v>0</v>
      </c>
      <c r="BG407" s="229">
        <f>IF(N407="zákl. přenesená",J407,0)</f>
        <v>0</v>
      </c>
      <c r="BH407" s="229">
        <f>IF(N407="sníž. přenesená",J407,0)</f>
        <v>0</v>
      </c>
      <c r="BI407" s="229">
        <f>IF(N407="nulová",J407,0)</f>
        <v>0</v>
      </c>
      <c r="BJ407" s="20" t="s">
        <v>80</v>
      </c>
      <c r="BK407" s="229">
        <f>ROUND(I407*H407,2)</f>
        <v>0</v>
      </c>
      <c r="BL407" s="20" t="s">
        <v>228</v>
      </c>
      <c r="BM407" s="228" t="s">
        <v>3289</v>
      </c>
    </row>
    <row r="408" spans="1:47" s="2" customFormat="1" ht="12">
      <c r="A408" s="41"/>
      <c r="B408" s="42"/>
      <c r="C408" s="43"/>
      <c r="D408" s="230" t="s">
        <v>230</v>
      </c>
      <c r="E408" s="43"/>
      <c r="F408" s="231" t="s">
        <v>3290</v>
      </c>
      <c r="G408" s="43"/>
      <c r="H408" s="43"/>
      <c r="I408" s="232"/>
      <c r="J408" s="43"/>
      <c r="K408" s="43"/>
      <c r="L408" s="47"/>
      <c r="M408" s="233"/>
      <c r="N408" s="234"/>
      <c r="O408" s="87"/>
      <c r="P408" s="87"/>
      <c r="Q408" s="87"/>
      <c r="R408" s="87"/>
      <c r="S408" s="87"/>
      <c r="T408" s="88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T408" s="20" t="s">
        <v>230</v>
      </c>
      <c r="AU408" s="20" t="s">
        <v>95</v>
      </c>
    </row>
    <row r="409" spans="1:47" s="2" customFormat="1" ht="12">
      <c r="A409" s="41"/>
      <c r="B409" s="42"/>
      <c r="C409" s="43"/>
      <c r="D409" s="235" t="s">
        <v>232</v>
      </c>
      <c r="E409" s="43"/>
      <c r="F409" s="236" t="s">
        <v>3291</v>
      </c>
      <c r="G409" s="43"/>
      <c r="H409" s="43"/>
      <c r="I409" s="232"/>
      <c r="J409" s="43"/>
      <c r="K409" s="43"/>
      <c r="L409" s="47"/>
      <c r="M409" s="233"/>
      <c r="N409" s="234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20" t="s">
        <v>232</v>
      </c>
      <c r="AU409" s="20" t="s">
        <v>95</v>
      </c>
    </row>
    <row r="410" spans="1:51" s="13" customFormat="1" ht="12">
      <c r="A410" s="13"/>
      <c r="B410" s="237"/>
      <c r="C410" s="238"/>
      <c r="D410" s="230" t="s">
        <v>234</v>
      </c>
      <c r="E410" s="239" t="s">
        <v>19</v>
      </c>
      <c r="F410" s="240" t="s">
        <v>3292</v>
      </c>
      <c r="G410" s="238"/>
      <c r="H410" s="241">
        <v>1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7" t="s">
        <v>234</v>
      </c>
      <c r="AU410" s="247" t="s">
        <v>95</v>
      </c>
      <c r="AV410" s="13" t="s">
        <v>82</v>
      </c>
      <c r="AW410" s="13" t="s">
        <v>33</v>
      </c>
      <c r="AX410" s="13" t="s">
        <v>80</v>
      </c>
      <c r="AY410" s="247" t="s">
        <v>221</v>
      </c>
    </row>
    <row r="411" spans="1:65" s="2" customFormat="1" ht="24.15" customHeight="1">
      <c r="A411" s="41"/>
      <c r="B411" s="42"/>
      <c r="C411" s="269" t="s">
        <v>760</v>
      </c>
      <c r="D411" s="269" t="s">
        <v>295</v>
      </c>
      <c r="E411" s="270" t="s">
        <v>3293</v>
      </c>
      <c r="F411" s="271" t="s">
        <v>3294</v>
      </c>
      <c r="G411" s="272" t="s">
        <v>336</v>
      </c>
      <c r="H411" s="273">
        <v>1</v>
      </c>
      <c r="I411" s="274"/>
      <c r="J411" s="275">
        <f>ROUND(I411*H411,2)</f>
        <v>0</v>
      </c>
      <c r="K411" s="271" t="s">
        <v>227</v>
      </c>
      <c r="L411" s="276"/>
      <c r="M411" s="277" t="s">
        <v>19</v>
      </c>
      <c r="N411" s="278" t="s">
        <v>43</v>
      </c>
      <c r="O411" s="87"/>
      <c r="P411" s="226">
        <f>O411*H411</f>
        <v>0</v>
      </c>
      <c r="Q411" s="226">
        <v>0.0035</v>
      </c>
      <c r="R411" s="226">
        <f>Q411*H411</f>
        <v>0.0035</v>
      </c>
      <c r="S411" s="226">
        <v>0</v>
      </c>
      <c r="T411" s="227">
        <f>S411*H411</f>
        <v>0</v>
      </c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R411" s="228" t="s">
        <v>279</v>
      </c>
      <c r="AT411" s="228" t="s">
        <v>295</v>
      </c>
      <c r="AU411" s="228" t="s">
        <v>95</v>
      </c>
      <c r="AY411" s="20" t="s">
        <v>221</v>
      </c>
      <c r="BE411" s="229">
        <f>IF(N411="základní",J411,0)</f>
        <v>0</v>
      </c>
      <c r="BF411" s="229">
        <f>IF(N411="snížená",J411,0)</f>
        <v>0</v>
      </c>
      <c r="BG411" s="229">
        <f>IF(N411="zákl. přenesená",J411,0)</f>
        <v>0</v>
      </c>
      <c r="BH411" s="229">
        <f>IF(N411="sníž. přenesená",J411,0)</f>
        <v>0</v>
      </c>
      <c r="BI411" s="229">
        <f>IF(N411="nulová",J411,0)</f>
        <v>0</v>
      </c>
      <c r="BJ411" s="20" t="s">
        <v>80</v>
      </c>
      <c r="BK411" s="229">
        <f>ROUND(I411*H411,2)</f>
        <v>0</v>
      </c>
      <c r="BL411" s="20" t="s">
        <v>228</v>
      </c>
      <c r="BM411" s="228" t="s">
        <v>3295</v>
      </c>
    </row>
    <row r="412" spans="1:47" s="2" customFormat="1" ht="12">
      <c r="A412" s="41"/>
      <c r="B412" s="42"/>
      <c r="C412" s="43"/>
      <c r="D412" s="230" t="s">
        <v>230</v>
      </c>
      <c r="E412" s="43"/>
      <c r="F412" s="231" t="s">
        <v>3294</v>
      </c>
      <c r="G412" s="43"/>
      <c r="H412" s="43"/>
      <c r="I412" s="232"/>
      <c r="J412" s="43"/>
      <c r="K412" s="43"/>
      <c r="L412" s="47"/>
      <c r="M412" s="233"/>
      <c r="N412" s="234"/>
      <c r="O412" s="87"/>
      <c r="P412" s="87"/>
      <c r="Q412" s="87"/>
      <c r="R412" s="87"/>
      <c r="S412" s="87"/>
      <c r="T412" s="88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T412" s="20" t="s">
        <v>230</v>
      </c>
      <c r="AU412" s="20" t="s">
        <v>95</v>
      </c>
    </row>
    <row r="413" spans="1:65" s="2" customFormat="1" ht="24.15" customHeight="1">
      <c r="A413" s="41"/>
      <c r="B413" s="42"/>
      <c r="C413" s="217" t="s">
        <v>770</v>
      </c>
      <c r="D413" s="217" t="s">
        <v>223</v>
      </c>
      <c r="E413" s="218" t="s">
        <v>3296</v>
      </c>
      <c r="F413" s="219" t="s">
        <v>3297</v>
      </c>
      <c r="G413" s="220" t="s">
        <v>336</v>
      </c>
      <c r="H413" s="221">
        <v>1</v>
      </c>
      <c r="I413" s="222"/>
      <c r="J413" s="223">
        <f>ROUND(I413*H413,2)</f>
        <v>0</v>
      </c>
      <c r="K413" s="219" t="s">
        <v>227</v>
      </c>
      <c r="L413" s="47"/>
      <c r="M413" s="224" t="s">
        <v>19</v>
      </c>
      <c r="N413" s="225" t="s">
        <v>43</v>
      </c>
      <c r="O413" s="87"/>
      <c r="P413" s="226">
        <f>O413*H413</f>
        <v>0</v>
      </c>
      <c r="Q413" s="226">
        <v>0.112405</v>
      </c>
      <c r="R413" s="226">
        <f>Q413*H413</f>
        <v>0.112405</v>
      </c>
      <c r="S413" s="226">
        <v>0</v>
      </c>
      <c r="T413" s="227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28" t="s">
        <v>228</v>
      </c>
      <c r="AT413" s="228" t="s">
        <v>223</v>
      </c>
      <c r="AU413" s="228" t="s">
        <v>95</v>
      </c>
      <c r="AY413" s="20" t="s">
        <v>221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20" t="s">
        <v>80</v>
      </c>
      <c r="BK413" s="229">
        <f>ROUND(I413*H413,2)</f>
        <v>0</v>
      </c>
      <c r="BL413" s="20" t="s">
        <v>228</v>
      </c>
      <c r="BM413" s="228" t="s">
        <v>3298</v>
      </c>
    </row>
    <row r="414" spans="1:47" s="2" customFormat="1" ht="12">
      <c r="A414" s="41"/>
      <c r="B414" s="42"/>
      <c r="C414" s="43"/>
      <c r="D414" s="230" t="s">
        <v>230</v>
      </c>
      <c r="E414" s="43"/>
      <c r="F414" s="231" t="s">
        <v>3299</v>
      </c>
      <c r="G414" s="43"/>
      <c r="H414" s="43"/>
      <c r="I414" s="232"/>
      <c r="J414" s="43"/>
      <c r="K414" s="43"/>
      <c r="L414" s="47"/>
      <c r="M414" s="233"/>
      <c r="N414" s="234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20" t="s">
        <v>230</v>
      </c>
      <c r="AU414" s="20" t="s">
        <v>95</v>
      </c>
    </row>
    <row r="415" spans="1:47" s="2" customFormat="1" ht="12">
      <c r="A415" s="41"/>
      <c r="B415" s="42"/>
      <c r="C415" s="43"/>
      <c r="D415" s="235" t="s">
        <v>232</v>
      </c>
      <c r="E415" s="43"/>
      <c r="F415" s="236" t="s">
        <v>3300</v>
      </c>
      <c r="G415" s="43"/>
      <c r="H415" s="43"/>
      <c r="I415" s="232"/>
      <c r="J415" s="43"/>
      <c r="K415" s="43"/>
      <c r="L415" s="47"/>
      <c r="M415" s="233"/>
      <c r="N415" s="234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20" t="s">
        <v>232</v>
      </c>
      <c r="AU415" s="20" t="s">
        <v>95</v>
      </c>
    </row>
    <row r="416" spans="1:65" s="2" customFormat="1" ht="21.75" customHeight="1">
      <c r="A416" s="41"/>
      <c r="B416" s="42"/>
      <c r="C416" s="269" t="s">
        <v>777</v>
      </c>
      <c r="D416" s="269" t="s">
        <v>295</v>
      </c>
      <c r="E416" s="270" t="s">
        <v>3301</v>
      </c>
      <c r="F416" s="271" t="s">
        <v>3302</v>
      </c>
      <c r="G416" s="272" t="s">
        <v>336</v>
      </c>
      <c r="H416" s="273">
        <v>1</v>
      </c>
      <c r="I416" s="274"/>
      <c r="J416" s="275">
        <f>ROUND(I416*H416,2)</f>
        <v>0</v>
      </c>
      <c r="K416" s="271" t="s">
        <v>227</v>
      </c>
      <c r="L416" s="276"/>
      <c r="M416" s="277" t="s">
        <v>19</v>
      </c>
      <c r="N416" s="278" t="s">
        <v>43</v>
      </c>
      <c r="O416" s="87"/>
      <c r="P416" s="226">
        <f>O416*H416</f>
        <v>0</v>
      </c>
      <c r="Q416" s="226">
        <v>0.0061</v>
      </c>
      <c r="R416" s="226">
        <f>Q416*H416</f>
        <v>0.0061</v>
      </c>
      <c r="S416" s="226">
        <v>0</v>
      </c>
      <c r="T416" s="227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28" t="s">
        <v>279</v>
      </c>
      <c r="AT416" s="228" t="s">
        <v>295</v>
      </c>
      <c r="AU416" s="228" t="s">
        <v>95</v>
      </c>
      <c r="AY416" s="20" t="s">
        <v>221</v>
      </c>
      <c r="BE416" s="229">
        <f>IF(N416="základní",J416,0)</f>
        <v>0</v>
      </c>
      <c r="BF416" s="229">
        <f>IF(N416="snížená",J416,0)</f>
        <v>0</v>
      </c>
      <c r="BG416" s="229">
        <f>IF(N416="zákl. přenesená",J416,0)</f>
        <v>0</v>
      </c>
      <c r="BH416" s="229">
        <f>IF(N416="sníž. přenesená",J416,0)</f>
        <v>0</v>
      </c>
      <c r="BI416" s="229">
        <f>IF(N416="nulová",J416,0)</f>
        <v>0</v>
      </c>
      <c r="BJ416" s="20" t="s">
        <v>80</v>
      </c>
      <c r="BK416" s="229">
        <f>ROUND(I416*H416,2)</f>
        <v>0</v>
      </c>
      <c r="BL416" s="20" t="s">
        <v>228</v>
      </c>
      <c r="BM416" s="228" t="s">
        <v>3303</v>
      </c>
    </row>
    <row r="417" spans="1:47" s="2" customFormat="1" ht="12">
      <c r="A417" s="41"/>
      <c r="B417" s="42"/>
      <c r="C417" s="43"/>
      <c r="D417" s="230" t="s">
        <v>230</v>
      </c>
      <c r="E417" s="43"/>
      <c r="F417" s="231" t="s">
        <v>3302</v>
      </c>
      <c r="G417" s="43"/>
      <c r="H417" s="43"/>
      <c r="I417" s="232"/>
      <c r="J417" s="43"/>
      <c r="K417" s="43"/>
      <c r="L417" s="47"/>
      <c r="M417" s="233"/>
      <c r="N417" s="234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230</v>
      </c>
      <c r="AU417" s="20" t="s">
        <v>95</v>
      </c>
    </row>
    <row r="418" spans="1:65" s="2" customFormat="1" ht="16.5" customHeight="1">
      <c r="A418" s="41"/>
      <c r="B418" s="42"/>
      <c r="C418" s="269" t="s">
        <v>783</v>
      </c>
      <c r="D418" s="269" t="s">
        <v>295</v>
      </c>
      <c r="E418" s="270" t="s">
        <v>3304</v>
      </c>
      <c r="F418" s="271" t="s">
        <v>3305</v>
      </c>
      <c r="G418" s="272" t="s">
        <v>336</v>
      </c>
      <c r="H418" s="273">
        <v>1</v>
      </c>
      <c r="I418" s="274"/>
      <c r="J418" s="275">
        <f>ROUND(I418*H418,2)</f>
        <v>0</v>
      </c>
      <c r="K418" s="271" t="s">
        <v>227</v>
      </c>
      <c r="L418" s="276"/>
      <c r="M418" s="277" t="s">
        <v>19</v>
      </c>
      <c r="N418" s="278" t="s">
        <v>43</v>
      </c>
      <c r="O418" s="87"/>
      <c r="P418" s="226">
        <f>O418*H418</f>
        <v>0</v>
      </c>
      <c r="Q418" s="226">
        <v>0.003</v>
      </c>
      <c r="R418" s="226">
        <f>Q418*H418</f>
        <v>0.003</v>
      </c>
      <c r="S418" s="226">
        <v>0</v>
      </c>
      <c r="T418" s="227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28" t="s">
        <v>279</v>
      </c>
      <c r="AT418" s="228" t="s">
        <v>295</v>
      </c>
      <c r="AU418" s="228" t="s">
        <v>95</v>
      </c>
      <c r="AY418" s="20" t="s">
        <v>221</v>
      </c>
      <c r="BE418" s="229">
        <f>IF(N418="základní",J418,0)</f>
        <v>0</v>
      </c>
      <c r="BF418" s="229">
        <f>IF(N418="snížená",J418,0)</f>
        <v>0</v>
      </c>
      <c r="BG418" s="229">
        <f>IF(N418="zákl. přenesená",J418,0)</f>
        <v>0</v>
      </c>
      <c r="BH418" s="229">
        <f>IF(N418="sníž. přenesená",J418,0)</f>
        <v>0</v>
      </c>
      <c r="BI418" s="229">
        <f>IF(N418="nulová",J418,0)</f>
        <v>0</v>
      </c>
      <c r="BJ418" s="20" t="s">
        <v>80</v>
      </c>
      <c r="BK418" s="229">
        <f>ROUND(I418*H418,2)</f>
        <v>0</v>
      </c>
      <c r="BL418" s="20" t="s">
        <v>228</v>
      </c>
      <c r="BM418" s="228" t="s">
        <v>3306</v>
      </c>
    </row>
    <row r="419" spans="1:47" s="2" customFormat="1" ht="12">
      <c r="A419" s="41"/>
      <c r="B419" s="42"/>
      <c r="C419" s="43"/>
      <c r="D419" s="230" t="s">
        <v>230</v>
      </c>
      <c r="E419" s="43"/>
      <c r="F419" s="231" t="s">
        <v>3305</v>
      </c>
      <c r="G419" s="43"/>
      <c r="H419" s="43"/>
      <c r="I419" s="232"/>
      <c r="J419" s="43"/>
      <c r="K419" s="43"/>
      <c r="L419" s="47"/>
      <c r="M419" s="233"/>
      <c r="N419" s="234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20" t="s">
        <v>230</v>
      </c>
      <c r="AU419" s="20" t="s">
        <v>95</v>
      </c>
    </row>
    <row r="420" spans="1:65" s="2" customFormat="1" ht="16.5" customHeight="1">
      <c r="A420" s="41"/>
      <c r="B420" s="42"/>
      <c r="C420" s="269" t="s">
        <v>790</v>
      </c>
      <c r="D420" s="269" t="s">
        <v>295</v>
      </c>
      <c r="E420" s="270" t="s">
        <v>3307</v>
      </c>
      <c r="F420" s="271" t="s">
        <v>3308</v>
      </c>
      <c r="G420" s="272" t="s">
        <v>336</v>
      </c>
      <c r="H420" s="273">
        <v>1</v>
      </c>
      <c r="I420" s="274"/>
      <c r="J420" s="275">
        <f>ROUND(I420*H420,2)</f>
        <v>0</v>
      </c>
      <c r="K420" s="271" t="s">
        <v>227</v>
      </c>
      <c r="L420" s="276"/>
      <c r="M420" s="277" t="s">
        <v>19</v>
      </c>
      <c r="N420" s="278" t="s">
        <v>43</v>
      </c>
      <c r="O420" s="87"/>
      <c r="P420" s="226">
        <f>O420*H420</f>
        <v>0</v>
      </c>
      <c r="Q420" s="226">
        <v>0.0001</v>
      </c>
      <c r="R420" s="226">
        <f>Q420*H420</f>
        <v>0.0001</v>
      </c>
      <c r="S420" s="226">
        <v>0</v>
      </c>
      <c r="T420" s="227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28" t="s">
        <v>279</v>
      </c>
      <c r="AT420" s="228" t="s">
        <v>295</v>
      </c>
      <c r="AU420" s="228" t="s">
        <v>95</v>
      </c>
      <c r="AY420" s="20" t="s">
        <v>221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20" t="s">
        <v>80</v>
      </c>
      <c r="BK420" s="229">
        <f>ROUND(I420*H420,2)</f>
        <v>0</v>
      </c>
      <c r="BL420" s="20" t="s">
        <v>228</v>
      </c>
      <c r="BM420" s="228" t="s">
        <v>3309</v>
      </c>
    </row>
    <row r="421" spans="1:47" s="2" customFormat="1" ht="12">
      <c r="A421" s="41"/>
      <c r="B421" s="42"/>
      <c r="C421" s="43"/>
      <c r="D421" s="230" t="s">
        <v>230</v>
      </c>
      <c r="E421" s="43"/>
      <c r="F421" s="231" t="s">
        <v>3308</v>
      </c>
      <c r="G421" s="43"/>
      <c r="H421" s="43"/>
      <c r="I421" s="232"/>
      <c r="J421" s="43"/>
      <c r="K421" s="43"/>
      <c r="L421" s="47"/>
      <c r="M421" s="233"/>
      <c r="N421" s="234"/>
      <c r="O421" s="87"/>
      <c r="P421" s="87"/>
      <c r="Q421" s="87"/>
      <c r="R421" s="87"/>
      <c r="S421" s="87"/>
      <c r="T421" s="88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T421" s="20" t="s">
        <v>230</v>
      </c>
      <c r="AU421" s="20" t="s">
        <v>95</v>
      </c>
    </row>
    <row r="422" spans="1:65" s="2" customFormat="1" ht="21.75" customHeight="1">
      <c r="A422" s="41"/>
      <c r="B422" s="42"/>
      <c r="C422" s="269" t="s">
        <v>793</v>
      </c>
      <c r="D422" s="269" t="s">
        <v>295</v>
      </c>
      <c r="E422" s="270" t="s">
        <v>3310</v>
      </c>
      <c r="F422" s="271" t="s">
        <v>3311</v>
      </c>
      <c r="G422" s="272" t="s">
        <v>336</v>
      </c>
      <c r="H422" s="273">
        <v>2</v>
      </c>
      <c r="I422" s="274"/>
      <c r="J422" s="275">
        <f>ROUND(I422*H422,2)</f>
        <v>0</v>
      </c>
      <c r="K422" s="271" t="s">
        <v>227</v>
      </c>
      <c r="L422" s="276"/>
      <c r="M422" s="277" t="s">
        <v>19</v>
      </c>
      <c r="N422" s="278" t="s">
        <v>43</v>
      </c>
      <c r="O422" s="87"/>
      <c r="P422" s="226">
        <f>O422*H422</f>
        <v>0</v>
      </c>
      <c r="Q422" s="226">
        <v>0.00035</v>
      </c>
      <c r="R422" s="226">
        <f>Q422*H422</f>
        <v>0.0007</v>
      </c>
      <c r="S422" s="226">
        <v>0</v>
      </c>
      <c r="T422" s="227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28" t="s">
        <v>279</v>
      </c>
      <c r="AT422" s="228" t="s">
        <v>295</v>
      </c>
      <c r="AU422" s="228" t="s">
        <v>95</v>
      </c>
      <c r="AY422" s="20" t="s">
        <v>221</v>
      </c>
      <c r="BE422" s="229">
        <f>IF(N422="základní",J422,0)</f>
        <v>0</v>
      </c>
      <c r="BF422" s="229">
        <f>IF(N422="snížená",J422,0)</f>
        <v>0</v>
      </c>
      <c r="BG422" s="229">
        <f>IF(N422="zákl. přenesená",J422,0)</f>
        <v>0</v>
      </c>
      <c r="BH422" s="229">
        <f>IF(N422="sníž. přenesená",J422,0)</f>
        <v>0</v>
      </c>
      <c r="BI422" s="229">
        <f>IF(N422="nulová",J422,0)</f>
        <v>0</v>
      </c>
      <c r="BJ422" s="20" t="s">
        <v>80</v>
      </c>
      <c r="BK422" s="229">
        <f>ROUND(I422*H422,2)</f>
        <v>0</v>
      </c>
      <c r="BL422" s="20" t="s">
        <v>228</v>
      </c>
      <c r="BM422" s="228" t="s">
        <v>3312</v>
      </c>
    </row>
    <row r="423" spans="1:47" s="2" customFormat="1" ht="12">
      <c r="A423" s="41"/>
      <c r="B423" s="42"/>
      <c r="C423" s="43"/>
      <c r="D423" s="230" t="s">
        <v>230</v>
      </c>
      <c r="E423" s="43"/>
      <c r="F423" s="231" t="s">
        <v>3311</v>
      </c>
      <c r="G423" s="43"/>
      <c r="H423" s="43"/>
      <c r="I423" s="232"/>
      <c r="J423" s="43"/>
      <c r="K423" s="43"/>
      <c r="L423" s="47"/>
      <c r="M423" s="233"/>
      <c r="N423" s="234"/>
      <c r="O423" s="87"/>
      <c r="P423" s="87"/>
      <c r="Q423" s="87"/>
      <c r="R423" s="87"/>
      <c r="S423" s="87"/>
      <c r="T423" s="88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T423" s="20" t="s">
        <v>230</v>
      </c>
      <c r="AU423" s="20" t="s">
        <v>95</v>
      </c>
    </row>
    <row r="424" spans="1:65" s="2" customFormat="1" ht="24.15" customHeight="1">
      <c r="A424" s="41"/>
      <c r="B424" s="42"/>
      <c r="C424" s="217" t="s">
        <v>799</v>
      </c>
      <c r="D424" s="217" t="s">
        <v>223</v>
      </c>
      <c r="E424" s="218" t="s">
        <v>3313</v>
      </c>
      <c r="F424" s="219" t="s">
        <v>3314</v>
      </c>
      <c r="G424" s="220" t="s">
        <v>336</v>
      </c>
      <c r="H424" s="221">
        <v>1</v>
      </c>
      <c r="I424" s="222"/>
      <c r="J424" s="223">
        <f>ROUND(I424*H424,2)</f>
        <v>0</v>
      </c>
      <c r="K424" s="219" t="s">
        <v>227</v>
      </c>
      <c r="L424" s="47"/>
      <c r="M424" s="224" t="s">
        <v>19</v>
      </c>
      <c r="N424" s="225" t="s">
        <v>43</v>
      </c>
      <c r="O424" s="87"/>
      <c r="P424" s="226">
        <f>O424*H424</f>
        <v>0</v>
      </c>
      <c r="Q424" s="226">
        <v>0.00158</v>
      </c>
      <c r="R424" s="226">
        <f>Q424*H424</f>
        <v>0.00158</v>
      </c>
      <c r="S424" s="226">
        <v>0</v>
      </c>
      <c r="T424" s="227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28" t="s">
        <v>228</v>
      </c>
      <c r="AT424" s="228" t="s">
        <v>223</v>
      </c>
      <c r="AU424" s="228" t="s">
        <v>95</v>
      </c>
      <c r="AY424" s="20" t="s">
        <v>221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20" t="s">
        <v>80</v>
      </c>
      <c r="BK424" s="229">
        <f>ROUND(I424*H424,2)</f>
        <v>0</v>
      </c>
      <c r="BL424" s="20" t="s">
        <v>228</v>
      </c>
      <c r="BM424" s="228" t="s">
        <v>3315</v>
      </c>
    </row>
    <row r="425" spans="1:47" s="2" customFormat="1" ht="12">
      <c r="A425" s="41"/>
      <c r="B425" s="42"/>
      <c r="C425" s="43"/>
      <c r="D425" s="230" t="s">
        <v>230</v>
      </c>
      <c r="E425" s="43"/>
      <c r="F425" s="231" t="s">
        <v>3316</v>
      </c>
      <c r="G425" s="43"/>
      <c r="H425" s="43"/>
      <c r="I425" s="232"/>
      <c r="J425" s="43"/>
      <c r="K425" s="43"/>
      <c r="L425" s="47"/>
      <c r="M425" s="233"/>
      <c r="N425" s="234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20" t="s">
        <v>230</v>
      </c>
      <c r="AU425" s="20" t="s">
        <v>95</v>
      </c>
    </row>
    <row r="426" spans="1:47" s="2" customFormat="1" ht="12">
      <c r="A426" s="41"/>
      <c r="B426" s="42"/>
      <c r="C426" s="43"/>
      <c r="D426" s="235" t="s">
        <v>232</v>
      </c>
      <c r="E426" s="43"/>
      <c r="F426" s="236" t="s">
        <v>3317</v>
      </c>
      <c r="G426" s="43"/>
      <c r="H426" s="43"/>
      <c r="I426" s="232"/>
      <c r="J426" s="43"/>
      <c r="K426" s="43"/>
      <c r="L426" s="47"/>
      <c r="M426" s="233"/>
      <c r="N426" s="234"/>
      <c r="O426" s="87"/>
      <c r="P426" s="87"/>
      <c r="Q426" s="87"/>
      <c r="R426" s="87"/>
      <c r="S426" s="87"/>
      <c r="T426" s="88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T426" s="20" t="s">
        <v>232</v>
      </c>
      <c r="AU426" s="20" t="s">
        <v>95</v>
      </c>
    </row>
    <row r="427" spans="1:51" s="13" customFormat="1" ht="12">
      <c r="A427" s="13"/>
      <c r="B427" s="237"/>
      <c r="C427" s="238"/>
      <c r="D427" s="230" t="s">
        <v>234</v>
      </c>
      <c r="E427" s="239" t="s">
        <v>19</v>
      </c>
      <c r="F427" s="240" t="s">
        <v>3318</v>
      </c>
      <c r="G427" s="238"/>
      <c r="H427" s="241">
        <v>1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7" t="s">
        <v>234</v>
      </c>
      <c r="AU427" s="247" t="s">
        <v>95</v>
      </c>
      <c r="AV427" s="13" t="s">
        <v>82</v>
      </c>
      <c r="AW427" s="13" t="s">
        <v>33</v>
      </c>
      <c r="AX427" s="13" t="s">
        <v>72</v>
      </c>
      <c r="AY427" s="247" t="s">
        <v>221</v>
      </c>
    </row>
    <row r="428" spans="1:51" s="15" customFormat="1" ht="12">
      <c r="A428" s="15"/>
      <c r="B428" s="258"/>
      <c r="C428" s="259"/>
      <c r="D428" s="230" t="s">
        <v>234</v>
      </c>
      <c r="E428" s="260" t="s">
        <v>19</v>
      </c>
      <c r="F428" s="261" t="s">
        <v>243</v>
      </c>
      <c r="G428" s="259"/>
      <c r="H428" s="262">
        <v>1</v>
      </c>
      <c r="I428" s="263"/>
      <c r="J428" s="259"/>
      <c r="K428" s="259"/>
      <c r="L428" s="264"/>
      <c r="M428" s="265"/>
      <c r="N428" s="266"/>
      <c r="O428" s="266"/>
      <c r="P428" s="266"/>
      <c r="Q428" s="266"/>
      <c r="R428" s="266"/>
      <c r="S428" s="266"/>
      <c r="T428" s="267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8" t="s">
        <v>234</v>
      </c>
      <c r="AU428" s="268" t="s">
        <v>95</v>
      </c>
      <c r="AV428" s="15" t="s">
        <v>228</v>
      </c>
      <c r="AW428" s="15" t="s">
        <v>33</v>
      </c>
      <c r="AX428" s="15" t="s">
        <v>80</v>
      </c>
      <c r="AY428" s="268" t="s">
        <v>221</v>
      </c>
    </row>
    <row r="429" spans="1:65" s="2" customFormat="1" ht="33" customHeight="1">
      <c r="A429" s="41"/>
      <c r="B429" s="42"/>
      <c r="C429" s="217" t="s">
        <v>804</v>
      </c>
      <c r="D429" s="217" t="s">
        <v>223</v>
      </c>
      <c r="E429" s="218" t="s">
        <v>3319</v>
      </c>
      <c r="F429" s="219" t="s">
        <v>3320</v>
      </c>
      <c r="G429" s="220" t="s">
        <v>305</v>
      </c>
      <c r="H429" s="221">
        <v>71.2</v>
      </c>
      <c r="I429" s="222"/>
      <c r="J429" s="223">
        <f>ROUND(I429*H429,2)</f>
        <v>0</v>
      </c>
      <c r="K429" s="219" t="s">
        <v>227</v>
      </c>
      <c r="L429" s="47"/>
      <c r="M429" s="224" t="s">
        <v>19</v>
      </c>
      <c r="N429" s="225" t="s">
        <v>43</v>
      </c>
      <c r="O429" s="87"/>
      <c r="P429" s="226">
        <f>O429*H429</f>
        <v>0</v>
      </c>
      <c r="Q429" s="226">
        <v>0.15539952</v>
      </c>
      <c r="R429" s="226">
        <f>Q429*H429</f>
        <v>11.064445824000002</v>
      </c>
      <c r="S429" s="226">
        <v>0</v>
      </c>
      <c r="T429" s="227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28" t="s">
        <v>228</v>
      </c>
      <c r="AT429" s="228" t="s">
        <v>223</v>
      </c>
      <c r="AU429" s="228" t="s">
        <v>95</v>
      </c>
      <c r="AY429" s="20" t="s">
        <v>221</v>
      </c>
      <c r="BE429" s="229">
        <f>IF(N429="základní",J429,0)</f>
        <v>0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20" t="s">
        <v>80</v>
      </c>
      <c r="BK429" s="229">
        <f>ROUND(I429*H429,2)</f>
        <v>0</v>
      </c>
      <c r="BL429" s="20" t="s">
        <v>228</v>
      </c>
      <c r="BM429" s="228" t="s">
        <v>3321</v>
      </c>
    </row>
    <row r="430" spans="1:47" s="2" customFormat="1" ht="12">
      <c r="A430" s="41"/>
      <c r="B430" s="42"/>
      <c r="C430" s="43"/>
      <c r="D430" s="230" t="s">
        <v>230</v>
      </c>
      <c r="E430" s="43"/>
      <c r="F430" s="231" t="s">
        <v>3322</v>
      </c>
      <c r="G430" s="43"/>
      <c r="H430" s="43"/>
      <c r="I430" s="232"/>
      <c r="J430" s="43"/>
      <c r="K430" s="43"/>
      <c r="L430" s="47"/>
      <c r="M430" s="233"/>
      <c r="N430" s="234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20" t="s">
        <v>230</v>
      </c>
      <c r="AU430" s="20" t="s">
        <v>95</v>
      </c>
    </row>
    <row r="431" spans="1:47" s="2" customFormat="1" ht="12">
      <c r="A431" s="41"/>
      <c r="B431" s="42"/>
      <c r="C431" s="43"/>
      <c r="D431" s="235" t="s">
        <v>232</v>
      </c>
      <c r="E431" s="43"/>
      <c r="F431" s="236" t="s">
        <v>3323</v>
      </c>
      <c r="G431" s="43"/>
      <c r="H431" s="43"/>
      <c r="I431" s="232"/>
      <c r="J431" s="43"/>
      <c r="K431" s="43"/>
      <c r="L431" s="47"/>
      <c r="M431" s="233"/>
      <c r="N431" s="234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20" t="s">
        <v>232</v>
      </c>
      <c r="AU431" s="20" t="s">
        <v>95</v>
      </c>
    </row>
    <row r="432" spans="1:65" s="2" customFormat="1" ht="16.5" customHeight="1">
      <c r="A432" s="41"/>
      <c r="B432" s="42"/>
      <c r="C432" s="269" t="s">
        <v>810</v>
      </c>
      <c r="D432" s="269" t="s">
        <v>295</v>
      </c>
      <c r="E432" s="270" t="s">
        <v>3324</v>
      </c>
      <c r="F432" s="271" t="s">
        <v>3325</v>
      </c>
      <c r="G432" s="272" t="s">
        <v>305</v>
      </c>
      <c r="H432" s="273">
        <v>72.624</v>
      </c>
      <c r="I432" s="274"/>
      <c r="J432" s="275">
        <f>ROUND(I432*H432,2)</f>
        <v>0</v>
      </c>
      <c r="K432" s="271" t="s">
        <v>227</v>
      </c>
      <c r="L432" s="276"/>
      <c r="M432" s="277" t="s">
        <v>19</v>
      </c>
      <c r="N432" s="278" t="s">
        <v>43</v>
      </c>
      <c r="O432" s="87"/>
      <c r="P432" s="226">
        <f>O432*H432</f>
        <v>0</v>
      </c>
      <c r="Q432" s="226">
        <v>0.08</v>
      </c>
      <c r="R432" s="226">
        <f>Q432*H432</f>
        <v>5.80992</v>
      </c>
      <c r="S432" s="226">
        <v>0</v>
      </c>
      <c r="T432" s="227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28" t="s">
        <v>279</v>
      </c>
      <c r="AT432" s="228" t="s">
        <v>295</v>
      </c>
      <c r="AU432" s="228" t="s">
        <v>95</v>
      </c>
      <c r="AY432" s="20" t="s">
        <v>221</v>
      </c>
      <c r="BE432" s="229">
        <f>IF(N432="základní",J432,0)</f>
        <v>0</v>
      </c>
      <c r="BF432" s="229">
        <f>IF(N432="snížená",J432,0)</f>
        <v>0</v>
      </c>
      <c r="BG432" s="229">
        <f>IF(N432="zákl. přenesená",J432,0)</f>
        <v>0</v>
      </c>
      <c r="BH432" s="229">
        <f>IF(N432="sníž. přenesená",J432,0)</f>
        <v>0</v>
      </c>
      <c r="BI432" s="229">
        <f>IF(N432="nulová",J432,0)</f>
        <v>0</v>
      </c>
      <c r="BJ432" s="20" t="s">
        <v>80</v>
      </c>
      <c r="BK432" s="229">
        <f>ROUND(I432*H432,2)</f>
        <v>0</v>
      </c>
      <c r="BL432" s="20" t="s">
        <v>228</v>
      </c>
      <c r="BM432" s="228" t="s">
        <v>3326</v>
      </c>
    </row>
    <row r="433" spans="1:47" s="2" customFormat="1" ht="12">
      <c r="A433" s="41"/>
      <c r="B433" s="42"/>
      <c r="C433" s="43"/>
      <c r="D433" s="230" t="s">
        <v>230</v>
      </c>
      <c r="E433" s="43"/>
      <c r="F433" s="231" t="s">
        <v>3325</v>
      </c>
      <c r="G433" s="43"/>
      <c r="H433" s="43"/>
      <c r="I433" s="232"/>
      <c r="J433" s="43"/>
      <c r="K433" s="43"/>
      <c r="L433" s="47"/>
      <c r="M433" s="233"/>
      <c r="N433" s="234"/>
      <c r="O433" s="87"/>
      <c r="P433" s="87"/>
      <c r="Q433" s="87"/>
      <c r="R433" s="87"/>
      <c r="S433" s="87"/>
      <c r="T433" s="88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T433" s="20" t="s">
        <v>230</v>
      </c>
      <c r="AU433" s="20" t="s">
        <v>95</v>
      </c>
    </row>
    <row r="434" spans="1:51" s="13" customFormat="1" ht="12">
      <c r="A434" s="13"/>
      <c r="B434" s="237"/>
      <c r="C434" s="238"/>
      <c r="D434" s="230" t="s">
        <v>234</v>
      </c>
      <c r="E434" s="238"/>
      <c r="F434" s="240" t="s">
        <v>3327</v>
      </c>
      <c r="G434" s="238"/>
      <c r="H434" s="241">
        <v>72.624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7" t="s">
        <v>234</v>
      </c>
      <c r="AU434" s="247" t="s">
        <v>95</v>
      </c>
      <c r="AV434" s="13" t="s">
        <v>82</v>
      </c>
      <c r="AW434" s="13" t="s">
        <v>4</v>
      </c>
      <c r="AX434" s="13" t="s">
        <v>80</v>
      </c>
      <c r="AY434" s="247" t="s">
        <v>221</v>
      </c>
    </row>
    <row r="435" spans="1:65" s="2" customFormat="1" ht="33" customHeight="1">
      <c r="A435" s="41"/>
      <c r="B435" s="42"/>
      <c r="C435" s="217" t="s">
        <v>813</v>
      </c>
      <c r="D435" s="217" t="s">
        <v>223</v>
      </c>
      <c r="E435" s="218" t="s">
        <v>3328</v>
      </c>
      <c r="F435" s="219" t="s">
        <v>3329</v>
      </c>
      <c r="G435" s="220" t="s">
        <v>305</v>
      </c>
      <c r="H435" s="221">
        <v>59.5</v>
      </c>
      <c r="I435" s="222"/>
      <c r="J435" s="223">
        <f>ROUND(I435*H435,2)</f>
        <v>0</v>
      </c>
      <c r="K435" s="219" t="s">
        <v>227</v>
      </c>
      <c r="L435" s="47"/>
      <c r="M435" s="224" t="s">
        <v>19</v>
      </c>
      <c r="N435" s="225" t="s">
        <v>43</v>
      </c>
      <c r="O435" s="87"/>
      <c r="P435" s="226">
        <f>O435*H435</f>
        <v>0</v>
      </c>
      <c r="Q435" s="226">
        <v>0.1294996</v>
      </c>
      <c r="R435" s="226">
        <f>Q435*H435</f>
        <v>7.705226199999999</v>
      </c>
      <c r="S435" s="226">
        <v>0</v>
      </c>
      <c r="T435" s="227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28" t="s">
        <v>228</v>
      </c>
      <c r="AT435" s="228" t="s">
        <v>223</v>
      </c>
      <c r="AU435" s="228" t="s">
        <v>95</v>
      </c>
      <c r="AY435" s="20" t="s">
        <v>221</v>
      </c>
      <c r="BE435" s="229">
        <f>IF(N435="základní",J435,0)</f>
        <v>0</v>
      </c>
      <c r="BF435" s="229">
        <f>IF(N435="snížená",J435,0)</f>
        <v>0</v>
      </c>
      <c r="BG435" s="229">
        <f>IF(N435="zákl. přenesená",J435,0)</f>
        <v>0</v>
      </c>
      <c r="BH435" s="229">
        <f>IF(N435="sníž. přenesená",J435,0)</f>
        <v>0</v>
      </c>
      <c r="BI435" s="229">
        <f>IF(N435="nulová",J435,0)</f>
        <v>0</v>
      </c>
      <c r="BJ435" s="20" t="s">
        <v>80</v>
      </c>
      <c r="BK435" s="229">
        <f>ROUND(I435*H435,2)</f>
        <v>0</v>
      </c>
      <c r="BL435" s="20" t="s">
        <v>228</v>
      </c>
      <c r="BM435" s="228" t="s">
        <v>3330</v>
      </c>
    </row>
    <row r="436" spans="1:47" s="2" customFormat="1" ht="12">
      <c r="A436" s="41"/>
      <c r="B436" s="42"/>
      <c r="C436" s="43"/>
      <c r="D436" s="230" t="s">
        <v>230</v>
      </c>
      <c r="E436" s="43"/>
      <c r="F436" s="231" t="s">
        <v>3331</v>
      </c>
      <c r="G436" s="43"/>
      <c r="H436" s="43"/>
      <c r="I436" s="232"/>
      <c r="J436" s="43"/>
      <c r="K436" s="43"/>
      <c r="L436" s="47"/>
      <c r="M436" s="233"/>
      <c r="N436" s="234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20" t="s">
        <v>230</v>
      </c>
      <c r="AU436" s="20" t="s">
        <v>95</v>
      </c>
    </row>
    <row r="437" spans="1:47" s="2" customFormat="1" ht="12">
      <c r="A437" s="41"/>
      <c r="B437" s="42"/>
      <c r="C437" s="43"/>
      <c r="D437" s="235" t="s">
        <v>232</v>
      </c>
      <c r="E437" s="43"/>
      <c r="F437" s="236" t="s">
        <v>3332</v>
      </c>
      <c r="G437" s="43"/>
      <c r="H437" s="43"/>
      <c r="I437" s="232"/>
      <c r="J437" s="43"/>
      <c r="K437" s="43"/>
      <c r="L437" s="47"/>
      <c r="M437" s="233"/>
      <c r="N437" s="234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20" t="s">
        <v>232</v>
      </c>
      <c r="AU437" s="20" t="s">
        <v>95</v>
      </c>
    </row>
    <row r="438" spans="1:65" s="2" customFormat="1" ht="16.5" customHeight="1">
      <c r="A438" s="41"/>
      <c r="B438" s="42"/>
      <c r="C438" s="269" t="s">
        <v>821</v>
      </c>
      <c r="D438" s="269" t="s">
        <v>295</v>
      </c>
      <c r="E438" s="270" t="s">
        <v>3333</v>
      </c>
      <c r="F438" s="271" t="s">
        <v>3334</v>
      </c>
      <c r="G438" s="272" t="s">
        <v>305</v>
      </c>
      <c r="H438" s="273">
        <v>60.69</v>
      </c>
      <c r="I438" s="274"/>
      <c r="J438" s="275">
        <f>ROUND(I438*H438,2)</f>
        <v>0</v>
      </c>
      <c r="K438" s="271" t="s">
        <v>227</v>
      </c>
      <c r="L438" s="276"/>
      <c r="M438" s="277" t="s">
        <v>19</v>
      </c>
      <c r="N438" s="278" t="s">
        <v>43</v>
      </c>
      <c r="O438" s="87"/>
      <c r="P438" s="226">
        <f>O438*H438</f>
        <v>0</v>
      </c>
      <c r="Q438" s="226">
        <v>0.05612</v>
      </c>
      <c r="R438" s="226">
        <f>Q438*H438</f>
        <v>3.4059228</v>
      </c>
      <c r="S438" s="226">
        <v>0</v>
      </c>
      <c r="T438" s="227">
        <f>S438*H438</f>
        <v>0</v>
      </c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R438" s="228" t="s">
        <v>279</v>
      </c>
      <c r="AT438" s="228" t="s">
        <v>295</v>
      </c>
      <c r="AU438" s="228" t="s">
        <v>95</v>
      </c>
      <c r="AY438" s="20" t="s">
        <v>221</v>
      </c>
      <c r="BE438" s="229">
        <f>IF(N438="základní",J438,0)</f>
        <v>0</v>
      </c>
      <c r="BF438" s="229">
        <f>IF(N438="snížená",J438,0)</f>
        <v>0</v>
      </c>
      <c r="BG438" s="229">
        <f>IF(N438="zákl. přenesená",J438,0)</f>
        <v>0</v>
      </c>
      <c r="BH438" s="229">
        <f>IF(N438="sníž. přenesená",J438,0)</f>
        <v>0</v>
      </c>
      <c r="BI438" s="229">
        <f>IF(N438="nulová",J438,0)</f>
        <v>0</v>
      </c>
      <c r="BJ438" s="20" t="s">
        <v>80</v>
      </c>
      <c r="BK438" s="229">
        <f>ROUND(I438*H438,2)</f>
        <v>0</v>
      </c>
      <c r="BL438" s="20" t="s">
        <v>228</v>
      </c>
      <c r="BM438" s="228" t="s">
        <v>3335</v>
      </c>
    </row>
    <row r="439" spans="1:47" s="2" customFormat="1" ht="12">
      <c r="A439" s="41"/>
      <c r="B439" s="42"/>
      <c r="C439" s="43"/>
      <c r="D439" s="230" t="s">
        <v>230</v>
      </c>
      <c r="E439" s="43"/>
      <c r="F439" s="231" t="s">
        <v>3334</v>
      </c>
      <c r="G439" s="43"/>
      <c r="H439" s="43"/>
      <c r="I439" s="232"/>
      <c r="J439" s="43"/>
      <c r="K439" s="43"/>
      <c r="L439" s="47"/>
      <c r="M439" s="233"/>
      <c r="N439" s="234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20" t="s">
        <v>230</v>
      </c>
      <c r="AU439" s="20" t="s">
        <v>95</v>
      </c>
    </row>
    <row r="440" spans="1:51" s="13" customFormat="1" ht="12">
      <c r="A440" s="13"/>
      <c r="B440" s="237"/>
      <c r="C440" s="238"/>
      <c r="D440" s="230" t="s">
        <v>234</v>
      </c>
      <c r="E440" s="238"/>
      <c r="F440" s="240" t="s">
        <v>3336</v>
      </c>
      <c r="G440" s="238"/>
      <c r="H440" s="241">
        <v>60.69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7" t="s">
        <v>234</v>
      </c>
      <c r="AU440" s="247" t="s">
        <v>95</v>
      </c>
      <c r="AV440" s="13" t="s">
        <v>82</v>
      </c>
      <c r="AW440" s="13" t="s">
        <v>4</v>
      </c>
      <c r="AX440" s="13" t="s">
        <v>80</v>
      </c>
      <c r="AY440" s="247" t="s">
        <v>221</v>
      </c>
    </row>
    <row r="441" spans="1:65" s="2" customFormat="1" ht="24.15" customHeight="1">
      <c r="A441" s="41"/>
      <c r="B441" s="42"/>
      <c r="C441" s="217" t="s">
        <v>828</v>
      </c>
      <c r="D441" s="217" t="s">
        <v>223</v>
      </c>
      <c r="E441" s="218" t="s">
        <v>3337</v>
      </c>
      <c r="F441" s="219" t="s">
        <v>3338</v>
      </c>
      <c r="G441" s="220" t="s">
        <v>305</v>
      </c>
      <c r="H441" s="221">
        <v>201.7</v>
      </c>
      <c r="I441" s="222"/>
      <c r="J441" s="223">
        <f>ROUND(I441*H441,2)</f>
        <v>0</v>
      </c>
      <c r="K441" s="219" t="s">
        <v>227</v>
      </c>
      <c r="L441" s="47"/>
      <c r="M441" s="224" t="s">
        <v>19</v>
      </c>
      <c r="N441" s="225" t="s">
        <v>43</v>
      </c>
      <c r="O441" s="87"/>
      <c r="P441" s="226">
        <f>O441*H441</f>
        <v>0</v>
      </c>
      <c r="Q441" s="226">
        <v>0.100946</v>
      </c>
      <c r="R441" s="226">
        <f>Q441*H441</f>
        <v>20.360808199999997</v>
      </c>
      <c r="S441" s="226">
        <v>0</v>
      </c>
      <c r="T441" s="227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28" t="s">
        <v>228</v>
      </c>
      <c r="AT441" s="228" t="s">
        <v>223</v>
      </c>
      <c r="AU441" s="228" t="s">
        <v>95</v>
      </c>
      <c r="AY441" s="20" t="s">
        <v>221</v>
      </c>
      <c r="BE441" s="229">
        <f>IF(N441="základní",J441,0)</f>
        <v>0</v>
      </c>
      <c r="BF441" s="229">
        <f>IF(N441="snížená",J441,0)</f>
        <v>0</v>
      </c>
      <c r="BG441" s="229">
        <f>IF(N441="zákl. přenesená",J441,0)</f>
        <v>0</v>
      </c>
      <c r="BH441" s="229">
        <f>IF(N441="sníž. přenesená",J441,0)</f>
        <v>0</v>
      </c>
      <c r="BI441" s="229">
        <f>IF(N441="nulová",J441,0)</f>
        <v>0</v>
      </c>
      <c r="BJ441" s="20" t="s">
        <v>80</v>
      </c>
      <c r="BK441" s="229">
        <f>ROUND(I441*H441,2)</f>
        <v>0</v>
      </c>
      <c r="BL441" s="20" t="s">
        <v>228</v>
      </c>
      <c r="BM441" s="228" t="s">
        <v>3339</v>
      </c>
    </row>
    <row r="442" spans="1:47" s="2" customFormat="1" ht="12">
      <c r="A442" s="41"/>
      <c r="B442" s="42"/>
      <c r="C442" s="43"/>
      <c r="D442" s="230" t="s">
        <v>230</v>
      </c>
      <c r="E442" s="43"/>
      <c r="F442" s="231" t="s">
        <v>3340</v>
      </c>
      <c r="G442" s="43"/>
      <c r="H442" s="43"/>
      <c r="I442" s="232"/>
      <c r="J442" s="43"/>
      <c r="K442" s="43"/>
      <c r="L442" s="47"/>
      <c r="M442" s="233"/>
      <c r="N442" s="234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20" t="s">
        <v>230</v>
      </c>
      <c r="AU442" s="20" t="s">
        <v>95</v>
      </c>
    </row>
    <row r="443" spans="1:47" s="2" customFormat="1" ht="12">
      <c r="A443" s="41"/>
      <c r="B443" s="42"/>
      <c r="C443" s="43"/>
      <c r="D443" s="235" t="s">
        <v>232</v>
      </c>
      <c r="E443" s="43"/>
      <c r="F443" s="236" t="s">
        <v>3341</v>
      </c>
      <c r="G443" s="43"/>
      <c r="H443" s="43"/>
      <c r="I443" s="232"/>
      <c r="J443" s="43"/>
      <c r="K443" s="43"/>
      <c r="L443" s="47"/>
      <c r="M443" s="233"/>
      <c r="N443" s="234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20" t="s">
        <v>232</v>
      </c>
      <c r="AU443" s="20" t="s">
        <v>95</v>
      </c>
    </row>
    <row r="444" spans="1:65" s="2" customFormat="1" ht="16.5" customHeight="1">
      <c r="A444" s="41"/>
      <c r="B444" s="42"/>
      <c r="C444" s="269" t="s">
        <v>835</v>
      </c>
      <c r="D444" s="269" t="s">
        <v>295</v>
      </c>
      <c r="E444" s="270" t="s">
        <v>3342</v>
      </c>
      <c r="F444" s="271" t="s">
        <v>3343</v>
      </c>
      <c r="G444" s="272" t="s">
        <v>305</v>
      </c>
      <c r="H444" s="273">
        <v>205.734</v>
      </c>
      <c r="I444" s="274"/>
      <c r="J444" s="275">
        <f>ROUND(I444*H444,2)</f>
        <v>0</v>
      </c>
      <c r="K444" s="271" t="s">
        <v>227</v>
      </c>
      <c r="L444" s="276"/>
      <c r="M444" s="277" t="s">
        <v>19</v>
      </c>
      <c r="N444" s="278" t="s">
        <v>43</v>
      </c>
      <c r="O444" s="87"/>
      <c r="P444" s="226">
        <f>O444*H444</f>
        <v>0</v>
      </c>
      <c r="Q444" s="226">
        <v>0.024</v>
      </c>
      <c r="R444" s="226">
        <f>Q444*H444</f>
        <v>4.937616</v>
      </c>
      <c r="S444" s="226">
        <v>0</v>
      </c>
      <c r="T444" s="227">
        <f>S444*H444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R444" s="228" t="s">
        <v>279</v>
      </c>
      <c r="AT444" s="228" t="s">
        <v>295</v>
      </c>
      <c r="AU444" s="228" t="s">
        <v>95</v>
      </c>
      <c r="AY444" s="20" t="s">
        <v>221</v>
      </c>
      <c r="BE444" s="229">
        <f>IF(N444="základní",J444,0)</f>
        <v>0</v>
      </c>
      <c r="BF444" s="229">
        <f>IF(N444="snížená",J444,0)</f>
        <v>0</v>
      </c>
      <c r="BG444" s="229">
        <f>IF(N444="zákl. přenesená",J444,0)</f>
        <v>0</v>
      </c>
      <c r="BH444" s="229">
        <f>IF(N444="sníž. přenesená",J444,0)</f>
        <v>0</v>
      </c>
      <c r="BI444" s="229">
        <f>IF(N444="nulová",J444,0)</f>
        <v>0</v>
      </c>
      <c r="BJ444" s="20" t="s">
        <v>80</v>
      </c>
      <c r="BK444" s="229">
        <f>ROUND(I444*H444,2)</f>
        <v>0</v>
      </c>
      <c r="BL444" s="20" t="s">
        <v>228</v>
      </c>
      <c r="BM444" s="228" t="s">
        <v>3344</v>
      </c>
    </row>
    <row r="445" spans="1:47" s="2" customFormat="1" ht="12">
      <c r="A445" s="41"/>
      <c r="B445" s="42"/>
      <c r="C445" s="43"/>
      <c r="D445" s="230" t="s">
        <v>230</v>
      </c>
      <c r="E445" s="43"/>
      <c r="F445" s="231" t="s">
        <v>3343</v>
      </c>
      <c r="G445" s="43"/>
      <c r="H445" s="43"/>
      <c r="I445" s="232"/>
      <c r="J445" s="43"/>
      <c r="K445" s="43"/>
      <c r="L445" s="47"/>
      <c r="M445" s="233"/>
      <c r="N445" s="234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20" t="s">
        <v>230</v>
      </c>
      <c r="AU445" s="20" t="s">
        <v>95</v>
      </c>
    </row>
    <row r="446" spans="1:51" s="13" customFormat="1" ht="12">
      <c r="A446" s="13"/>
      <c r="B446" s="237"/>
      <c r="C446" s="238"/>
      <c r="D446" s="230" t="s">
        <v>234</v>
      </c>
      <c r="E446" s="238"/>
      <c r="F446" s="240" t="s">
        <v>3345</v>
      </c>
      <c r="G446" s="238"/>
      <c r="H446" s="241">
        <v>205.734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7" t="s">
        <v>234</v>
      </c>
      <c r="AU446" s="247" t="s">
        <v>95</v>
      </c>
      <c r="AV446" s="13" t="s">
        <v>82</v>
      </c>
      <c r="AW446" s="13" t="s">
        <v>4</v>
      </c>
      <c r="AX446" s="13" t="s">
        <v>80</v>
      </c>
      <c r="AY446" s="247" t="s">
        <v>221</v>
      </c>
    </row>
    <row r="447" spans="1:65" s="2" customFormat="1" ht="24.15" customHeight="1">
      <c r="A447" s="41"/>
      <c r="B447" s="42"/>
      <c r="C447" s="217" t="s">
        <v>842</v>
      </c>
      <c r="D447" s="217" t="s">
        <v>223</v>
      </c>
      <c r="E447" s="218" t="s">
        <v>3346</v>
      </c>
      <c r="F447" s="219" t="s">
        <v>3347</v>
      </c>
      <c r="G447" s="220" t="s">
        <v>267</v>
      </c>
      <c r="H447" s="221">
        <v>0.2</v>
      </c>
      <c r="I447" s="222"/>
      <c r="J447" s="223">
        <f>ROUND(I447*H447,2)</f>
        <v>0</v>
      </c>
      <c r="K447" s="219" t="s">
        <v>227</v>
      </c>
      <c r="L447" s="47"/>
      <c r="M447" s="224" t="s">
        <v>19</v>
      </c>
      <c r="N447" s="225" t="s">
        <v>43</v>
      </c>
      <c r="O447" s="87"/>
      <c r="P447" s="226">
        <f>O447*H447</f>
        <v>0</v>
      </c>
      <c r="Q447" s="226">
        <v>1.0160145021</v>
      </c>
      <c r="R447" s="226">
        <f>Q447*H447</f>
        <v>0.20320290042</v>
      </c>
      <c r="S447" s="226">
        <v>0</v>
      </c>
      <c r="T447" s="227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28" t="s">
        <v>228</v>
      </c>
      <c r="AT447" s="228" t="s">
        <v>223</v>
      </c>
      <c r="AU447" s="228" t="s">
        <v>95</v>
      </c>
      <c r="AY447" s="20" t="s">
        <v>221</v>
      </c>
      <c r="BE447" s="229">
        <f>IF(N447="základní",J447,0)</f>
        <v>0</v>
      </c>
      <c r="BF447" s="229">
        <f>IF(N447="snížená",J447,0)</f>
        <v>0</v>
      </c>
      <c r="BG447" s="229">
        <f>IF(N447="zákl. přenesená",J447,0)</f>
        <v>0</v>
      </c>
      <c r="BH447" s="229">
        <f>IF(N447="sníž. přenesená",J447,0)</f>
        <v>0</v>
      </c>
      <c r="BI447" s="229">
        <f>IF(N447="nulová",J447,0)</f>
        <v>0</v>
      </c>
      <c r="BJ447" s="20" t="s">
        <v>80</v>
      </c>
      <c r="BK447" s="229">
        <f>ROUND(I447*H447,2)</f>
        <v>0</v>
      </c>
      <c r="BL447" s="20" t="s">
        <v>228</v>
      </c>
      <c r="BM447" s="228" t="s">
        <v>3348</v>
      </c>
    </row>
    <row r="448" spans="1:47" s="2" customFormat="1" ht="12">
      <c r="A448" s="41"/>
      <c r="B448" s="42"/>
      <c r="C448" s="43"/>
      <c r="D448" s="230" t="s">
        <v>230</v>
      </c>
      <c r="E448" s="43"/>
      <c r="F448" s="231" t="s">
        <v>3349</v>
      </c>
      <c r="G448" s="43"/>
      <c r="H448" s="43"/>
      <c r="I448" s="232"/>
      <c r="J448" s="43"/>
      <c r="K448" s="43"/>
      <c r="L448" s="47"/>
      <c r="M448" s="233"/>
      <c r="N448" s="234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20" t="s">
        <v>230</v>
      </c>
      <c r="AU448" s="20" t="s">
        <v>95</v>
      </c>
    </row>
    <row r="449" spans="1:47" s="2" customFormat="1" ht="12">
      <c r="A449" s="41"/>
      <c r="B449" s="42"/>
      <c r="C449" s="43"/>
      <c r="D449" s="235" t="s">
        <v>232</v>
      </c>
      <c r="E449" s="43"/>
      <c r="F449" s="236" t="s">
        <v>3350</v>
      </c>
      <c r="G449" s="43"/>
      <c r="H449" s="43"/>
      <c r="I449" s="232"/>
      <c r="J449" s="43"/>
      <c r="K449" s="43"/>
      <c r="L449" s="47"/>
      <c r="M449" s="233"/>
      <c r="N449" s="234"/>
      <c r="O449" s="87"/>
      <c r="P449" s="87"/>
      <c r="Q449" s="87"/>
      <c r="R449" s="87"/>
      <c r="S449" s="87"/>
      <c r="T449" s="88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T449" s="20" t="s">
        <v>232</v>
      </c>
      <c r="AU449" s="20" t="s">
        <v>95</v>
      </c>
    </row>
    <row r="450" spans="1:51" s="13" customFormat="1" ht="12">
      <c r="A450" s="13"/>
      <c r="B450" s="237"/>
      <c r="C450" s="238"/>
      <c r="D450" s="230" t="s">
        <v>234</v>
      </c>
      <c r="E450" s="239" t="s">
        <v>19</v>
      </c>
      <c r="F450" s="240" t="s">
        <v>3245</v>
      </c>
      <c r="G450" s="238"/>
      <c r="H450" s="241">
        <v>0.2</v>
      </c>
      <c r="I450" s="242"/>
      <c r="J450" s="238"/>
      <c r="K450" s="238"/>
      <c r="L450" s="243"/>
      <c r="M450" s="244"/>
      <c r="N450" s="245"/>
      <c r="O450" s="245"/>
      <c r="P450" s="245"/>
      <c r="Q450" s="245"/>
      <c r="R450" s="245"/>
      <c r="S450" s="245"/>
      <c r="T450" s="24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7" t="s">
        <v>234</v>
      </c>
      <c r="AU450" s="247" t="s">
        <v>95</v>
      </c>
      <c r="AV450" s="13" t="s">
        <v>82</v>
      </c>
      <c r="AW450" s="13" t="s">
        <v>33</v>
      </c>
      <c r="AX450" s="13" t="s">
        <v>72</v>
      </c>
      <c r="AY450" s="247" t="s">
        <v>221</v>
      </c>
    </row>
    <row r="451" spans="1:51" s="15" customFormat="1" ht="12">
      <c r="A451" s="15"/>
      <c r="B451" s="258"/>
      <c r="C451" s="259"/>
      <c r="D451" s="230" t="s">
        <v>234</v>
      </c>
      <c r="E451" s="260" t="s">
        <v>19</v>
      </c>
      <c r="F451" s="261" t="s">
        <v>243</v>
      </c>
      <c r="G451" s="259"/>
      <c r="H451" s="262">
        <v>0.2</v>
      </c>
      <c r="I451" s="263"/>
      <c r="J451" s="259"/>
      <c r="K451" s="259"/>
      <c r="L451" s="264"/>
      <c r="M451" s="265"/>
      <c r="N451" s="266"/>
      <c r="O451" s="266"/>
      <c r="P451" s="266"/>
      <c r="Q451" s="266"/>
      <c r="R451" s="266"/>
      <c r="S451" s="266"/>
      <c r="T451" s="267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8" t="s">
        <v>234</v>
      </c>
      <c r="AU451" s="268" t="s">
        <v>95</v>
      </c>
      <c r="AV451" s="15" t="s">
        <v>228</v>
      </c>
      <c r="AW451" s="15" t="s">
        <v>33</v>
      </c>
      <c r="AX451" s="15" t="s">
        <v>80</v>
      </c>
      <c r="AY451" s="268" t="s">
        <v>221</v>
      </c>
    </row>
    <row r="452" spans="1:65" s="2" customFormat="1" ht="24.15" customHeight="1">
      <c r="A452" s="41"/>
      <c r="B452" s="42"/>
      <c r="C452" s="217" t="s">
        <v>847</v>
      </c>
      <c r="D452" s="217" t="s">
        <v>223</v>
      </c>
      <c r="E452" s="218" t="s">
        <v>3351</v>
      </c>
      <c r="F452" s="219" t="s">
        <v>3352</v>
      </c>
      <c r="G452" s="220" t="s">
        <v>305</v>
      </c>
      <c r="H452" s="221">
        <v>70.696</v>
      </c>
      <c r="I452" s="222"/>
      <c r="J452" s="223">
        <f>ROUND(I452*H452,2)</f>
        <v>0</v>
      </c>
      <c r="K452" s="219" t="s">
        <v>227</v>
      </c>
      <c r="L452" s="47"/>
      <c r="M452" s="224" t="s">
        <v>19</v>
      </c>
      <c r="N452" s="225" t="s">
        <v>43</v>
      </c>
      <c r="O452" s="87"/>
      <c r="P452" s="226">
        <f>O452*H452</f>
        <v>0</v>
      </c>
      <c r="Q452" s="226">
        <v>1.995E-06</v>
      </c>
      <c r="R452" s="226">
        <f>Q452*H452</f>
        <v>0.00014103852</v>
      </c>
      <c r="S452" s="226">
        <v>0</v>
      </c>
      <c r="T452" s="227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28" t="s">
        <v>228</v>
      </c>
      <c r="AT452" s="228" t="s">
        <v>223</v>
      </c>
      <c r="AU452" s="228" t="s">
        <v>95</v>
      </c>
      <c r="AY452" s="20" t="s">
        <v>221</v>
      </c>
      <c r="BE452" s="229">
        <f>IF(N452="základní",J452,0)</f>
        <v>0</v>
      </c>
      <c r="BF452" s="229">
        <f>IF(N452="snížená",J452,0)</f>
        <v>0</v>
      </c>
      <c r="BG452" s="229">
        <f>IF(N452="zákl. přenesená",J452,0)</f>
        <v>0</v>
      </c>
      <c r="BH452" s="229">
        <f>IF(N452="sníž. přenesená",J452,0)</f>
        <v>0</v>
      </c>
      <c r="BI452" s="229">
        <f>IF(N452="nulová",J452,0)</f>
        <v>0</v>
      </c>
      <c r="BJ452" s="20" t="s">
        <v>80</v>
      </c>
      <c r="BK452" s="229">
        <f>ROUND(I452*H452,2)</f>
        <v>0</v>
      </c>
      <c r="BL452" s="20" t="s">
        <v>228</v>
      </c>
      <c r="BM452" s="228" t="s">
        <v>3353</v>
      </c>
    </row>
    <row r="453" spans="1:47" s="2" customFormat="1" ht="12">
      <c r="A453" s="41"/>
      <c r="B453" s="42"/>
      <c r="C453" s="43"/>
      <c r="D453" s="230" t="s">
        <v>230</v>
      </c>
      <c r="E453" s="43"/>
      <c r="F453" s="231" t="s">
        <v>3354</v>
      </c>
      <c r="G453" s="43"/>
      <c r="H453" s="43"/>
      <c r="I453" s="232"/>
      <c r="J453" s="43"/>
      <c r="K453" s="43"/>
      <c r="L453" s="47"/>
      <c r="M453" s="233"/>
      <c r="N453" s="234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20" t="s">
        <v>230</v>
      </c>
      <c r="AU453" s="20" t="s">
        <v>95</v>
      </c>
    </row>
    <row r="454" spans="1:47" s="2" customFormat="1" ht="12">
      <c r="A454" s="41"/>
      <c r="B454" s="42"/>
      <c r="C454" s="43"/>
      <c r="D454" s="235" t="s">
        <v>232</v>
      </c>
      <c r="E454" s="43"/>
      <c r="F454" s="236" t="s">
        <v>3355</v>
      </c>
      <c r="G454" s="43"/>
      <c r="H454" s="43"/>
      <c r="I454" s="232"/>
      <c r="J454" s="43"/>
      <c r="K454" s="43"/>
      <c r="L454" s="47"/>
      <c r="M454" s="233"/>
      <c r="N454" s="234"/>
      <c r="O454" s="87"/>
      <c r="P454" s="87"/>
      <c r="Q454" s="87"/>
      <c r="R454" s="87"/>
      <c r="S454" s="87"/>
      <c r="T454" s="88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T454" s="20" t="s">
        <v>232</v>
      </c>
      <c r="AU454" s="20" t="s">
        <v>95</v>
      </c>
    </row>
    <row r="455" spans="1:51" s="13" customFormat="1" ht="12">
      <c r="A455" s="13"/>
      <c r="B455" s="237"/>
      <c r="C455" s="238"/>
      <c r="D455" s="230" t="s">
        <v>234</v>
      </c>
      <c r="E455" s="239" t="s">
        <v>19</v>
      </c>
      <c r="F455" s="240" t="s">
        <v>3356</v>
      </c>
      <c r="G455" s="238"/>
      <c r="H455" s="241">
        <v>70.696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7" t="s">
        <v>234</v>
      </c>
      <c r="AU455" s="247" t="s">
        <v>95</v>
      </c>
      <c r="AV455" s="13" t="s">
        <v>82</v>
      </c>
      <c r="AW455" s="13" t="s">
        <v>33</v>
      </c>
      <c r="AX455" s="13" t="s">
        <v>72</v>
      </c>
      <c r="AY455" s="247" t="s">
        <v>221</v>
      </c>
    </row>
    <row r="456" spans="1:51" s="15" customFormat="1" ht="12">
      <c r="A456" s="15"/>
      <c r="B456" s="258"/>
      <c r="C456" s="259"/>
      <c r="D456" s="230" t="s">
        <v>234</v>
      </c>
      <c r="E456" s="260" t="s">
        <v>19</v>
      </c>
      <c r="F456" s="261" t="s">
        <v>243</v>
      </c>
      <c r="G456" s="259"/>
      <c r="H456" s="262">
        <v>70.696</v>
      </c>
      <c r="I456" s="263"/>
      <c r="J456" s="259"/>
      <c r="K456" s="259"/>
      <c r="L456" s="264"/>
      <c r="M456" s="265"/>
      <c r="N456" s="266"/>
      <c r="O456" s="266"/>
      <c r="P456" s="266"/>
      <c r="Q456" s="266"/>
      <c r="R456" s="266"/>
      <c r="S456" s="266"/>
      <c r="T456" s="267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8" t="s">
        <v>234</v>
      </c>
      <c r="AU456" s="268" t="s">
        <v>95</v>
      </c>
      <c r="AV456" s="15" t="s">
        <v>228</v>
      </c>
      <c r="AW456" s="15" t="s">
        <v>33</v>
      </c>
      <c r="AX456" s="15" t="s">
        <v>80</v>
      </c>
      <c r="AY456" s="268" t="s">
        <v>221</v>
      </c>
    </row>
    <row r="457" spans="1:65" s="2" customFormat="1" ht="24.15" customHeight="1">
      <c r="A457" s="41"/>
      <c r="B457" s="42"/>
      <c r="C457" s="217" t="s">
        <v>855</v>
      </c>
      <c r="D457" s="217" t="s">
        <v>223</v>
      </c>
      <c r="E457" s="218" t="s">
        <v>3357</v>
      </c>
      <c r="F457" s="219" t="s">
        <v>3358</v>
      </c>
      <c r="G457" s="220" t="s">
        <v>305</v>
      </c>
      <c r="H457" s="221">
        <v>149.085</v>
      </c>
      <c r="I457" s="222"/>
      <c r="J457" s="223">
        <f>ROUND(I457*H457,2)</f>
        <v>0</v>
      </c>
      <c r="K457" s="219" t="s">
        <v>227</v>
      </c>
      <c r="L457" s="47"/>
      <c r="M457" s="224" t="s">
        <v>19</v>
      </c>
      <c r="N457" s="225" t="s">
        <v>43</v>
      </c>
      <c r="O457" s="87"/>
      <c r="P457" s="226">
        <f>O457*H457</f>
        <v>0</v>
      </c>
      <c r="Q457" s="226">
        <v>0</v>
      </c>
      <c r="R457" s="226">
        <f>Q457*H457</f>
        <v>0</v>
      </c>
      <c r="S457" s="226">
        <v>0</v>
      </c>
      <c r="T457" s="227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28" t="s">
        <v>228</v>
      </c>
      <c r="AT457" s="228" t="s">
        <v>223</v>
      </c>
      <c r="AU457" s="228" t="s">
        <v>95</v>
      </c>
      <c r="AY457" s="20" t="s">
        <v>221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20" t="s">
        <v>80</v>
      </c>
      <c r="BK457" s="229">
        <f>ROUND(I457*H457,2)</f>
        <v>0</v>
      </c>
      <c r="BL457" s="20" t="s">
        <v>228</v>
      </c>
      <c r="BM457" s="228" t="s">
        <v>3359</v>
      </c>
    </row>
    <row r="458" spans="1:47" s="2" customFormat="1" ht="12">
      <c r="A458" s="41"/>
      <c r="B458" s="42"/>
      <c r="C458" s="43"/>
      <c r="D458" s="230" t="s">
        <v>230</v>
      </c>
      <c r="E458" s="43"/>
      <c r="F458" s="231" t="s">
        <v>3360</v>
      </c>
      <c r="G458" s="43"/>
      <c r="H458" s="43"/>
      <c r="I458" s="232"/>
      <c r="J458" s="43"/>
      <c r="K458" s="43"/>
      <c r="L458" s="47"/>
      <c r="M458" s="233"/>
      <c r="N458" s="23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20" t="s">
        <v>230</v>
      </c>
      <c r="AU458" s="20" t="s">
        <v>95</v>
      </c>
    </row>
    <row r="459" spans="1:47" s="2" customFormat="1" ht="12">
      <c r="A459" s="41"/>
      <c r="B459" s="42"/>
      <c r="C459" s="43"/>
      <c r="D459" s="235" t="s">
        <v>232</v>
      </c>
      <c r="E459" s="43"/>
      <c r="F459" s="236" t="s">
        <v>3361</v>
      </c>
      <c r="G459" s="43"/>
      <c r="H459" s="43"/>
      <c r="I459" s="232"/>
      <c r="J459" s="43"/>
      <c r="K459" s="43"/>
      <c r="L459" s="47"/>
      <c r="M459" s="233"/>
      <c r="N459" s="234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232</v>
      </c>
      <c r="AU459" s="20" t="s">
        <v>95</v>
      </c>
    </row>
    <row r="460" spans="1:65" s="2" customFormat="1" ht="24.15" customHeight="1">
      <c r="A460" s="41"/>
      <c r="B460" s="42"/>
      <c r="C460" s="217" t="s">
        <v>862</v>
      </c>
      <c r="D460" s="217" t="s">
        <v>223</v>
      </c>
      <c r="E460" s="218" t="s">
        <v>3362</v>
      </c>
      <c r="F460" s="219" t="s">
        <v>3363</v>
      </c>
      <c r="G460" s="220" t="s">
        <v>305</v>
      </c>
      <c r="H460" s="221">
        <v>149.085</v>
      </c>
      <c r="I460" s="222"/>
      <c r="J460" s="223">
        <f>ROUND(I460*H460,2)</f>
        <v>0</v>
      </c>
      <c r="K460" s="219" t="s">
        <v>227</v>
      </c>
      <c r="L460" s="47"/>
      <c r="M460" s="224" t="s">
        <v>19</v>
      </c>
      <c r="N460" s="225" t="s">
        <v>43</v>
      </c>
      <c r="O460" s="87"/>
      <c r="P460" s="226">
        <f>O460*H460</f>
        <v>0</v>
      </c>
      <c r="Q460" s="226">
        <v>0.0005</v>
      </c>
      <c r="R460" s="226">
        <f>Q460*H460</f>
        <v>0.07454250000000001</v>
      </c>
      <c r="S460" s="226">
        <v>0</v>
      </c>
      <c r="T460" s="227">
        <f>S460*H460</f>
        <v>0</v>
      </c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R460" s="228" t="s">
        <v>228</v>
      </c>
      <c r="AT460" s="228" t="s">
        <v>223</v>
      </c>
      <c r="AU460" s="228" t="s">
        <v>95</v>
      </c>
      <c r="AY460" s="20" t="s">
        <v>221</v>
      </c>
      <c r="BE460" s="229">
        <f>IF(N460="základní",J460,0)</f>
        <v>0</v>
      </c>
      <c r="BF460" s="229">
        <f>IF(N460="snížená",J460,0)</f>
        <v>0</v>
      </c>
      <c r="BG460" s="229">
        <f>IF(N460="zákl. přenesená",J460,0)</f>
        <v>0</v>
      </c>
      <c r="BH460" s="229">
        <f>IF(N460="sníž. přenesená",J460,0)</f>
        <v>0</v>
      </c>
      <c r="BI460" s="229">
        <f>IF(N460="nulová",J460,0)</f>
        <v>0</v>
      </c>
      <c r="BJ460" s="20" t="s">
        <v>80</v>
      </c>
      <c r="BK460" s="229">
        <f>ROUND(I460*H460,2)</f>
        <v>0</v>
      </c>
      <c r="BL460" s="20" t="s">
        <v>228</v>
      </c>
      <c r="BM460" s="228" t="s">
        <v>3364</v>
      </c>
    </row>
    <row r="461" spans="1:47" s="2" customFormat="1" ht="12">
      <c r="A461" s="41"/>
      <c r="B461" s="42"/>
      <c r="C461" s="43"/>
      <c r="D461" s="230" t="s">
        <v>230</v>
      </c>
      <c r="E461" s="43"/>
      <c r="F461" s="231" t="s">
        <v>3365</v>
      </c>
      <c r="G461" s="43"/>
      <c r="H461" s="43"/>
      <c r="I461" s="232"/>
      <c r="J461" s="43"/>
      <c r="K461" s="43"/>
      <c r="L461" s="47"/>
      <c r="M461" s="233"/>
      <c r="N461" s="234"/>
      <c r="O461" s="87"/>
      <c r="P461" s="87"/>
      <c r="Q461" s="87"/>
      <c r="R461" s="87"/>
      <c r="S461" s="87"/>
      <c r="T461" s="88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T461" s="20" t="s">
        <v>230</v>
      </c>
      <c r="AU461" s="20" t="s">
        <v>95</v>
      </c>
    </row>
    <row r="462" spans="1:47" s="2" customFormat="1" ht="12">
      <c r="A462" s="41"/>
      <c r="B462" s="42"/>
      <c r="C462" s="43"/>
      <c r="D462" s="235" t="s">
        <v>232</v>
      </c>
      <c r="E462" s="43"/>
      <c r="F462" s="236" t="s">
        <v>3366</v>
      </c>
      <c r="G462" s="43"/>
      <c r="H462" s="43"/>
      <c r="I462" s="232"/>
      <c r="J462" s="43"/>
      <c r="K462" s="43"/>
      <c r="L462" s="47"/>
      <c r="M462" s="233"/>
      <c r="N462" s="234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T462" s="20" t="s">
        <v>232</v>
      </c>
      <c r="AU462" s="20" t="s">
        <v>95</v>
      </c>
    </row>
    <row r="463" spans="1:63" s="12" customFormat="1" ht="22.8" customHeight="1">
      <c r="A463" s="12"/>
      <c r="B463" s="201"/>
      <c r="C463" s="202"/>
      <c r="D463" s="203" t="s">
        <v>71</v>
      </c>
      <c r="E463" s="215" t="s">
        <v>3367</v>
      </c>
      <c r="F463" s="215" t="s">
        <v>3368</v>
      </c>
      <c r="G463" s="202"/>
      <c r="H463" s="202"/>
      <c r="I463" s="205"/>
      <c r="J463" s="216">
        <f>BK463</f>
        <v>0</v>
      </c>
      <c r="K463" s="202"/>
      <c r="L463" s="207"/>
      <c r="M463" s="208"/>
      <c r="N463" s="209"/>
      <c r="O463" s="209"/>
      <c r="P463" s="210">
        <f>SUM(P464:P480)</f>
        <v>0</v>
      </c>
      <c r="Q463" s="209"/>
      <c r="R463" s="210">
        <f>SUM(R464:R480)</f>
        <v>0</v>
      </c>
      <c r="S463" s="209"/>
      <c r="T463" s="211">
        <f>SUM(T464:T480)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12" t="s">
        <v>80</v>
      </c>
      <c r="AT463" s="213" t="s">
        <v>71</v>
      </c>
      <c r="AU463" s="213" t="s">
        <v>80</v>
      </c>
      <c r="AY463" s="212" t="s">
        <v>221</v>
      </c>
      <c r="BK463" s="214">
        <f>SUM(BK464:BK480)</f>
        <v>0</v>
      </c>
    </row>
    <row r="464" spans="1:65" s="2" customFormat="1" ht="21.75" customHeight="1">
      <c r="A464" s="41"/>
      <c r="B464" s="42"/>
      <c r="C464" s="217" t="s">
        <v>865</v>
      </c>
      <c r="D464" s="217" t="s">
        <v>223</v>
      </c>
      <c r="E464" s="218" t="s">
        <v>3369</v>
      </c>
      <c r="F464" s="219" t="s">
        <v>3370</v>
      </c>
      <c r="G464" s="220" t="s">
        <v>267</v>
      </c>
      <c r="H464" s="221">
        <v>41.682</v>
      </c>
      <c r="I464" s="222"/>
      <c r="J464" s="223">
        <f>ROUND(I464*H464,2)</f>
        <v>0</v>
      </c>
      <c r="K464" s="219" t="s">
        <v>227</v>
      </c>
      <c r="L464" s="47"/>
      <c r="M464" s="224" t="s">
        <v>19</v>
      </c>
      <c r="N464" s="225" t="s">
        <v>43</v>
      </c>
      <c r="O464" s="87"/>
      <c r="P464" s="226">
        <f>O464*H464</f>
        <v>0</v>
      </c>
      <c r="Q464" s="226">
        <v>0</v>
      </c>
      <c r="R464" s="226">
        <f>Q464*H464</f>
        <v>0</v>
      </c>
      <c r="S464" s="226">
        <v>0</v>
      </c>
      <c r="T464" s="227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28" t="s">
        <v>228</v>
      </c>
      <c r="AT464" s="228" t="s">
        <v>223</v>
      </c>
      <c r="AU464" s="228" t="s">
        <v>82</v>
      </c>
      <c r="AY464" s="20" t="s">
        <v>221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20" t="s">
        <v>80</v>
      </c>
      <c r="BK464" s="229">
        <f>ROUND(I464*H464,2)</f>
        <v>0</v>
      </c>
      <c r="BL464" s="20" t="s">
        <v>228</v>
      </c>
      <c r="BM464" s="228" t="s">
        <v>3371</v>
      </c>
    </row>
    <row r="465" spans="1:47" s="2" customFormat="1" ht="12">
      <c r="A465" s="41"/>
      <c r="B465" s="42"/>
      <c r="C465" s="43"/>
      <c r="D465" s="230" t="s">
        <v>230</v>
      </c>
      <c r="E465" s="43"/>
      <c r="F465" s="231" t="s">
        <v>3372</v>
      </c>
      <c r="G465" s="43"/>
      <c r="H465" s="43"/>
      <c r="I465" s="232"/>
      <c r="J465" s="43"/>
      <c r="K465" s="43"/>
      <c r="L465" s="47"/>
      <c r="M465" s="233"/>
      <c r="N465" s="234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20" t="s">
        <v>230</v>
      </c>
      <c r="AU465" s="20" t="s">
        <v>82</v>
      </c>
    </row>
    <row r="466" spans="1:47" s="2" customFormat="1" ht="12">
      <c r="A466" s="41"/>
      <c r="B466" s="42"/>
      <c r="C466" s="43"/>
      <c r="D466" s="235" t="s">
        <v>232</v>
      </c>
      <c r="E466" s="43"/>
      <c r="F466" s="236" t="s">
        <v>3373</v>
      </c>
      <c r="G466" s="43"/>
      <c r="H466" s="43"/>
      <c r="I466" s="232"/>
      <c r="J466" s="43"/>
      <c r="K466" s="43"/>
      <c r="L466" s="47"/>
      <c r="M466" s="233"/>
      <c r="N466" s="234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20" t="s">
        <v>232</v>
      </c>
      <c r="AU466" s="20" t="s">
        <v>82</v>
      </c>
    </row>
    <row r="467" spans="1:65" s="2" customFormat="1" ht="24.15" customHeight="1">
      <c r="A467" s="41"/>
      <c r="B467" s="42"/>
      <c r="C467" s="217" t="s">
        <v>871</v>
      </c>
      <c r="D467" s="217" t="s">
        <v>223</v>
      </c>
      <c r="E467" s="218" t="s">
        <v>3374</v>
      </c>
      <c r="F467" s="219" t="s">
        <v>3375</v>
      </c>
      <c r="G467" s="220" t="s">
        <v>267</v>
      </c>
      <c r="H467" s="221">
        <v>791.958</v>
      </c>
      <c r="I467" s="222"/>
      <c r="J467" s="223">
        <f>ROUND(I467*H467,2)</f>
        <v>0</v>
      </c>
      <c r="K467" s="219" t="s">
        <v>227</v>
      </c>
      <c r="L467" s="47"/>
      <c r="M467" s="224" t="s">
        <v>19</v>
      </c>
      <c r="N467" s="225" t="s">
        <v>43</v>
      </c>
      <c r="O467" s="87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28" t="s">
        <v>228</v>
      </c>
      <c r="AT467" s="228" t="s">
        <v>223</v>
      </c>
      <c r="AU467" s="228" t="s">
        <v>82</v>
      </c>
      <c r="AY467" s="20" t="s">
        <v>221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20" t="s">
        <v>80</v>
      </c>
      <c r="BK467" s="229">
        <f>ROUND(I467*H467,2)</f>
        <v>0</v>
      </c>
      <c r="BL467" s="20" t="s">
        <v>228</v>
      </c>
      <c r="BM467" s="228" t="s">
        <v>3376</v>
      </c>
    </row>
    <row r="468" spans="1:47" s="2" customFormat="1" ht="12">
      <c r="A468" s="41"/>
      <c r="B468" s="42"/>
      <c r="C468" s="43"/>
      <c r="D468" s="230" t="s">
        <v>230</v>
      </c>
      <c r="E468" s="43"/>
      <c r="F468" s="231" t="s">
        <v>3377</v>
      </c>
      <c r="G468" s="43"/>
      <c r="H468" s="43"/>
      <c r="I468" s="232"/>
      <c r="J468" s="43"/>
      <c r="K468" s="43"/>
      <c r="L468" s="47"/>
      <c r="M468" s="233"/>
      <c r="N468" s="234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T468" s="20" t="s">
        <v>230</v>
      </c>
      <c r="AU468" s="20" t="s">
        <v>82</v>
      </c>
    </row>
    <row r="469" spans="1:47" s="2" customFormat="1" ht="12">
      <c r="A469" s="41"/>
      <c r="B469" s="42"/>
      <c r="C469" s="43"/>
      <c r="D469" s="235" t="s">
        <v>232</v>
      </c>
      <c r="E469" s="43"/>
      <c r="F469" s="236" t="s">
        <v>3378</v>
      </c>
      <c r="G469" s="43"/>
      <c r="H469" s="43"/>
      <c r="I469" s="232"/>
      <c r="J469" s="43"/>
      <c r="K469" s="43"/>
      <c r="L469" s="47"/>
      <c r="M469" s="233"/>
      <c r="N469" s="234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T469" s="20" t="s">
        <v>232</v>
      </c>
      <c r="AU469" s="20" t="s">
        <v>82</v>
      </c>
    </row>
    <row r="470" spans="1:51" s="13" customFormat="1" ht="12">
      <c r="A470" s="13"/>
      <c r="B470" s="237"/>
      <c r="C470" s="238"/>
      <c r="D470" s="230" t="s">
        <v>234</v>
      </c>
      <c r="E470" s="238"/>
      <c r="F470" s="240" t="s">
        <v>3379</v>
      </c>
      <c r="G470" s="238"/>
      <c r="H470" s="241">
        <v>791.958</v>
      </c>
      <c r="I470" s="242"/>
      <c r="J470" s="238"/>
      <c r="K470" s="238"/>
      <c r="L470" s="243"/>
      <c r="M470" s="244"/>
      <c r="N470" s="245"/>
      <c r="O470" s="245"/>
      <c r="P470" s="245"/>
      <c r="Q470" s="245"/>
      <c r="R470" s="245"/>
      <c r="S470" s="245"/>
      <c r="T470" s="24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7" t="s">
        <v>234</v>
      </c>
      <c r="AU470" s="247" t="s">
        <v>82</v>
      </c>
      <c r="AV470" s="13" t="s">
        <v>82</v>
      </c>
      <c r="AW470" s="13" t="s">
        <v>4</v>
      </c>
      <c r="AX470" s="13" t="s">
        <v>80</v>
      </c>
      <c r="AY470" s="247" t="s">
        <v>221</v>
      </c>
    </row>
    <row r="471" spans="1:65" s="2" customFormat="1" ht="44.25" customHeight="1">
      <c r="A471" s="41"/>
      <c r="B471" s="42"/>
      <c r="C471" s="217" t="s">
        <v>653</v>
      </c>
      <c r="D471" s="217" t="s">
        <v>223</v>
      </c>
      <c r="E471" s="218" t="s">
        <v>3380</v>
      </c>
      <c r="F471" s="219" t="s">
        <v>3381</v>
      </c>
      <c r="G471" s="220" t="s">
        <v>267</v>
      </c>
      <c r="H471" s="221">
        <v>12.075</v>
      </c>
      <c r="I471" s="222"/>
      <c r="J471" s="223">
        <f>ROUND(I471*H471,2)</f>
        <v>0</v>
      </c>
      <c r="K471" s="219" t="s">
        <v>227</v>
      </c>
      <c r="L471" s="47"/>
      <c r="M471" s="224" t="s">
        <v>19</v>
      </c>
      <c r="N471" s="225" t="s">
        <v>43</v>
      </c>
      <c r="O471" s="87"/>
      <c r="P471" s="226">
        <f>O471*H471</f>
        <v>0</v>
      </c>
      <c r="Q471" s="226">
        <v>0</v>
      </c>
      <c r="R471" s="226">
        <f>Q471*H471</f>
        <v>0</v>
      </c>
      <c r="S471" s="226">
        <v>0</v>
      </c>
      <c r="T471" s="227">
        <f>S471*H471</f>
        <v>0</v>
      </c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R471" s="228" t="s">
        <v>228</v>
      </c>
      <c r="AT471" s="228" t="s">
        <v>223</v>
      </c>
      <c r="AU471" s="228" t="s">
        <v>82</v>
      </c>
      <c r="AY471" s="20" t="s">
        <v>221</v>
      </c>
      <c r="BE471" s="229">
        <f>IF(N471="základní",J471,0)</f>
        <v>0</v>
      </c>
      <c r="BF471" s="229">
        <f>IF(N471="snížená",J471,0)</f>
        <v>0</v>
      </c>
      <c r="BG471" s="229">
        <f>IF(N471="zákl. přenesená",J471,0)</f>
        <v>0</v>
      </c>
      <c r="BH471" s="229">
        <f>IF(N471="sníž. přenesená",J471,0)</f>
        <v>0</v>
      </c>
      <c r="BI471" s="229">
        <f>IF(N471="nulová",J471,0)</f>
        <v>0</v>
      </c>
      <c r="BJ471" s="20" t="s">
        <v>80</v>
      </c>
      <c r="BK471" s="229">
        <f>ROUND(I471*H471,2)</f>
        <v>0</v>
      </c>
      <c r="BL471" s="20" t="s">
        <v>228</v>
      </c>
      <c r="BM471" s="228" t="s">
        <v>3382</v>
      </c>
    </row>
    <row r="472" spans="1:47" s="2" customFormat="1" ht="12">
      <c r="A472" s="41"/>
      <c r="B472" s="42"/>
      <c r="C472" s="43"/>
      <c r="D472" s="230" t="s">
        <v>230</v>
      </c>
      <c r="E472" s="43"/>
      <c r="F472" s="231" t="s">
        <v>3383</v>
      </c>
      <c r="G472" s="43"/>
      <c r="H472" s="43"/>
      <c r="I472" s="232"/>
      <c r="J472" s="43"/>
      <c r="K472" s="43"/>
      <c r="L472" s="47"/>
      <c r="M472" s="233"/>
      <c r="N472" s="234"/>
      <c r="O472" s="87"/>
      <c r="P472" s="87"/>
      <c r="Q472" s="87"/>
      <c r="R472" s="87"/>
      <c r="S472" s="87"/>
      <c r="T472" s="88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T472" s="20" t="s">
        <v>230</v>
      </c>
      <c r="AU472" s="20" t="s">
        <v>82</v>
      </c>
    </row>
    <row r="473" spans="1:47" s="2" customFormat="1" ht="12">
      <c r="A473" s="41"/>
      <c r="B473" s="42"/>
      <c r="C473" s="43"/>
      <c r="D473" s="235" t="s">
        <v>232</v>
      </c>
      <c r="E473" s="43"/>
      <c r="F473" s="236" t="s">
        <v>3384</v>
      </c>
      <c r="G473" s="43"/>
      <c r="H473" s="43"/>
      <c r="I473" s="232"/>
      <c r="J473" s="43"/>
      <c r="K473" s="43"/>
      <c r="L473" s="47"/>
      <c r="M473" s="233"/>
      <c r="N473" s="234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20" t="s">
        <v>232</v>
      </c>
      <c r="AU473" s="20" t="s">
        <v>82</v>
      </c>
    </row>
    <row r="474" spans="1:51" s="13" customFormat="1" ht="12">
      <c r="A474" s="13"/>
      <c r="B474" s="237"/>
      <c r="C474" s="238"/>
      <c r="D474" s="230" t="s">
        <v>234</v>
      </c>
      <c r="E474" s="239" t="s">
        <v>19</v>
      </c>
      <c r="F474" s="240" t="s">
        <v>3385</v>
      </c>
      <c r="G474" s="238"/>
      <c r="H474" s="241">
        <v>12.075</v>
      </c>
      <c r="I474" s="242"/>
      <c r="J474" s="238"/>
      <c r="K474" s="238"/>
      <c r="L474" s="243"/>
      <c r="M474" s="244"/>
      <c r="N474" s="245"/>
      <c r="O474" s="245"/>
      <c r="P474" s="245"/>
      <c r="Q474" s="245"/>
      <c r="R474" s="245"/>
      <c r="S474" s="245"/>
      <c r="T474" s="24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7" t="s">
        <v>234</v>
      </c>
      <c r="AU474" s="247" t="s">
        <v>82</v>
      </c>
      <c r="AV474" s="13" t="s">
        <v>82</v>
      </c>
      <c r="AW474" s="13" t="s">
        <v>33</v>
      </c>
      <c r="AX474" s="13" t="s">
        <v>80</v>
      </c>
      <c r="AY474" s="247" t="s">
        <v>221</v>
      </c>
    </row>
    <row r="475" spans="1:65" s="2" customFormat="1" ht="37.8" customHeight="1">
      <c r="A475" s="41"/>
      <c r="B475" s="42"/>
      <c r="C475" s="217" t="s">
        <v>715</v>
      </c>
      <c r="D475" s="217" t="s">
        <v>223</v>
      </c>
      <c r="E475" s="218" t="s">
        <v>3386</v>
      </c>
      <c r="F475" s="219" t="s">
        <v>3387</v>
      </c>
      <c r="G475" s="220" t="s">
        <v>267</v>
      </c>
      <c r="H475" s="221">
        <v>14.207</v>
      </c>
      <c r="I475" s="222"/>
      <c r="J475" s="223">
        <f>ROUND(I475*H475,2)</f>
        <v>0</v>
      </c>
      <c r="K475" s="219" t="s">
        <v>227</v>
      </c>
      <c r="L475" s="47"/>
      <c r="M475" s="224" t="s">
        <v>19</v>
      </c>
      <c r="N475" s="225" t="s">
        <v>43</v>
      </c>
      <c r="O475" s="87"/>
      <c r="P475" s="226">
        <f>O475*H475</f>
        <v>0</v>
      </c>
      <c r="Q475" s="226">
        <v>0</v>
      </c>
      <c r="R475" s="226">
        <f>Q475*H475</f>
        <v>0</v>
      </c>
      <c r="S475" s="226">
        <v>0</v>
      </c>
      <c r="T475" s="227">
        <f>S475*H475</f>
        <v>0</v>
      </c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R475" s="228" t="s">
        <v>228</v>
      </c>
      <c r="AT475" s="228" t="s">
        <v>223</v>
      </c>
      <c r="AU475" s="228" t="s">
        <v>82</v>
      </c>
      <c r="AY475" s="20" t="s">
        <v>221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20" t="s">
        <v>80</v>
      </c>
      <c r="BK475" s="229">
        <f>ROUND(I475*H475,2)</f>
        <v>0</v>
      </c>
      <c r="BL475" s="20" t="s">
        <v>228</v>
      </c>
      <c r="BM475" s="228" t="s">
        <v>3388</v>
      </c>
    </row>
    <row r="476" spans="1:47" s="2" customFormat="1" ht="12">
      <c r="A476" s="41"/>
      <c r="B476" s="42"/>
      <c r="C476" s="43"/>
      <c r="D476" s="230" t="s">
        <v>230</v>
      </c>
      <c r="E476" s="43"/>
      <c r="F476" s="231" t="s">
        <v>3389</v>
      </c>
      <c r="G476" s="43"/>
      <c r="H476" s="43"/>
      <c r="I476" s="232"/>
      <c r="J476" s="43"/>
      <c r="K476" s="43"/>
      <c r="L476" s="47"/>
      <c r="M476" s="233"/>
      <c r="N476" s="234"/>
      <c r="O476" s="87"/>
      <c r="P476" s="87"/>
      <c r="Q476" s="87"/>
      <c r="R476" s="87"/>
      <c r="S476" s="87"/>
      <c r="T476" s="88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T476" s="20" t="s">
        <v>230</v>
      </c>
      <c r="AU476" s="20" t="s">
        <v>82</v>
      </c>
    </row>
    <row r="477" spans="1:47" s="2" customFormat="1" ht="12">
      <c r="A477" s="41"/>
      <c r="B477" s="42"/>
      <c r="C477" s="43"/>
      <c r="D477" s="235" t="s">
        <v>232</v>
      </c>
      <c r="E477" s="43"/>
      <c r="F477" s="236" t="s">
        <v>3390</v>
      </c>
      <c r="G477" s="43"/>
      <c r="H477" s="43"/>
      <c r="I477" s="232"/>
      <c r="J477" s="43"/>
      <c r="K477" s="43"/>
      <c r="L477" s="47"/>
      <c r="M477" s="233"/>
      <c r="N477" s="234"/>
      <c r="O477" s="87"/>
      <c r="P477" s="87"/>
      <c r="Q477" s="87"/>
      <c r="R477" s="87"/>
      <c r="S477" s="87"/>
      <c r="T477" s="88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T477" s="20" t="s">
        <v>232</v>
      </c>
      <c r="AU477" s="20" t="s">
        <v>82</v>
      </c>
    </row>
    <row r="478" spans="1:65" s="2" customFormat="1" ht="44.25" customHeight="1">
      <c r="A478" s="41"/>
      <c r="B478" s="42"/>
      <c r="C478" s="217" t="s">
        <v>884</v>
      </c>
      <c r="D478" s="217" t="s">
        <v>223</v>
      </c>
      <c r="E478" s="218" t="s">
        <v>3391</v>
      </c>
      <c r="F478" s="219" t="s">
        <v>3392</v>
      </c>
      <c r="G478" s="220" t="s">
        <v>267</v>
      </c>
      <c r="H478" s="221">
        <v>15.4</v>
      </c>
      <c r="I478" s="222"/>
      <c r="J478" s="223">
        <f>ROUND(I478*H478,2)</f>
        <v>0</v>
      </c>
      <c r="K478" s="219" t="s">
        <v>227</v>
      </c>
      <c r="L478" s="47"/>
      <c r="M478" s="224" t="s">
        <v>19</v>
      </c>
      <c r="N478" s="225" t="s">
        <v>43</v>
      </c>
      <c r="O478" s="87"/>
      <c r="P478" s="226">
        <f>O478*H478</f>
        <v>0</v>
      </c>
      <c r="Q478" s="226">
        <v>0</v>
      </c>
      <c r="R478" s="226">
        <f>Q478*H478</f>
        <v>0</v>
      </c>
      <c r="S478" s="226">
        <v>0</v>
      </c>
      <c r="T478" s="227">
        <f>S478*H478</f>
        <v>0</v>
      </c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R478" s="228" t="s">
        <v>228</v>
      </c>
      <c r="AT478" s="228" t="s">
        <v>223</v>
      </c>
      <c r="AU478" s="228" t="s">
        <v>82</v>
      </c>
      <c r="AY478" s="20" t="s">
        <v>221</v>
      </c>
      <c r="BE478" s="229">
        <f>IF(N478="základní",J478,0)</f>
        <v>0</v>
      </c>
      <c r="BF478" s="229">
        <f>IF(N478="snížená",J478,0)</f>
        <v>0</v>
      </c>
      <c r="BG478" s="229">
        <f>IF(N478="zákl. přenesená",J478,0)</f>
        <v>0</v>
      </c>
      <c r="BH478" s="229">
        <f>IF(N478="sníž. přenesená",J478,0)</f>
        <v>0</v>
      </c>
      <c r="BI478" s="229">
        <f>IF(N478="nulová",J478,0)</f>
        <v>0</v>
      </c>
      <c r="BJ478" s="20" t="s">
        <v>80</v>
      </c>
      <c r="BK478" s="229">
        <f>ROUND(I478*H478,2)</f>
        <v>0</v>
      </c>
      <c r="BL478" s="20" t="s">
        <v>228</v>
      </c>
      <c r="BM478" s="228" t="s">
        <v>3393</v>
      </c>
    </row>
    <row r="479" spans="1:47" s="2" customFormat="1" ht="12">
      <c r="A479" s="41"/>
      <c r="B479" s="42"/>
      <c r="C479" s="43"/>
      <c r="D479" s="230" t="s">
        <v>230</v>
      </c>
      <c r="E479" s="43"/>
      <c r="F479" s="231" t="s">
        <v>269</v>
      </c>
      <c r="G479" s="43"/>
      <c r="H479" s="43"/>
      <c r="I479" s="232"/>
      <c r="J479" s="43"/>
      <c r="K479" s="43"/>
      <c r="L479" s="47"/>
      <c r="M479" s="233"/>
      <c r="N479" s="234"/>
      <c r="O479" s="87"/>
      <c r="P479" s="87"/>
      <c r="Q479" s="87"/>
      <c r="R479" s="87"/>
      <c r="S479" s="87"/>
      <c r="T479" s="88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T479" s="20" t="s">
        <v>230</v>
      </c>
      <c r="AU479" s="20" t="s">
        <v>82</v>
      </c>
    </row>
    <row r="480" spans="1:47" s="2" customFormat="1" ht="12">
      <c r="A480" s="41"/>
      <c r="B480" s="42"/>
      <c r="C480" s="43"/>
      <c r="D480" s="235" t="s">
        <v>232</v>
      </c>
      <c r="E480" s="43"/>
      <c r="F480" s="236" t="s">
        <v>3394</v>
      </c>
      <c r="G480" s="43"/>
      <c r="H480" s="43"/>
      <c r="I480" s="232"/>
      <c r="J480" s="43"/>
      <c r="K480" s="43"/>
      <c r="L480" s="47"/>
      <c r="M480" s="233"/>
      <c r="N480" s="234"/>
      <c r="O480" s="87"/>
      <c r="P480" s="87"/>
      <c r="Q480" s="87"/>
      <c r="R480" s="87"/>
      <c r="S480" s="87"/>
      <c r="T480" s="88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T480" s="20" t="s">
        <v>232</v>
      </c>
      <c r="AU480" s="20" t="s">
        <v>82</v>
      </c>
    </row>
    <row r="481" spans="1:63" s="12" customFormat="1" ht="22.8" customHeight="1">
      <c r="A481" s="12"/>
      <c r="B481" s="201"/>
      <c r="C481" s="202"/>
      <c r="D481" s="203" t="s">
        <v>71</v>
      </c>
      <c r="E481" s="215" t="s">
        <v>758</v>
      </c>
      <c r="F481" s="215" t="s">
        <v>759</v>
      </c>
      <c r="G481" s="202"/>
      <c r="H481" s="202"/>
      <c r="I481" s="205"/>
      <c r="J481" s="216">
        <f>BK481</f>
        <v>0</v>
      </c>
      <c r="K481" s="202"/>
      <c r="L481" s="207"/>
      <c r="M481" s="208"/>
      <c r="N481" s="209"/>
      <c r="O481" s="209"/>
      <c r="P481" s="210">
        <f>SUM(P482:P484)</f>
        <v>0</v>
      </c>
      <c r="Q481" s="209"/>
      <c r="R481" s="210">
        <f>SUM(R482:R484)</f>
        <v>0</v>
      </c>
      <c r="S481" s="209"/>
      <c r="T481" s="211">
        <f>SUM(T482:T484)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12" t="s">
        <v>80</v>
      </c>
      <c r="AT481" s="213" t="s">
        <v>71</v>
      </c>
      <c r="AU481" s="213" t="s">
        <v>80</v>
      </c>
      <c r="AY481" s="212" t="s">
        <v>221</v>
      </c>
      <c r="BK481" s="214">
        <f>SUM(BK482:BK484)</f>
        <v>0</v>
      </c>
    </row>
    <row r="482" spans="1:65" s="2" customFormat="1" ht="24.15" customHeight="1">
      <c r="A482" s="41"/>
      <c r="B482" s="42"/>
      <c r="C482" s="217" t="s">
        <v>891</v>
      </c>
      <c r="D482" s="217" t="s">
        <v>223</v>
      </c>
      <c r="E482" s="218" t="s">
        <v>3395</v>
      </c>
      <c r="F482" s="219" t="s">
        <v>3396</v>
      </c>
      <c r="G482" s="220" t="s">
        <v>267</v>
      </c>
      <c r="H482" s="221">
        <v>362.809</v>
      </c>
      <c r="I482" s="222"/>
      <c r="J482" s="223">
        <f>ROUND(I482*H482,2)</f>
        <v>0</v>
      </c>
      <c r="K482" s="219" t="s">
        <v>227</v>
      </c>
      <c r="L482" s="47"/>
      <c r="M482" s="224" t="s">
        <v>19</v>
      </c>
      <c r="N482" s="225" t="s">
        <v>43</v>
      </c>
      <c r="O482" s="87"/>
      <c r="P482" s="226">
        <f>O482*H482</f>
        <v>0</v>
      </c>
      <c r="Q482" s="226">
        <v>0</v>
      </c>
      <c r="R482" s="226">
        <f>Q482*H482</f>
        <v>0</v>
      </c>
      <c r="S482" s="226">
        <v>0</v>
      </c>
      <c r="T482" s="227">
        <f>S482*H482</f>
        <v>0</v>
      </c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R482" s="228" t="s">
        <v>228</v>
      </c>
      <c r="AT482" s="228" t="s">
        <v>223</v>
      </c>
      <c r="AU482" s="228" t="s">
        <v>82</v>
      </c>
      <c r="AY482" s="20" t="s">
        <v>221</v>
      </c>
      <c r="BE482" s="229">
        <f>IF(N482="základní",J482,0)</f>
        <v>0</v>
      </c>
      <c r="BF482" s="229">
        <f>IF(N482="snížená",J482,0)</f>
        <v>0</v>
      </c>
      <c r="BG482" s="229">
        <f>IF(N482="zákl. přenesená",J482,0)</f>
        <v>0</v>
      </c>
      <c r="BH482" s="229">
        <f>IF(N482="sníž. přenesená",J482,0)</f>
        <v>0</v>
      </c>
      <c r="BI482" s="229">
        <f>IF(N482="nulová",J482,0)</f>
        <v>0</v>
      </c>
      <c r="BJ482" s="20" t="s">
        <v>80</v>
      </c>
      <c r="BK482" s="229">
        <f>ROUND(I482*H482,2)</f>
        <v>0</v>
      </c>
      <c r="BL482" s="20" t="s">
        <v>228</v>
      </c>
      <c r="BM482" s="228" t="s">
        <v>3397</v>
      </c>
    </row>
    <row r="483" spans="1:47" s="2" customFormat="1" ht="12">
      <c r="A483" s="41"/>
      <c r="B483" s="42"/>
      <c r="C483" s="43"/>
      <c r="D483" s="230" t="s">
        <v>230</v>
      </c>
      <c r="E483" s="43"/>
      <c r="F483" s="231" t="s">
        <v>3398</v>
      </c>
      <c r="G483" s="43"/>
      <c r="H483" s="43"/>
      <c r="I483" s="232"/>
      <c r="J483" s="43"/>
      <c r="K483" s="43"/>
      <c r="L483" s="47"/>
      <c r="M483" s="233"/>
      <c r="N483" s="234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T483" s="20" t="s">
        <v>230</v>
      </c>
      <c r="AU483" s="20" t="s">
        <v>82</v>
      </c>
    </row>
    <row r="484" spans="1:47" s="2" customFormat="1" ht="12">
      <c r="A484" s="41"/>
      <c r="B484" s="42"/>
      <c r="C484" s="43"/>
      <c r="D484" s="235" t="s">
        <v>232</v>
      </c>
      <c r="E484" s="43"/>
      <c r="F484" s="236" t="s">
        <v>3399</v>
      </c>
      <c r="G484" s="43"/>
      <c r="H484" s="43"/>
      <c r="I484" s="232"/>
      <c r="J484" s="43"/>
      <c r="K484" s="43"/>
      <c r="L484" s="47"/>
      <c r="M484" s="233"/>
      <c r="N484" s="234"/>
      <c r="O484" s="87"/>
      <c r="P484" s="87"/>
      <c r="Q484" s="87"/>
      <c r="R484" s="87"/>
      <c r="S484" s="87"/>
      <c r="T484" s="88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T484" s="20" t="s">
        <v>232</v>
      </c>
      <c r="AU484" s="20" t="s">
        <v>82</v>
      </c>
    </row>
    <row r="485" spans="1:63" s="12" customFormat="1" ht="25.9" customHeight="1">
      <c r="A485" s="12"/>
      <c r="B485" s="201"/>
      <c r="C485" s="202"/>
      <c r="D485" s="203" t="s">
        <v>71</v>
      </c>
      <c r="E485" s="204" t="s">
        <v>766</v>
      </c>
      <c r="F485" s="204" t="s">
        <v>767</v>
      </c>
      <c r="G485" s="202"/>
      <c r="H485" s="202"/>
      <c r="I485" s="205"/>
      <c r="J485" s="206">
        <f>BK485</f>
        <v>0</v>
      </c>
      <c r="K485" s="202"/>
      <c r="L485" s="207"/>
      <c r="M485" s="208"/>
      <c r="N485" s="209"/>
      <c r="O485" s="209"/>
      <c r="P485" s="210">
        <f>P486+P489</f>
        <v>0</v>
      </c>
      <c r="Q485" s="209"/>
      <c r="R485" s="210">
        <f>R486+R489</f>
        <v>0</v>
      </c>
      <c r="S485" s="209"/>
      <c r="T485" s="211">
        <f>T486+T489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12" t="s">
        <v>82</v>
      </c>
      <c r="AT485" s="213" t="s">
        <v>71</v>
      </c>
      <c r="AU485" s="213" t="s">
        <v>72</v>
      </c>
      <c r="AY485" s="212" t="s">
        <v>221</v>
      </c>
      <c r="BK485" s="214">
        <f>BK486+BK489</f>
        <v>0</v>
      </c>
    </row>
    <row r="486" spans="1:63" s="12" customFormat="1" ht="22.8" customHeight="1">
      <c r="A486" s="12"/>
      <c r="B486" s="201"/>
      <c r="C486" s="202"/>
      <c r="D486" s="203" t="s">
        <v>71</v>
      </c>
      <c r="E486" s="215" t="s">
        <v>1548</v>
      </c>
      <c r="F486" s="215" t="s">
        <v>1549</v>
      </c>
      <c r="G486" s="202"/>
      <c r="H486" s="202"/>
      <c r="I486" s="205"/>
      <c r="J486" s="216">
        <f>BK486</f>
        <v>0</v>
      </c>
      <c r="K486" s="202"/>
      <c r="L486" s="207"/>
      <c r="M486" s="208"/>
      <c r="N486" s="209"/>
      <c r="O486" s="209"/>
      <c r="P486" s="210">
        <f>SUM(P487:P488)</f>
        <v>0</v>
      </c>
      <c r="Q486" s="209"/>
      <c r="R486" s="210">
        <f>SUM(R487:R488)</f>
        <v>0</v>
      </c>
      <c r="S486" s="209"/>
      <c r="T486" s="211">
        <f>SUM(T487:T488)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12" t="s">
        <v>82</v>
      </c>
      <c r="AT486" s="213" t="s">
        <v>71</v>
      </c>
      <c r="AU486" s="213" t="s">
        <v>80</v>
      </c>
      <c r="AY486" s="212" t="s">
        <v>221</v>
      </c>
      <c r="BK486" s="214">
        <f>SUM(BK487:BK488)</f>
        <v>0</v>
      </c>
    </row>
    <row r="487" spans="1:65" s="2" customFormat="1" ht="24.15" customHeight="1">
      <c r="A487" s="41"/>
      <c r="B487" s="42"/>
      <c r="C487" s="217" t="s">
        <v>896</v>
      </c>
      <c r="D487" s="217" t="s">
        <v>223</v>
      </c>
      <c r="E487" s="218" t="s">
        <v>2104</v>
      </c>
      <c r="F487" s="219" t="s">
        <v>3400</v>
      </c>
      <c r="G487" s="220" t="s">
        <v>336</v>
      </c>
      <c r="H487" s="221">
        <v>1</v>
      </c>
      <c r="I487" s="222"/>
      <c r="J487" s="223">
        <f>ROUND(I487*H487,2)</f>
        <v>0</v>
      </c>
      <c r="K487" s="219" t="s">
        <v>632</v>
      </c>
      <c r="L487" s="47"/>
      <c r="M487" s="224" t="s">
        <v>19</v>
      </c>
      <c r="N487" s="225" t="s">
        <v>43</v>
      </c>
      <c r="O487" s="87"/>
      <c r="P487" s="226">
        <f>O487*H487</f>
        <v>0</v>
      </c>
      <c r="Q487" s="226">
        <v>0</v>
      </c>
      <c r="R487" s="226">
        <f>Q487*H487</f>
        <v>0</v>
      </c>
      <c r="S487" s="226">
        <v>0</v>
      </c>
      <c r="T487" s="227">
        <f>S487*H487</f>
        <v>0</v>
      </c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R487" s="228" t="s">
        <v>341</v>
      </c>
      <c r="AT487" s="228" t="s">
        <v>223</v>
      </c>
      <c r="AU487" s="228" t="s">
        <v>82</v>
      </c>
      <c r="AY487" s="20" t="s">
        <v>221</v>
      </c>
      <c r="BE487" s="229">
        <f>IF(N487="základní",J487,0)</f>
        <v>0</v>
      </c>
      <c r="BF487" s="229">
        <f>IF(N487="snížená",J487,0)</f>
        <v>0</v>
      </c>
      <c r="BG487" s="229">
        <f>IF(N487="zákl. přenesená",J487,0)</f>
        <v>0</v>
      </c>
      <c r="BH487" s="229">
        <f>IF(N487="sníž. přenesená",J487,0)</f>
        <v>0</v>
      </c>
      <c r="BI487" s="229">
        <f>IF(N487="nulová",J487,0)</f>
        <v>0</v>
      </c>
      <c r="BJ487" s="20" t="s">
        <v>80</v>
      </c>
      <c r="BK487" s="229">
        <f>ROUND(I487*H487,2)</f>
        <v>0</v>
      </c>
      <c r="BL487" s="20" t="s">
        <v>341</v>
      </c>
      <c r="BM487" s="228" t="s">
        <v>3401</v>
      </c>
    </row>
    <row r="488" spans="1:47" s="2" customFormat="1" ht="12">
      <c r="A488" s="41"/>
      <c r="B488" s="42"/>
      <c r="C488" s="43"/>
      <c r="D488" s="230" t="s">
        <v>230</v>
      </c>
      <c r="E488" s="43"/>
      <c r="F488" s="231" t="s">
        <v>3400</v>
      </c>
      <c r="G488" s="43"/>
      <c r="H488" s="43"/>
      <c r="I488" s="232"/>
      <c r="J488" s="43"/>
      <c r="K488" s="43"/>
      <c r="L488" s="47"/>
      <c r="M488" s="233"/>
      <c r="N488" s="234"/>
      <c r="O488" s="87"/>
      <c r="P488" s="87"/>
      <c r="Q488" s="87"/>
      <c r="R488" s="87"/>
      <c r="S488" s="87"/>
      <c r="T488" s="88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T488" s="20" t="s">
        <v>230</v>
      </c>
      <c r="AU488" s="20" t="s">
        <v>82</v>
      </c>
    </row>
    <row r="489" spans="1:63" s="12" customFormat="1" ht="22.8" customHeight="1">
      <c r="A489" s="12"/>
      <c r="B489" s="201"/>
      <c r="C489" s="202"/>
      <c r="D489" s="203" t="s">
        <v>71</v>
      </c>
      <c r="E489" s="215" t="s">
        <v>3402</v>
      </c>
      <c r="F489" s="215" t="s">
        <v>3402</v>
      </c>
      <c r="G489" s="202"/>
      <c r="H489" s="202"/>
      <c r="I489" s="205"/>
      <c r="J489" s="216">
        <f>BK489</f>
        <v>0</v>
      </c>
      <c r="K489" s="202"/>
      <c r="L489" s="207"/>
      <c r="M489" s="208"/>
      <c r="N489" s="209"/>
      <c r="O489" s="209"/>
      <c r="P489" s="210">
        <f>SUM(P490:P518)</f>
        <v>0</v>
      </c>
      <c r="Q489" s="209"/>
      <c r="R489" s="210">
        <f>SUM(R490:R518)</f>
        <v>0</v>
      </c>
      <c r="S489" s="209"/>
      <c r="T489" s="211">
        <f>SUM(T490:T518)</f>
        <v>0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12" t="s">
        <v>82</v>
      </c>
      <c r="AT489" s="213" t="s">
        <v>71</v>
      </c>
      <c r="AU489" s="213" t="s">
        <v>80</v>
      </c>
      <c r="AY489" s="212" t="s">
        <v>221</v>
      </c>
      <c r="BK489" s="214">
        <f>SUM(BK490:BK518)</f>
        <v>0</v>
      </c>
    </row>
    <row r="490" spans="1:65" s="2" customFormat="1" ht="24.15" customHeight="1">
      <c r="A490" s="41"/>
      <c r="B490" s="42"/>
      <c r="C490" s="217" t="s">
        <v>902</v>
      </c>
      <c r="D490" s="217" t="s">
        <v>223</v>
      </c>
      <c r="E490" s="218" t="s">
        <v>3403</v>
      </c>
      <c r="F490" s="219" t="s">
        <v>3404</v>
      </c>
      <c r="G490" s="220" t="s">
        <v>336</v>
      </c>
      <c r="H490" s="221">
        <v>1</v>
      </c>
      <c r="I490" s="222"/>
      <c r="J490" s="223">
        <f>ROUND(I490*H490,2)</f>
        <v>0</v>
      </c>
      <c r="K490" s="219" t="s">
        <v>632</v>
      </c>
      <c r="L490" s="47"/>
      <c r="M490" s="224" t="s">
        <v>19</v>
      </c>
      <c r="N490" s="225" t="s">
        <v>43</v>
      </c>
      <c r="O490" s="87"/>
      <c r="P490" s="226">
        <f>O490*H490</f>
        <v>0</v>
      </c>
      <c r="Q490" s="226">
        <v>0</v>
      </c>
      <c r="R490" s="226">
        <f>Q490*H490</f>
        <v>0</v>
      </c>
      <c r="S490" s="226">
        <v>0</v>
      </c>
      <c r="T490" s="227">
        <f>S490*H490</f>
        <v>0</v>
      </c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R490" s="228" t="s">
        <v>341</v>
      </c>
      <c r="AT490" s="228" t="s">
        <v>223</v>
      </c>
      <c r="AU490" s="228" t="s">
        <v>82</v>
      </c>
      <c r="AY490" s="20" t="s">
        <v>221</v>
      </c>
      <c r="BE490" s="229">
        <f>IF(N490="základní",J490,0)</f>
        <v>0</v>
      </c>
      <c r="BF490" s="229">
        <f>IF(N490="snížená",J490,0)</f>
        <v>0</v>
      </c>
      <c r="BG490" s="229">
        <f>IF(N490="zákl. přenesená",J490,0)</f>
        <v>0</v>
      </c>
      <c r="BH490" s="229">
        <f>IF(N490="sníž. přenesená",J490,0)</f>
        <v>0</v>
      </c>
      <c r="BI490" s="229">
        <f>IF(N490="nulová",J490,0)</f>
        <v>0</v>
      </c>
      <c r="BJ490" s="20" t="s">
        <v>80</v>
      </c>
      <c r="BK490" s="229">
        <f>ROUND(I490*H490,2)</f>
        <v>0</v>
      </c>
      <c r="BL490" s="20" t="s">
        <v>341</v>
      </c>
      <c r="BM490" s="228" t="s">
        <v>3405</v>
      </c>
    </row>
    <row r="491" spans="1:47" s="2" customFormat="1" ht="12">
      <c r="A491" s="41"/>
      <c r="B491" s="42"/>
      <c r="C491" s="43"/>
      <c r="D491" s="230" t="s">
        <v>230</v>
      </c>
      <c r="E491" s="43"/>
      <c r="F491" s="231" t="s">
        <v>3404</v>
      </c>
      <c r="G491" s="43"/>
      <c r="H491" s="43"/>
      <c r="I491" s="232"/>
      <c r="J491" s="43"/>
      <c r="K491" s="43"/>
      <c r="L491" s="47"/>
      <c r="M491" s="233"/>
      <c r="N491" s="234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T491" s="20" t="s">
        <v>230</v>
      </c>
      <c r="AU491" s="20" t="s">
        <v>82</v>
      </c>
    </row>
    <row r="492" spans="1:47" s="2" customFormat="1" ht="12">
      <c r="A492" s="41"/>
      <c r="B492" s="42"/>
      <c r="C492" s="43"/>
      <c r="D492" s="230" t="s">
        <v>1665</v>
      </c>
      <c r="E492" s="43"/>
      <c r="F492" s="290" t="s">
        <v>3406</v>
      </c>
      <c r="G492" s="43"/>
      <c r="H492" s="43"/>
      <c r="I492" s="232"/>
      <c r="J492" s="43"/>
      <c r="K492" s="43"/>
      <c r="L492" s="47"/>
      <c r="M492" s="233"/>
      <c r="N492" s="234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T492" s="20" t="s">
        <v>1665</v>
      </c>
      <c r="AU492" s="20" t="s">
        <v>82</v>
      </c>
    </row>
    <row r="493" spans="1:65" s="2" customFormat="1" ht="37.8" customHeight="1">
      <c r="A493" s="41"/>
      <c r="B493" s="42"/>
      <c r="C493" s="217" t="s">
        <v>909</v>
      </c>
      <c r="D493" s="217" t="s">
        <v>223</v>
      </c>
      <c r="E493" s="218" t="s">
        <v>3407</v>
      </c>
      <c r="F493" s="219" t="s">
        <v>3408</v>
      </c>
      <c r="G493" s="220" t="s">
        <v>336</v>
      </c>
      <c r="H493" s="221">
        <v>1</v>
      </c>
      <c r="I493" s="222"/>
      <c r="J493" s="223">
        <f>ROUND(I493*H493,2)</f>
        <v>0</v>
      </c>
      <c r="K493" s="219" t="s">
        <v>632</v>
      </c>
      <c r="L493" s="47"/>
      <c r="M493" s="224" t="s">
        <v>19</v>
      </c>
      <c r="N493" s="225" t="s">
        <v>43</v>
      </c>
      <c r="O493" s="87"/>
      <c r="P493" s="226">
        <f>O493*H493</f>
        <v>0</v>
      </c>
      <c r="Q493" s="226">
        <v>0</v>
      </c>
      <c r="R493" s="226">
        <f>Q493*H493</f>
        <v>0</v>
      </c>
      <c r="S493" s="226">
        <v>0</v>
      </c>
      <c r="T493" s="227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28" t="s">
        <v>341</v>
      </c>
      <c r="AT493" s="228" t="s">
        <v>223</v>
      </c>
      <c r="AU493" s="228" t="s">
        <v>82</v>
      </c>
      <c r="AY493" s="20" t="s">
        <v>221</v>
      </c>
      <c r="BE493" s="229">
        <f>IF(N493="základní",J493,0)</f>
        <v>0</v>
      </c>
      <c r="BF493" s="229">
        <f>IF(N493="snížená",J493,0)</f>
        <v>0</v>
      </c>
      <c r="BG493" s="229">
        <f>IF(N493="zákl. přenesená",J493,0)</f>
        <v>0</v>
      </c>
      <c r="BH493" s="229">
        <f>IF(N493="sníž. přenesená",J493,0)</f>
        <v>0</v>
      </c>
      <c r="BI493" s="229">
        <f>IF(N493="nulová",J493,0)</f>
        <v>0</v>
      </c>
      <c r="BJ493" s="20" t="s">
        <v>80</v>
      </c>
      <c r="BK493" s="229">
        <f>ROUND(I493*H493,2)</f>
        <v>0</v>
      </c>
      <c r="BL493" s="20" t="s">
        <v>341</v>
      </c>
      <c r="BM493" s="228" t="s">
        <v>3409</v>
      </c>
    </row>
    <row r="494" spans="1:47" s="2" customFormat="1" ht="12">
      <c r="A494" s="41"/>
      <c r="B494" s="42"/>
      <c r="C494" s="43"/>
      <c r="D494" s="230" t="s">
        <v>230</v>
      </c>
      <c r="E494" s="43"/>
      <c r="F494" s="231" t="s">
        <v>3408</v>
      </c>
      <c r="G494" s="43"/>
      <c r="H494" s="43"/>
      <c r="I494" s="232"/>
      <c r="J494" s="43"/>
      <c r="K494" s="43"/>
      <c r="L494" s="47"/>
      <c r="M494" s="233"/>
      <c r="N494" s="23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20" t="s">
        <v>230</v>
      </c>
      <c r="AU494" s="20" t="s">
        <v>82</v>
      </c>
    </row>
    <row r="495" spans="1:47" s="2" customFormat="1" ht="12">
      <c r="A495" s="41"/>
      <c r="B495" s="42"/>
      <c r="C495" s="43"/>
      <c r="D495" s="230" t="s">
        <v>1665</v>
      </c>
      <c r="E495" s="43"/>
      <c r="F495" s="290" t="s">
        <v>3410</v>
      </c>
      <c r="G495" s="43"/>
      <c r="H495" s="43"/>
      <c r="I495" s="232"/>
      <c r="J495" s="43"/>
      <c r="K495" s="43"/>
      <c r="L495" s="47"/>
      <c r="M495" s="233"/>
      <c r="N495" s="234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T495" s="20" t="s">
        <v>1665</v>
      </c>
      <c r="AU495" s="20" t="s">
        <v>82</v>
      </c>
    </row>
    <row r="496" spans="1:65" s="2" customFormat="1" ht="24.15" customHeight="1">
      <c r="A496" s="41"/>
      <c r="B496" s="42"/>
      <c r="C496" s="217" t="s">
        <v>916</v>
      </c>
      <c r="D496" s="217" t="s">
        <v>223</v>
      </c>
      <c r="E496" s="218" t="s">
        <v>3411</v>
      </c>
      <c r="F496" s="219" t="s">
        <v>3412</v>
      </c>
      <c r="G496" s="220" t="s">
        <v>336</v>
      </c>
      <c r="H496" s="221">
        <v>1</v>
      </c>
      <c r="I496" s="222"/>
      <c r="J496" s="223">
        <f>ROUND(I496*H496,2)</f>
        <v>0</v>
      </c>
      <c r="K496" s="219" t="s">
        <v>632</v>
      </c>
      <c r="L496" s="47"/>
      <c r="M496" s="224" t="s">
        <v>19</v>
      </c>
      <c r="N496" s="225" t="s">
        <v>43</v>
      </c>
      <c r="O496" s="87"/>
      <c r="P496" s="226">
        <f>O496*H496</f>
        <v>0</v>
      </c>
      <c r="Q496" s="226">
        <v>0</v>
      </c>
      <c r="R496" s="226">
        <f>Q496*H496</f>
        <v>0</v>
      </c>
      <c r="S496" s="226">
        <v>0</v>
      </c>
      <c r="T496" s="227">
        <f>S496*H496</f>
        <v>0</v>
      </c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R496" s="228" t="s">
        <v>341</v>
      </c>
      <c r="AT496" s="228" t="s">
        <v>223</v>
      </c>
      <c r="AU496" s="228" t="s">
        <v>82</v>
      </c>
      <c r="AY496" s="20" t="s">
        <v>221</v>
      </c>
      <c r="BE496" s="229">
        <f>IF(N496="základní",J496,0)</f>
        <v>0</v>
      </c>
      <c r="BF496" s="229">
        <f>IF(N496="snížená",J496,0)</f>
        <v>0</v>
      </c>
      <c r="BG496" s="229">
        <f>IF(N496="zákl. přenesená",J496,0)</f>
        <v>0</v>
      </c>
      <c r="BH496" s="229">
        <f>IF(N496="sníž. přenesená",J496,0)</f>
        <v>0</v>
      </c>
      <c r="BI496" s="229">
        <f>IF(N496="nulová",J496,0)</f>
        <v>0</v>
      </c>
      <c r="BJ496" s="20" t="s">
        <v>80</v>
      </c>
      <c r="BK496" s="229">
        <f>ROUND(I496*H496,2)</f>
        <v>0</v>
      </c>
      <c r="BL496" s="20" t="s">
        <v>341</v>
      </c>
      <c r="BM496" s="228" t="s">
        <v>3413</v>
      </c>
    </row>
    <row r="497" spans="1:47" s="2" customFormat="1" ht="12">
      <c r="A497" s="41"/>
      <c r="B497" s="42"/>
      <c r="C497" s="43"/>
      <c r="D497" s="230" t="s">
        <v>230</v>
      </c>
      <c r="E497" s="43"/>
      <c r="F497" s="231" t="s">
        <v>3412</v>
      </c>
      <c r="G497" s="43"/>
      <c r="H497" s="43"/>
      <c r="I497" s="232"/>
      <c r="J497" s="43"/>
      <c r="K497" s="43"/>
      <c r="L497" s="47"/>
      <c r="M497" s="233"/>
      <c r="N497" s="234"/>
      <c r="O497" s="87"/>
      <c r="P497" s="87"/>
      <c r="Q497" s="87"/>
      <c r="R497" s="87"/>
      <c r="S497" s="87"/>
      <c r="T497" s="88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T497" s="20" t="s">
        <v>230</v>
      </c>
      <c r="AU497" s="20" t="s">
        <v>82</v>
      </c>
    </row>
    <row r="498" spans="1:47" s="2" customFormat="1" ht="12">
      <c r="A498" s="41"/>
      <c r="B498" s="42"/>
      <c r="C498" s="43"/>
      <c r="D498" s="230" t="s">
        <v>1665</v>
      </c>
      <c r="E498" s="43"/>
      <c r="F498" s="290" t="s">
        <v>3414</v>
      </c>
      <c r="G498" s="43"/>
      <c r="H498" s="43"/>
      <c r="I498" s="232"/>
      <c r="J498" s="43"/>
      <c r="K498" s="43"/>
      <c r="L498" s="47"/>
      <c r="M498" s="233"/>
      <c r="N498" s="234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T498" s="20" t="s">
        <v>1665</v>
      </c>
      <c r="AU498" s="20" t="s">
        <v>82</v>
      </c>
    </row>
    <row r="499" spans="1:65" s="2" customFormat="1" ht="24.15" customHeight="1">
      <c r="A499" s="41"/>
      <c r="B499" s="42"/>
      <c r="C499" s="217" t="s">
        <v>923</v>
      </c>
      <c r="D499" s="217" t="s">
        <v>223</v>
      </c>
      <c r="E499" s="218" t="s">
        <v>3415</v>
      </c>
      <c r="F499" s="219" t="s">
        <v>3416</v>
      </c>
      <c r="G499" s="220" t="s">
        <v>336</v>
      </c>
      <c r="H499" s="221">
        <v>1</v>
      </c>
      <c r="I499" s="222"/>
      <c r="J499" s="223">
        <f>ROUND(I499*H499,2)</f>
        <v>0</v>
      </c>
      <c r="K499" s="219" t="s">
        <v>632</v>
      </c>
      <c r="L499" s="47"/>
      <c r="M499" s="224" t="s">
        <v>19</v>
      </c>
      <c r="N499" s="225" t="s">
        <v>43</v>
      </c>
      <c r="O499" s="87"/>
      <c r="P499" s="226">
        <f>O499*H499</f>
        <v>0</v>
      </c>
      <c r="Q499" s="226">
        <v>0</v>
      </c>
      <c r="R499" s="226">
        <f>Q499*H499</f>
        <v>0</v>
      </c>
      <c r="S499" s="226">
        <v>0</v>
      </c>
      <c r="T499" s="227">
        <f>S499*H499</f>
        <v>0</v>
      </c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R499" s="228" t="s">
        <v>341</v>
      </c>
      <c r="AT499" s="228" t="s">
        <v>223</v>
      </c>
      <c r="AU499" s="228" t="s">
        <v>82</v>
      </c>
      <c r="AY499" s="20" t="s">
        <v>221</v>
      </c>
      <c r="BE499" s="229">
        <f>IF(N499="základní",J499,0)</f>
        <v>0</v>
      </c>
      <c r="BF499" s="229">
        <f>IF(N499="snížená",J499,0)</f>
        <v>0</v>
      </c>
      <c r="BG499" s="229">
        <f>IF(N499="zákl. přenesená",J499,0)</f>
        <v>0</v>
      </c>
      <c r="BH499" s="229">
        <f>IF(N499="sníž. přenesená",J499,0)</f>
        <v>0</v>
      </c>
      <c r="BI499" s="229">
        <f>IF(N499="nulová",J499,0)</f>
        <v>0</v>
      </c>
      <c r="BJ499" s="20" t="s">
        <v>80</v>
      </c>
      <c r="BK499" s="229">
        <f>ROUND(I499*H499,2)</f>
        <v>0</v>
      </c>
      <c r="BL499" s="20" t="s">
        <v>341</v>
      </c>
      <c r="BM499" s="228" t="s">
        <v>3417</v>
      </c>
    </row>
    <row r="500" spans="1:47" s="2" customFormat="1" ht="12">
      <c r="A500" s="41"/>
      <c r="B500" s="42"/>
      <c r="C500" s="43"/>
      <c r="D500" s="230" t="s">
        <v>230</v>
      </c>
      <c r="E500" s="43"/>
      <c r="F500" s="231" t="s">
        <v>3416</v>
      </c>
      <c r="G500" s="43"/>
      <c r="H500" s="43"/>
      <c r="I500" s="232"/>
      <c r="J500" s="43"/>
      <c r="K500" s="43"/>
      <c r="L500" s="47"/>
      <c r="M500" s="233"/>
      <c r="N500" s="234"/>
      <c r="O500" s="87"/>
      <c r="P500" s="87"/>
      <c r="Q500" s="87"/>
      <c r="R500" s="87"/>
      <c r="S500" s="87"/>
      <c r="T500" s="88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T500" s="20" t="s">
        <v>230</v>
      </c>
      <c r="AU500" s="20" t="s">
        <v>82</v>
      </c>
    </row>
    <row r="501" spans="1:47" s="2" customFormat="1" ht="12">
      <c r="A501" s="41"/>
      <c r="B501" s="42"/>
      <c r="C501" s="43"/>
      <c r="D501" s="230" t="s">
        <v>1665</v>
      </c>
      <c r="E501" s="43"/>
      <c r="F501" s="290" t="s">
        <v>3418</v>
      </c>
      <c r="G501" s="43"/>
      <c r="H501" s="43"/>
      <c r="I501" s="232"/>
      <c r="J501" s="43"/>
      <c r="K501" s="43"/>
      <c r="L501" s="47"/>
      <c r="M501" s="233"/>
      <c r="N501" s="234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T501" s="20" t="s">
        <v>1665</v>
      </c>
      <c r="AU501" s="20" t="s">
        <v>82</v>
      </c>
    </row>
    <row r="502" spans="1:65" s="2" customFormat="1" ht="24.15" customHeight="1">
      <c r="A502" s="41"/>
      <c r="B502" s="42"/>
      <c r="C502" s="217" t="s">
        <v>929</v>
      </c>
      <c r="D502" s="217" t="s">
        <v>223</v>
      </c>
      <c r="E502" s="218" t="s">
        <v>3419</v>
      </c>
      <c r="F502" s="219" t="s">
        <v>3420</v>
      </c>
      <c r="G502" s="220" t="s">
        <v>336</v>
      </c>
      <c r="H502" s="221">
        <v>1</v>
      </c>
      <c r="I502" s="222"/>
      <c r="J502" s="223">
        <f>ROUND(I502*H502,2)</f>
        <v>0</v>
      </c>
      <c r="K502" s="219" t="s">
        <v>632</v>
      </c>
      <c r="L502" s="47"/>
      <c r="M502" s="224" t="s">
        <v>19</v>
      </c>
      <c r="N502" s="225" t="s">
        <v>43</v>
      </c>
      <c r="O502" s="87"/>
      <c r="P502" s="226">
        <f>O502*H502</f>
        <v>0</v>
      </c>
      <c r="Q502" s="226">
        <v>0</v>
      </c>
      <c r="R502" s="226">
        <f>Q502*H502</f>
        <v>0</v>
      </c>
      <c r="S502" s="226">
        <v>0</v>
      </c>
      <c r="T502" s="227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28" t="s">
        <v>341</v>
      </c>
      <c r="AT502" s="228" t="s">
        <v>223</v>
      </c>
      <c r="AU502" s="228" t="s">
        <v>82</v>
      </c>
      <c r="AY502" s="20" t="s">
        <v>221</v>
      </c>
      <c r="BE502" s="229">
        <f>IF(N502="základní",J502,0)</f>
        <v>0</v>
      </c>
      <c r="BF502" s="229">
        <f>IF(N502="snížená",J502,0)</f>
        <v>0</v>
      </c>
      <c r="BG502" s="229">
        <f>IF(N502="zákl. přenesená",J502,0)</f>
        <v>0</v>
      </c>
      <c r="BH502" s="229">
        <f>IF(N502="sníž. přenesená",J502,0)</f>
        <v>0</v>
      </c>
      <c r="BI502" s="229">
        <f>IF(N502="nulová",J502,0)</f>
        <v>0</v>
      </c>
      <c r="BJ502" s="20" t="s">
        <v>80</v>
      </c>
      <c r="BK502" s="229">
        <f>ROUND(I502*H502,2)</f>
        <v>0</v>
      </c>
      <c r="BL502" s="20" t="s">
        <v>341</v>
      </c>
      <c r="BM502" s="228" t="s">
        <v>3421</v>
      </c>
    </row>
    <row r="503" spans="1:47" s="2" customFormat="1" ht="12">
      <c r="A503" s="41"/>
      <c r="B503" s="42"/>
      <c r="C503" s="43"/>
      <c r="D503" s="230" t="s">
        <v>230</v>
      </c>
      <c r="E503" s="43"/>
      <c r="F503" s="231" t="s">
        <v>3420</v>
      </c>
      <c r="G503" s="43"/>
      <c r="H503" s="43"/>
      <c r="I503" s="232"/>
      <c r="J503" s="43"/>
      <c r="K503" s="43"/>
      <c r="L503" s="47"/>
      <c r="M503" s="233"/>
      <c r="N503" s="234"/>
      <c r="O503" s="87"/>
      <c r="P503" s="87"/>
      <c r="Q503" s="87"/>
      <c r="R503" s="87"/>
      <c r="S503" s="87"/>
      <c r="T503" s="88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T503" s="20" t="s">
        <v>230</v>
      </c>
      <c r="AU503" s="20" t="s">
        <v>82</v>
      </c>
    </row>
    <row r="504" spans="1:47" s="2" customFormat="1" ht="12">
      <c r="A504" s="41"/>
      <c r="B504" s="42"/>
      <c r="C504" s="43"/>
      <c r="D504" s="230" t="s">
        <v>1665</v>
      </c>
      <c r="E504" s="43"/>
      <c r="F504" s="290" t="s">
        <v>3422</v>
      </c>
      <c r="G504" s="43"/>
      <c r="H504" s="43"/>
      <c r="I504" s="232"/>
      <c r="J504" s="43"/>
      <c r="K504" s="43"/>
      <c r="L504" s="47"/>
      <c r="M504" s="233"/>
      <c r="N504" s="234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20" t="s">
        <v>1665</v>
      </c>
      <c r="AU504" s="20" t="s">
        <v>82</v>
      </c>
    </row>
    <row r="505" spans="1:65" s="2" customFormat="1" ht="16.5" customHeight="1">
      <c r="A505" s="41"/>
      <c r="B505" s="42"/>
      <c r="C505" s="217" t="s">
        <v>934</v>
      </c>
      <c r="D505" s="217" t="s">
        <v>223</v>
      </c>
      <c r="E505" s="218" t="s">
        <v>3423</v>
      </c>
      <c r="F505" s="219" t="s">
        <v>3424</v>
      </c>
      <c r="G505" s="220" t="s">
        <v>336</v>
      </c>
      <c r="H505" s="221">
        <v>1</v>
      </c>
      <c r="I505" s="222"/>
      <c r="J505" s="223">
        <f>ROUND(I505*H505,2)</f>
        <v>0</v>
      </c>
      <c r="K505" s="219" t="s">
        <v>632</v>
      </c>
      <c r="L505" s="47"/>
      <c r="M505" s="224" t="s">
        <v>19</v>
      </c>
      <c r="N505" s="225" t="s">
        <v>43</v>
      </c>
      <c r="O505" s="87"/>
      <c r="P505" s="226">
        <f>O505*H505</f>
        <v>0</v>
      </c>
      <c r="Q505" s="226">
        <v>0</v>
      </c>
      <c r="R505" s="226">
        <f>Q505*H505</f>
        <v>0</v>
      </c>
      <c r="S505" s="226">
        <v>0</v>
      </c>
      <c r="T505" s="227">
        <f>S505*H505</f>
        <v>0</v>
      </c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R505" s="228" t="s">
        <v>341</v>
      </c>
      <c r="AT505" s="228" t="s">
        <v>223</v>
      </c>
      <c r="AU505" s="228" t="s">
        <v>82</v>
      </c>
      <c r="AY505" s="20" t="s">
        <v>221</v>
      </c>
      <c r="BE505" s="229">
        <f>IF(N505="základní",J505,0)</f>
        <v>0</v>
      </c>
      <c r="BF505" s="229">
        <f>IF(N505="snížená",J505,0)</f>
        <v>0</v>
      </c>
      <c r="BG505" s="229">
        <f>IF(N505="zákl. přenesená",J505,0)</f>
        <v>0</v>
      </c>
      <c r="BH505" s="229">
        <f>IF(N505="sníž. přenesená",J505,0)</f>
        <v>0</v>
      </c>
      <c r="BI505" s="229">
        <f>IF(N505="nulová",J505,0)</f>
        <v>0</v>
      </c>
      <c r="BJ505" s="20" t="s">
        <v>80</v>
      </c>
      <c r="BK505" s="229">
        <f>ROUND(I505*H505,2)</f>
        <v>0</v>
      </c>
      <c r="BL505" s="20" t="s">
        <v>341</v>
      </c>
      <c r="BM505" s="228" t="s">
        <v>3425</v>
      </c>
    </row>
    <row r="506" spans="1:47" s="2" customFormat="1" ht="12">
      <c r="A506" s="41"/>
      <c r="B506" s="42"/>
      <c r="C506" s="43"/>
      <c r="D506" s="230" t="s">
        <v>230</v>
      </c>
      <c r="E506" s="43"/>
      <c r="F506" s="231" t="s">
        <v>3424</v>
      </c>
      <c r="G506" s="43"/>
      <c r="H506" s="43"/>
      <c r="I506" s="232"/>
      <c r="J506" s="43"/>
      <c r="K506" s="43"/>
      <c r="L506" s="47"/>
      <c r="M506" s="233"/>
      <c r="N506" s="234"/>
      <c r="O506" s="87"/>
      <c r="P506" s="87"/>
      <c r="Q506" s="87"/>
      <c r="R506" s="87"/>
      <c r="S506" s="87"/>
      <c r="T506" s="88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T506" s="20" t="s">
        <v>230</v>
      </c>
      <c r="AU506" s="20" t="s">
        <v>82</v>
      </c>
    </row>
    <row r="507" spans="1:47" s="2" customFormat="1" ht="12">
      <c r="A507" s="41"/>
      <c r="B507" s="42"/>
      <c r="C507" s="43"/>
      <c r="D507" s="230" t="s">
        <v>1665</v>
      </c>
      <c r="E507" s="43"/>
      <c r="F507" s="290" t="s">
        <v>3426</v>
      </c>
      <c r="G507" s="43"/>
      <c r="H507" s="43"/>
      <c r="I507" s="232"/>
      <c r="J507" s="43"/>
      <c r="K507" s="43"/>
      <c r="L507" s="47"/>
      <c r="M507" s="233"/>
      <c r="N507" s="234"/>
      <c r="O507" s="87"/>
      <c r="P507" s="87"/>
      <c r="Q507" s="87"/>
      <c r="R507" s="87"/>
      <c r="S507" s="87"/>
      <c r="T507" s="88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T507" s="20" t="s">
        <v>1665</v>
      </c>
      <c r="AU507" s="20" t="s">
        <v>82</v>
      </c>
    </row>
    <row r="508" spans="1:65" s="2" customFormat="1" ht="37.8" customHeight="1">
      <c r="A508" s="41"/>
      <c r="B508" s="42"/>
      <c r="C508" s="217" t="s">
        <v>945</v>
      </c>
      <c r="D508" s="217" t="s">
        <v>223</v>
      </c>
      <c r="E508" s="218" t="s">
        <v>3427</v>
      </c>
      <c r="F508" s="219" t="s">
        <v>3428</v>
      </c>
      <c r="G508" s="220" t="s">
        <v>336</v>
      </c>
      <c r="H508" s="221">
        <v>1</v>
      </c>
      <c r="I508" s="222"/>
      <c r="J508" s="223">
        <f>ROUND(I508*H508,2)</f>
        <v>0</v>
      </c>
      <c r="K508" s="219" t="s">
        <v>632</v>
      </c>
      <c r="L508" s="47"/>
      <c r="M508" s="224" t="s">
        <v>19</v>
      </c>
      <c r="N508" s="225" t="s">
        <v>43</v>
      </c>
      <c r="O508" s="87"/>
      <c r="P508" s="226">
        <f>O508*H508</f>
        <v>0</v>
      </c>
      <c r="Q508" s="226">
        <v>0</v>
      </c>
      <c r="R508" s="226">
        <f>Q508*H508</f>
        <v>0</v>
      </c>
      <c r="S508" s="226">
        <v>0</v>
      </c>
      <c r="T508" s="227">
        <f>S508*H508</f>
        <v>0</v>
      </c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R508" s="228" t="s">
        <v>341</v>
      </c>
      <c r="AT508" s="228" t="s">
        <v>223</v>
      </c>
      <c r="AU508" s="228" t="s">
        <v>82</v>
      </c>
      <c r="AY508" s="20" t="s">
        <v>221</v>
      </c>
      <c r="BE508" s="229">
        <f>IF(N508="základní",J508,0)</f>
        <v>0</v>
      </c>
      <c r="BF508" s="229">
        <f>IF(N508="snížená",J508,0)</f>
        <v>0</v>
      </c>
      <c r="BG508" s="229">
        <f>IF(N508="zákl. přenesená",J508,0)</f>
        <v>0</v>
      </c>
      <c r="BH508" s="229">
        <f>IF(N508="sníž. přenesená",J508,0)</f>
        <v>0</v>
      </c>
      <c r="BI508" s="229">
        <f>IF(N508="nulová",J508,0)</f>
        <v>0</v>
      </c>
      <c r="BJ508" s="20" t="s">
        <v>80</v>
      </c>
      <c r="BK508" s="229">
        <f>ROUND(I508*H508,2)</f>
        <v>0</v>
      </c>
      <c r="BL508" s="20" t="s">
        <v>341</v>
      </c>
      <c r="BM508" s="228" t="s">
        <v>3429</v>
      </c>
    </row>
    <row r="509" spans="1:47" s="2" customFormat="1" ht="12">
      <c r="A509" s="41"/>
      <c r="B509" s="42"/>
      <c r="C509" s="43"/>
      <c r="D509" s="230" t="s">
        <v>230</v>
      </c>
      <c r="E509" s="43"/>
      <c r="F509" s="231" t="s">
        <v>3428</v>
      </c>
      <c r="G509" s="43"/>
      <c r="H509" s="43"/>
      <c r="I509" s="232"/>
      <c r="J509" s="43"/>
      <c r="K509" s="43"/>
      <c r="L509" s="47"/>
      <c r="M509" s="233"/>
      <c r="N509" s="234"/>
      <c r="O509" s="87"/>
      <c r="P509" s="87"/>
      <c r="Q509" s="87"/>
      <c r="R509" s="87"/>
      <c r="S509" s="87"/>
      <c r="T509" s="88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T509" s="20" t="s">
        <v>230</v>
      </c>
      <c r="AU509" s="20" t="s">
        <v>82</v>
      </c>
    </row>
    <row r="510" spans="1:65" s="2" customFormat="1" ht="24.15" customHeight="1">
      <c r="A510" s="41"/>
      <c r="B510" s="42"/>
      <c r="C510" s="217" t="s">
        <v>948</v>
      </c>
      <c r="D510" s="217" t="s">
        <v>223</v>
      </c>
      <c r="E510" s="218" t="s">
        <v>3430</v>
      </c>
      <c r="F510" s="219" t="s">
        <v>3431</v>
      </c>
      <c r="G510" s="220" t="s">
        <v>336</v>
      </c>
      <c r="H510" s="221">
        <v>1</v>
      </c>
      <c r="I510" s="222"/>
      <c r="J510" s="223">
        <f>ROUND(I510*H510,2)</f>
        <v>0</v>
      </c>
      <c r="K510" s="219" t="s">
        <v>632</v>
      </c>
      <c r="L510" s="47"/>
      <c r="M510" s="224" t="s">
        <v>19</v>
      </c>
      <c r="N510" s="225" t="s">
        <v>43</v>
      </c>
      <c r="O510" s="87"/>
      <c r="P510" s="226">
        <f>O510*H510</f>
        <v>0</v>
      </c>
      <c r="Q510" s="226">
        <v>0</v>
      </c>
      <c r="R510" s="226">
        <f>Q510*H510</f>
        <v>0</v>
      </c>
      <c r="S510" s="226">
        <v>0</v>
      </c>
      <c r="T510" s="227">
        <f>S510*H510</f>
        <v>0</v>
      </c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R510" s="228" t="s">
        <v>341</v>
      </c>
      <c r="AT510" s="228" t="s">
        <v>223</v>
      </c>
      <c r="AU510" s="228" t="s">
        <v>82</v>
      </c>
      <c r="AY510" s="20" t="s">
        <v>221</v>
      </c>
      <c r="BE510" s="229">
        <f>IF(N510="základní",J510,0)</f>
        <v>0</v>
      </c>
      <c r="BF510" s="229">
        <f>IF(N510="snížená",J510,0)</f>
        <v>0</v>
      </c>
      <c r="BG510" s="229">
        <f>IF(N510="zákl. přenesená",J510,0)</f>
        <v>0</v>
      </c>
      <c r="BH510" s="229">
        <f>IF(N510="sníž. přenesená",J510,0)</f>
        <v>0</v>
      </c>
      <c r="BI510" s="229">
        <f>IF(N510="nulová",J510,0)</f>
        <v>0</v>
      </c>
      <c r="BJ510" s="20" t="s">
        <v>80</v>
      </c>
      <c r="BK510" s="229">
        <f>ROUND(I510*H510,2)</f>
        <v>0</v>
      </c>
      <c r="BL510" s="20" t="s">
        <v>341</v>
      </c>
      <c r="BM510" s="228" t="s">
        <v>3432</v>
      </c>
    </row>
    <row r="511" spans="1:47" s="2" customFormat="1" ht="12">
      <c r="A511" s="41"/>
      <c r="B511" s="42"/>
      <c r="C511" s="43"/>
      <c r="D511" s="230" t="s">
        <v>230</v>
      </c>
      <c r="E511" s="43"/>
      <c r="F511" s="231" t="s">
        <v>3431</v>
      </c>
      <c r="G511" s="43"/>
      <c r="H511" s="43"/>
      <c r="I511" s="232"/>
      <c r="J511" s="43"/>
      <c r="K511" s="43"/>
      <c r="L511" s="47"/>
      <c r="M511" s="233"/>
      <c r="N511" s="234"/>
      <c r="O511" s="87"/>
      <c r="P511" s="87"/>
      <c r="Q511" s="87"/>
      <c r="R511" s="87"/>
      <c r="S511" s="87"/>
      <c r="T511" s="88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T511" s="20" t="s">
        <v>230</v>
      </c>
      <c r="AU511" s="20" t="s">
        <v>82</v>
      </c>
    </row>
    <row r="512" spans="1:47" s="2" customFormat="1" ht="12">
      <c r="A512" s="41"/>
      <c r="B512" s="42"/>
      <c r="C512" s="43"/>
      <c r="D512" s="230" t="s">
        <v>1665</v>
      </c>
      <c r="E512" s="43"/>
      <c r="F512" s="290" t="s">
        <v>3433</v>
      </c>
      <c r="G512" s="43"/>
      <c r="H512" s="43"/>
      <c r="I512" s="232"/>
      <c r="J512" s="43"/>
      <c r="K512" s="43"/>
      <c r="L512" s="47"/>
      <c r="M512" s="233"/>
      <c r="N512" s="234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T512" s="20" t="s">
        <v>1665</v>
      </c>
      <c r="AU512" s="20" t="s">
        <v>82</v>
      </c>
    </row>
    <row r="513" spans="1:65" s="2" customFormat="1" ht="24.15" customHeight="1">
      <c r="A513" s="41"/>
      <c r="B513" s="42"/>
      <c r="C513" s="217" t="s">
        <v>954</v>
      </c>
      <c r="D513" s="217" t="s">
        <v>223</v>
      </c>
      <c r="E513" s="218" t="s">
        <v>3434</v>
      </c>
      <c r="F513" s="219" t="s">
        <v>3435</v>
      </c>
      <c r="G513" s="220" t="s">
        <v>336</v>
      </c>
      <c r="H513" s="221">
        <v>1</v>
      </c>
      <c r="I513" s="222"/>
      <c r="J513" s="223">
        <f>ROUND(I513*H513,2)</f>
        <v>0</v>
      </c>
      <c r="K513" s="219" t="s">
        <v>632</v>
      </c>
      <c r="L513" s="47"/>
      <c r="M513" s="224" t="s">
        <v>19</v>
      </c>
      <c r="N513" s="225" t="s">
        <v>43</v>
      </c>
      <c r="O513" s="87"/>
      <c r="P513" s="226">
        <f>O513*H513</f>
        <v>0</v>
      </c>
      <c r="Q513" s="226">
        <v>0</v>
      </c>
      <c r="R513" s="226">
        <f>Q513*H513</f>
        <v>0</v>
      </c>
      <c r="S513" s="226">
        <v>0</v>
      </c>
      <c r="T513" s="227">
        <f>S513*H513</f>
        <v>0</v>
      </c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R513" s="228" t="s">
        <v>341</v>
      </c>
      <c r="AT513" s="228" t="s">
        <v>223</v>
      </c>
      <c r="AU513" s="228" t="s">
        <v>82</v>
      </c>
      <c r="AY513" s="20" t="s">
        <v>221</v>
      </c>
      <c r="BE513" s="229">
        <f>IF(N513="základní",J513,0)</f>
        <v>0</v>
      </c>
      <c r="BF513" s="229">
        <f>IF(N513="snížená",J513,0)</f>
        <v>0</v>
      </c>
      <c r="BG513" s="229">
        <f>IF(N513="zákl. přenesená",J513,0)</f>
        <v>0</v>
      </c>
      <c r="BH513" s="229">
        <f>IF(N513="sníž. přenesená",J513,0)</f>
        <v>0</v>
      </c>
      <c r="BI513" s="229">
        <f>IF(N513="nulová",J513,0)</f>
        <v>0</v>
      </c>
      <c r="BJ513" s="20" t="s">
        <v>80</v>
      </c>
      <c r="BK513" s="229">
        <f>ROUND(I513*H513,2)</f>
        <v>0</v>
      </c>
      <c r="BL513" s="20" t="s">
        <v>341</v>
      </c>
      <c r="BM513" s="228" t="s">
        <v>3436</v>
      </c>
    </row>
    <row r="514" spans="1:47" s="2" customFormat="1" ht="12">
      <c r="A514" s="41"/>
      <c r="B514" s="42"/>
      <c r="C514" s="43"/>
      <c r="D514" s="230" t="s">
        <v>230</v>
      </c>
      <c r="E514" s="43"/>
      <c r="F514" s="231" t="s">
        <v>3435</v>
      </c>
      <c r="G514" s="43"/>
      <c r="H514" s="43"/>
      <c r="I514" s="232"/>
      <c r="J514" s="43"/>
      <c r="K514" s="43"/>
      <c r="L514" s="47"/>
      <c r="M514" s="233"/>
      <c r="N514" s="234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T514" s="20" t="s">
        <v>230</v>
      </c>
      <c r="AU514" s="20" t="s">
        <v>82</v>
      </c>
    </row>
    <row r="515" spans="1:47" s="2" customFormat="1" ht="12">
      <c r="A515" s="41"/>
      <c r="B515" s="42"/>
      <c r="C515" s="43"/>
      <c r="D515" s="230" t="s">
        <v>1665</v>
      </c>
      <c r="E515" s="43"/>
      <c r="F515" s="290" t="s">
        <v>3437</v>
      </c>
      <c r="G515" s="43"/>
      <c r="H515" s="43"/>
      <c r="I515" s="232"/>
      <c r="J515" s="43"/>
      <c r="K515" s="43"/>
      <c r="L515" s="47"/>
      <c r="M515" s="233"/>
      <c r="N515" s="234"/>
      <c r="O515" s="87"/>
      <c r="P515" s="87"/>
      <c r="Q515" s="87"/>
      <c r="R515" s="87"/>
      <c r="S515" s="87"/>
      <c r="T515" s="88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T515" s="20" t="s">
        <v>1665</v>
      </c>
      <c r="AU515" s="20" t="s">
        <v>82</v>
      </c>
    </row>
    <row r="516" spans="1:65" s="2" customFormat="1" ht="24.15" customHeight="1">
      <c r="A516" s="41"/>
      <c r="B516" s="42"/>
      <c r="C516" s="217" t="s">
        <v>958</v>
      </c>
      <c r="D516" s="217" t="s">
        <v>223</v>
      </c>
      <c r="E516" s="218" t="s">
        <v>3438</v>
      </c>
      <c r="F516" s="219" t="s">
        <v>3439</v>
      </c>
      <c r="G516" s="220" t="s">
        <v>336</v>
      </c>
      <c r="H516" s="221">
        <v>1</v>
      </c>
      <c r="I516" s="222"/>
      <c r="J516" s="223">
        <f>ROUND(I516*H516,2)</f>
        <v>0</v>
      </c>
      <c r="K516" s="219" t="s">
        <v>632</v>
      </c>
      <c r="L516" s="47"/>
      <c r="M516" s="224" t="s">
        <v>19</v>
      </c>
      <c r="N516" s="225" t="s">
        <v>43</v>
      </c>
      <c r="O516" s="87"/>
      <c r="P516" s="226">
        <f>O516*H516</f>
        <v>0</v>
      </c>
      <c r="Q516" s="226">
        <v>0</v>
      </c>
      <c r="R516" s="226">
        <f>Q516*H516</f>
        <v>0</v>
      </c>
      <c r="S516" s="226">
        <v>0</v>
      </c>
      <c r="T516" s="227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28" t="s">
        <v>341</v>
      </c>
      <c r="AT516" s="228" t="s">
        <v>223</v>
      </c>
      <c r="AU516" s="228" t="s">
        <v>82</v>
      </c>
      <c r="AY516" s="20" t="s">
        <v>221</v>
      </c>
      <c r="BE516" s="229">
        <f>IF(N516="základní",J516,0)</f>
        <v>0</v>
      </c>
      <c r="BF516" s="229">
        <f>IF(N516="snížená",J516,0)</f>
        <v>0</v>
      </c>
      <c r="BG516" s="229">
        <f>IF(N516="zákl. přenesená",J516,0)</f>
        <v>0</v>
      </c>
      <c r="BH516" s="229">
        <f>IF(N516="sníž. přenesená",J516,0)</f>
        <v>0</v>
      </c>
      <c r="BI516" s="229">
        <f>IF(N516="nulová",J516,0)</f>
        <v>0</v>
      </c>
      <c r="BJ516" s="20" t="s">
        <v>80</v>
      </c>
      <c r="BK516" s="229">
        <f>ROUND(I516*H516,2)</f>
        <v>0</v>
      </c>
      <c r="BL516" s="20" t="s">
        <v>341</v>
      </c>
      <c r="BM516" s="228" t="s">
        <v>3440</v>
      </c>
    </row>
    <row r="517" spans="1:47" s="2" customFormat="1" ht="12">
      <c r="A517" s="41"/>
      <c r="B517" s="42"/>
      <c r="C517" s="43"/>
      <c r="D517" s="230" t="s">
        <v>230</v>
      </c>
      <c r="E517" s="43"/>
      <c r="F517" s="231" t="s">
        <v>3439</v>
      </c>
      <c r="G517" s="43"/>
      <c r="H517" s="43"/>
      <c r="I517" s="232"/>
      <c r="J517" s="43"/>
      <c r="K517" s="43"/>
      <c r="L517" s="47"/>
      <c r="M517" s="233"/>
      <c r="N517" s="234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20" t="s">
        <v>230</v>
      </c>
      <c r="AU517" s="20" t="s">
        <v>82</v>
      </c>
    </row>
    <row r="518" spans="1:47" s="2" customFormat="1" ht="12">
      <c r="A518" s="41"/>
      <c r="B518" s="42"/>
      <c r="C518" s="43"/>
      <c r="D518" s="230" t="s">
        <v>1665</v>
      </c>
      <c r="E518" s="43"/>
      <c r="F518" s="290" t="s">
        <v>3441</v>
      </c>
      <c r="G518" s="43"/>
      <c r="H518" s="43"/>
      <c r="I518" s="232"/>
      <c r="J518" s="43"/>
      <c r="K518" s="43"/>
      <c r="L518" s="47"/>
      <c r="M518" s="294"/>
      <c r="N518" s="295"/>
      <c r="O518" s="296"/>
      <c r="P518" s="296"/>
      <c r="Q518" s="296"/>
      <c r="R518" s="296"/>
      <c r="S518" s="296"/>
      <c r="T518" s="297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T518" s="20" t="s">
        <v>1665</v>
      </c>
      <c r="AU518" s="20" t="s">
        <v>82</v>
      </c>
    </row>
    <row r="519" spans="1:31" s="2" customFormat="1" ht="6.95" customHeight="1">
      <c r="A519" s="41"/>
      <c r="B519" s="62"/>
      <c r="C519" s="63"/>
      <c r="D519" s="63"/>
      <c r="E519" s="63"/>
      <c r="F519" s="63"/>
      <c r="G519" s="63"/>
      <c r="H519" s="63"/>
      <c r="I519" s="63"/>
      <c r="J519" s="63"/>
      <c r="K519" s="63"/>
      <c r="L519" s="47"/>
      <c r="M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</row>
  </sheetData>
  <sheetProtection password="C7B5" sheet="1" objects="1" scenarios="1" formatColumns="0" formatRows="0" autoFilter="0"/>
  <autoFilter ref="C94:K518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00" r:id="rId1" display="https://podminky.urs.cz/item/CS_URS_2024_01/113107323"/>
    <hyperlink ref="F103" r:id="rId2" display="https://podminky.urs.cz/item/CS_URS_2024_01/113154113"/>
    <hyperlink ref="F106" r:id="rId3" display="https://podminky.urs.cz/item/CS_URS_2024_01/113154114"/>
    <hyperlink ref="F109" r:id="rId4" display="https://podminky.urs.cz/item/CS_URS_2024_01/113202111"/>
    <hyperlink ref="F115" r:id="rId5" display="https://podminky.urs.cz/item/CS_URS_2024_01/121151115"/>
    <hyperlink ref="F123" r:id="rId6" display="https://podminky.urs.cz/item/CS_URS_2024_01/122251104"/>
    <hyperlink ref="F129" r:id="rId7" display="https://podminky.urs.cz/item/CS_URS_2024_01/122252203"/>
    <hyperlink ref="F134" r:id="rId8" display="https://podminky.urs.cz/item/CS_URS_2024_01/131111332"/>
    <hyperlink ref="F139" r:id="rId9" display="https://podminky.urs.cz/item/CS_URS_2024_01/132251103"/>
    <hyperlink ref="F147" r:id="rId10" display="https://podminky.urs.cz/item/CS_URS_2024_01/162251102"/>
    <hyperlink ref="F151" r:id="rId11" display="https://podminky.urs.cz/item/CS_URS_2024_01/162751117"/>
    <hyperlink ref="F161" r:id="rId12" display="https://podminky.urs.cz/item/CS_URS_2024_01/162751119"/>
    <hyperlink ref="F166" r:id="rId13" display="https://podminky.urs.cz/item/CS_URS_2024_01/167111101"/>
    <hyperlink ref="F170" r:id="rId14" display="https://podminky.urs.cz/item/CS_URS_2024_01/171201231"/>
    <hyperlink ref="F174" r:id="rId15" display="https://podminky.urs.cz/item/CS_URS_2024_01/171251201"/>
    <hyperlink ref="F178" r:id="rId16" display="https://podminky.urs.cz/item/CS_URS_2024_01/180405111"/>
    <hyperlink ref="F186" r:id="rId17" display="https://podminky.urs.cz/item/CS_URS_2024_01/181151331"/>
    <hyperlink ref="F189" r:id="rId18" display="https://podminky.urs.cz/item/CS_URS_2024_01/181351115"/>
    <hyperlink ref="F194" r:id="rId19" display="https://podminky.urs.cz/item/CS_URS_2024_01/181411131"/>
    <hyperlink ref="F202" r:id="rId20" display="https://podminky.urs.cz/item/CS_URS_2024_01/181951111"/>
    <hyperlink ref="F207" r:id="rId21" display="https://podminky.urs.cz/item/CS_URS_2024_01/181951112"/>
    <hyperlink ref="F215" r:id="rId22" display="https://podminky.urs.cz/item/CS_URS_2024_01/182111121"/>
    <hyperlink ref="F218" r:id="rId23" display="https://podminky.urs.cz/item/CS_URS_2024_01/182303111"/>
    <hyperlink ref="F226" r:id="rId24" display="https://podminky.urs.cz/item/CS_URS_2024_01/183101321"/>
    <hyperlink ref="F229" r:id="rId25" display="https://podminky.urs.cz/item/CS_URS_2024_01/183101313"/>
    <hyperlink ref="F232" r:id="rId26" display="https://podminky.urs.cz/item/CS_URS_2024_01/184102110"/>
    <hyperlink ref="F235" r:id="rId27" display="https://podminky.urs.cz/item/CS_URS_2024_01/184102116"/>
    <hyperlink ref="F241" r:id="rId28" display="https://podminky.urs.cz/item/CS_URS_2024_01/184215132"/>
    <hyperlink ref="F246" r:id="rId29" display="https://podminky.urs.cz/item/CS_URS_2024_01/185802114"/>
    <hyperlink ref="F264" r:id="rId30" display="https://podminky.urs.cz/item/CS_URS_2024_01/274313611"/>
    <hyperlink ref="F270" r:id="rId31" display="https://podminky.urs.cz/item/CS_URS_2024_01/279113133"/>
    <hyperlink ref="F277" r:id="rId32" display="https://podminky.urs.cz/item/CS_URS_2024_01/338171113"/>
    <hyperlink ref="F290" r:id="rId33" display="https://podminky.urs.cz/item/CS_URS_2024_01/348101210"/>
    <hyperlink ref="F297" r:id="rId34" display="https://podminky.urs.cz/item/CS_URS_2024_01/348401120"/>
    <hyperlink ref="F306" r:id="rId35" display="https://podminky.urs.cz/item/CS_URS_2024_01/434121426"/>
    <hyperlink ref="F315" r:id="rId36" display="https://podminky.urs.cz/item/CS_URS_2024_01/564750111"/>
    <hyperlink ref="F320" r:id="rId37" display="https://podminky.urs.cz/item/CS_URS_2024_01/564751111"/>
    <hyperlink ref="F325" r:id="rId38" display="https://podminky.urs.cz/item/CS_URS_2024_01/564831111"/>
    <hyperlink ref="F330" r:id="rId39" display="https://podminky.urs.cz/item/CS_URS_2024_01/564841113"/>
    <hyperlink ref="F334" r:id="rId40" display="https://podminky.urs.cz/item/CS_URS_2024_01/564851111"/>
    <hyperlink ref="F340" r:id="rId41" display="https://podminky.urs.cz/item/CS_URS_2024_01/564861111"/>
    <hyperlink ref="F345" r:id="rId42" display="https://podminky.urs.cz/item/CS_URS_2024_01/566901261"/>
    <hyperlink ref="F348" r:id="rId43" display="https://podminky.urs.cz/item/CS_URS_2024_01/566901242"/>
    <hyperlink ref="F351" r:id="rId44" display="https://podminky.urs.cz/item/CS_URS_2024_01/566901272"/>
    <hyperlink ref="F355" r:id="rId45" display="https://podminky.urs.cz/item/CS_URS_2024_01/572341111"/>
    <hyperlink ref="F358" r:id="rId46" display="https://podminky.urs.cz/item/CS_URS_2024_01/581124115"/>
    <hyperlink ref="F363" r:id="rId47" display="https://podminky.urs.cz/item/CS_URS_2024_01/939591040"/>
    <hyperlink ref="F372" r:id="rId48" display="https://podminky.urs.cz/item/CS_URS_2024_01/589211111"/>
    <hyperlink ref="F377" r:id="rId49" display="https://podminky.urs.cz/item/CS_URS_2024_01/596211112"/>
    <hyperlink ref="F386" r:id="rId50" display="https://podminky.urs.cz/item/CS_URS_2024_01/596211212"/>
    <hyperlink ref="F394" r:id="rId51" display="https://podminky.urs.cz/item/CS_URS_2024_01/596412212"/>
    <hyperlink ref="F404" r:id="rId52" display="https://podminky.urs.cz/item/CS_URS_2024_01/637121112"/>
    <hyperlink ref="F409" r:id="rId53" display="https://podminky.urs.cz/item/CS_URS_2024_01/914111111"/>
    <hyperlink ref="F415" r:id="rId54" display="https://podminky.urs.cz/item/CS_URS_2024_01/914511112"/>
    <hyperlink ref="F426" r:id="rId55" display="https://podminky.urs.cz/item/CS_URS_2024_01/915311112"/>
    <hyperlink ref="F431" r:id="rId56" display="https://podminky.urs.cz/item/CS_URS_2024_01/916131213"/>
    <hyperlink ref="F437" r:id="rId57" display="https://podminky.urs.cz/item/CS_URS_2024_01/916231213"/>
    <hyperlink ref="F443" r:id="rId58" display="https://podminky.urs.cz/item/CS_URS_2024_01/916331112"/>
    <hyperlink ref="F449" r:id="rId59" display="https://podminky.urs.cz/item/CS_URS_2024_01/919716111"/>
    <hyperlink ref="F454" r:id="rId60" display="https://podminky.urs.cz/item/CS_URS_2024_01/919735113"/>
    <hyperlink ref="F459" r:id="rId61" display="https://podminky.urs.cz/item/CS_URS_2024_01/919112223"/>
    <hyperlink ref="F462" r:id="rId62" display="https://podminky.urs.cz/item/CS_URS_2024_01/919121223"/>
    <hyperlink ref="F466" r:id="rId63" display="https://podminky.urs.cz/item/CS_URS_2024_01/997221551"/>
    <hyperlink ref="F469" r:id="rId64" display="https://podminky.urs.cz/item/CS_URS_2024_01/997221559"/>
    <hyperlink ref="F473" r:id="rId65" display="https://podminky.urs.cz/item/CS_URS_2024_01/997221875"/>
    <hyperlink ref="F477" r:id="rId66" display="https://podminky.urs.cz/item/CS_URS_2024_01/997221861"/>
    <hyperlink ref="F480" r:id="rId67" display="https://podminky.urs.cz/item/CS_URS_2024_01/997221873"/>
    <hyperlink ref="F484" r:id="rId68" display="https://podminky.urs.cz/item/CS_URS_2024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130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</row>
    <row r="8" spans="1:31" s="2" customFormat="1" ht="12" customHeight="1">
      <c r="A8" s="41"/>
      <c r="B8" s="47"/>
      <c r="C8" s="41"/>
      <c r="D8" s="147" t="s">
        <v>144</v>
      </c>
      <c r="E8" s="41"/>
      <c r="F8" s="41"/>
      <c r="G8" s="41"/>
      <c r="H8" s="41"/>
      <c r="I8" s="41"/>
      <c r="J8" s="41"/>
      <c r="K8" s="41"/>
      <c r="L8" s="14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50" t="s">
        <v>3442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7" t="s">
        <v>18</v>
      </c>
      <c r="E11" s="41"/>
      <c r="F11" s="137" t="s">
        <v>19</v>
      </c>
      <c r="G11" s="41"/>
      <c r="H11" s="41"/>
      <c r="I11" s="147" t="s">
        <v>20</v>
      </c>
      <c r="J11" s="137" t="s">
        <v>19</v>
      </c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</v>
      </c>
      <c r="E12" s="41"/>
      <c r="F12" s="137" t="s">
        <v>22</v>
      </c>
      <c r="G12" s="41"/>
      <c r="H12" s="41"/>
      <c r="I12" s="147" t="s">
        <v>23</v>
      </c>
      <c r="J12" s="151" t="str">
        <f>'Rekapitulace stavby'!AN8</f>
        <v>3. 10. 2023</v>
      </c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25</v>
      </c>
      <c r="E14" s="41"/>
      <c r="F14" s="41"/>
      <c r="G14" s="41"/>
      <c r="H14" s="41"/>
      <c r="I14" s="147" t="s">
        <v>26</v>
      </c>
      <c r="J14" s="137" t="s">
        <v>19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7" t="s">
        <v>27</v>
      </c>
      <c r="F15" s="41"/>
      <c r="G15" s="41"/>
      <c r="H15" s="41"/>
      <c r="I15" s="147" t="s">
        <v>28</v>
      </c>
      <c r="J15" s="137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7" t="s">
        <v>29</v>
      </c>
      <c r="E17" s="41"/>
      <c r="F17" s="41"/>
      <c r="G17" s="41"/>
      <c r="H17" s="41"/>
      <c r="I17" s="147" t="s">
        <v>26</v>
      </c>
      <c r="J17" s="36" t="str">
        <f>'Rekapitulace stavby'!AN13</f>
        <v>Vyplň údaj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7"/>
      <c r="G18" s="137"/>
      <c r="H18" s="137"/>
      <c r="I18" s="147" t="s">
        <v>28</v>
      </c>
      <c r="J18" s="36" t="str">
        <f>'Rekapitulace stavby'!AN14</f>
        <v>Vyplň údaj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7" t="s">
        <v>31</v>
      </c>
      <c r="E20" s="41"/>
      <c r="F20" s="41"/>
      <c r="G20" s="41"/>
      <c r="H20" s="41"/>
      <c r="I20" s="147" t="s">
        <v>26</v>
      </c>
      <c r="J20" s="137" t="s">
        <v>19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7" t="s">
        <v>32</v>
      </c>
      <c r="F21" s="41"/>
      <c r="G21" s="41"/>
      <c r="H21" s="41"/>
      <c r="I21" s="147" t="s">
        <v>28</v>
      </c>
      <c r="J21" s="137" t="s">
        <v>19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7" t="s">
        <v>34</v>
      </c>
      <c r="E23" s="41"/>
      <c r="F23" s="41"/>
      <c r="G23" s="41"/>
      <c r="H23" s="41"/>
      <c r="I23" s="147" t="s">
        <v>26</v>
      </c>
      <c r="J23" s="137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7" t="s">
        <v>35</v>
      </c>
      <c r="F24" s="41"/>
      <c r="G24" s="41"/>
      <c r="H24" s="41"/>
      <c r="I24" s="147" t="s">
        <v>28</v>
      </c>
      <c r="J24" s="137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7" t="s">
        <v>36</v>
      </c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2"/>
      <c r="B27" s="153"/>
      <c r="C27" s="152"/>
      <c r="D27" s="152"/>
      <c r="E27" s="154" t="s">
        <v>37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6"/>
      <c r="E29" s="156"/>
      <c r="F29" s="156"/>
      <c r="G29" s="156"/>
      <c r="H29" s="156"/>
      <c r="I29" s="156"/>
      <c r="J29" s="156"/>
      <c r="K29" s="156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7" t="s">
        <v>38</v>
      </c>
      <c r="E30" s="41"/>
      <c r="F30" s="41"/>
      <c r="G30" s="41"/>
      <c r="H30" s="41"/>
      <c r="I30" s="41"/>
      <c r="J30" s="158">
        <f>ROUND(J82,2)</f>
        <v>0</v>
      </c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9" t="s">
        <v>40</v>
      </c>
      <c r="G32" s="41"/>
      <c r="H32" s="41"/>
      <c r="I32" s="159" t="s">
        <v>39</v>
      </c>
      <c r="J32" s="159" t="s">
        <v>41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60" t="s">
        <v>42</v>
      </c>
      <c r="E33" s="147" t="s">
        <v>43</v>
      </c>
      <c r="F33" s="161">
        <f>ROUND((SUM(BE82:BE120)),2)</f>
        <v>0</v>
      </c>
      <c r="G33" s="41"/>
      <c r="H33" s="41"/>
      <c r="I33" s="162">
        <v>0.21</v>
      </c>
      <c r="J33" s="161">
        <f>ROUND(((SUM(BE82:BE120))*I33),2)</f>
        <v>0</v>
      </c>
      <c r="K33" s="41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7" t="s">
        <v>44</v>
      </c>
      <c r="F34" s="161">
        <f>ROUND((SUM(BF82:BF120)),2)</f>
        <v>0</v>
      </c>
      <c r="G34" s="41"/>
      <c r="H34" s="41"/>
      <c r="I34" s="162">
        <v>0.12</v>
      </c>
      <c r="J34" s="161">
        <f>ROUND(((SUM(BF82:BF120))*I34),2)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7" t="s">
        <v>45</v>
      </c>
      <c r="F35" s="161">
        <f>ROUND((SUM(BG82:BG120)),2)</f>
        <v>0</v>
      </c>
      <c r="G35" s="41"/>
      <c r="H35" s="41"/>
      <c r="I35" s="162">
        <v>0.21</v>
      </c>
      <c r="J35" s="161">
        <f>0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7" t="s">
        <v>46</v>
      </c>
      <c r="F36" s="161">
        <f>ROUND((SUM(BH82:BH120)),2)</f>
        <v>0</v>
      </c>
      <c r="G36" s="41"/>
      <c r="H36" s="41"/>
      <c r="I36" s="162">
        <v>0.12</v>
      </c>
      <c r="J36" s="161">
        <f>0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1">
        <f>ROUND((SUM(BI82:BI120)),2)</f>
        <v>0</v>
      </c>
      <c r="G37" s="41"/>
      <c r="H37" s="41"/>
      <c r="I37" s="162">
        <v>0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3"/>
      <c r="D39" s="164" t="s">
        <v>48</v>
      </c>
      <c r="E39" s="165"/>
      <c r="F39" s="165"/>
      <c r="G39" s="166" t="s">
        <v>49</v>
      </c>
      <c r="H39" s="167" t="s">
        <v>50</v>
      </c>
      <c r="I39" s="165"/>
      <c r="J39" s="168">
        <f>SUM(J30:J37)</f>
        <v>0</v>
      </c>
      <c r="K39" s="169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168</v>
      </c>
      <c r="D45" s="43"/>
      <c r="E45" s="43"/>
      <c r="F45" s="43"/>
      <c r="G45" s="43"/>
      <c r="H45" s="43"/>
      <c r="I45" s="43"/>
      <c r="J45" s="43"/>
      <c r="K45" s="43"/>
      <c r="L45" s="149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4" t="str">
        <f>E7</f>
        <v>DĚTSKÁ SKUPINA TURNOV</v>
      </c>
      <c r="F48" s="35"/>
      <c r="G48" s="35"/>
      <c r="H48" s="35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144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VON - Vedlejší a ostatní rozpočtové náklady </v>
      </c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parc.č. 1007/3, k.ú. Turnov</v>
      </c>
      <c r="G52" s="43"/>
      <c r="H52" s="43"/>
      <c r="I52" s="35" t="s">
        <v>23</v>
      </c>
      <c r="J52" s="75" t="str">
        <f>IF(J12="","",J12)</f>
        <v>3. 10. 2023</v>
      </c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Město Turnov</v>
      </c>
      <c r="G54" s="43"/>
      <c r="H54" s="43"/>
      <c r="I54" s="35" t="s">
        <v>31</v>
      </c>
      <c r="J54" s="39" t="str">
        <f>E21</f>
        <v>ING. ARCH. Tomáš Adámek</v>
      </c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Jirka</v>
      </c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5" t="s">
        <v>169</v>
      </c>
      <c r="D57" s="176"/>
      <c r="E57" s="176"/>
      <c r="F57" s="176"/>
      <c r="G57" s="176"/>
      <c r="H57" s="176"/>
      <c r="I57" s="176"/>
      <c r="J57" s="177" t="s">
        <v>170</v>
      </c>
      <c r="K57" s="176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8" t="s">
        <v>70</v>
      </c>
      <c r="D59" s="43"/>
      <c r="E59" s="43"/>
      <c r="F59" s="43"/>
      <c r="G59" s="43"/>
      <c r="H59" s="43"/>
      <c r="I59" s="43"/>
      <c r="J59" s="105">
        <f>J82</f>
        <v>0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171</v>
      </c>
    </row>
    <row r="60" spans="1:31" s="9" customFormat="1" ht="24.95" customHeight="1">
      <c r="A60" s="9"/>
      <c r="B60" s="179"/>
      <c r="C60" s="180"/>
      <c r="D60" s="181" t="s">
        <v>3443</v>
      </c>
      <c r="E60" s="182"/>
      <c r="F60" s="182"/>
      <c r="G60" s="182"/>
      <c r="H60" s="182"/>
      <c r="I60" s="182"/>
      <c r="J60" s="183">
        <f>J83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28"/>
      <c r="D61" s="186" t="s">
        <v>3444</v>
      </c>
      <c r="E61" s="187"/>
      <c r="F61" s="187"/>
      <c r="G61" s="187"/>
      <c r="H61" s="187"/>
      <c r="I61" s="187"/>
      <c r="J61" s="188">
        <f>J84</f>
        <v>0</v>
      </c>
      <c r="K61" s="128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28"/>
      <c r="D62" s="186" t="s">
        <v>3445</v>
      </c>
      <c r="E62" s="187"/>
      <c r="F62" s="187"/>
      <c r="G62" s="187"/>
      <c r="H62" s="187"/>
      <c r="I62" s="187"/>
      <c r="J62" s="188">
        <f>J93</f>
        <v>0</v>
      </c>
      <c r="K62" s="128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6.95" customHeight="1">
      <c r="A64" s="4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8" spans="1:31" s="2" customFormat="1" ht="6.95" customHeight="1">
      <c r="A68" s="41"/>
      <c r="B68" s="64"/>
      <c r="C68" s="65"/>
      <c r="D68" s="65"/>
      <c r="E68" s="65"/>
      <c r="F68" s="65"/>
      <c r="G68" s="65"/>
      <c r="H68" s="65"/>
      <c r="I68" s="65"/>
      <c r="J68" s="65"/>
      <c r="K68" s="65"/>
      <c r="L68" s="149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24.95" customHeight="1">
      <c r="A69" s="41"/>
      <c r="B69" s="42"/>
      <c r="C69" s="26" t="s">
        <v>206</v>
      </c>
      <c r="D69" s="43"/>
      <c r="E69" s="43"/>
      <c r="F69" s="43"/>
      <c r="G69" s="43"/>
      <c r="H69" s="43"/>
      <c r="I69" s="43"/>
      <c r="J69" s="43"/>
      <c r="K69" s="43"/>
      <c r="L69" s="149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9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5" t="s">
        <v>16</v>
      </c>
      <c r="D71" s="43"/>
      <c r="E71" s="43"/>
      <c r="F71" s="43"/>
      <c r="G71" s="43"/>
      <c r="H71" s="43"/>
      <c r="I71" s="43"/>
      <c r="J71" s="43"/>
      <c r="K71" s="43"/>
      <c r="L71" s="14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6.5" customHeight="1">
      <c r="A72" s="41"/>
      <c r="B72" s="42"/>
      <c r="C72" s="43"/>
      <c r="D72" s="43"/>
      <c r="E72" s="174" t="str">
        <f>E7</f>
        <v>DĚTSKÁ SKUPINA TURNOV</v>
      </c>
      <c r="F72" s="35"/>
      <c r="G72" s="35"/>
      <c r="H72" s="35"/>
      <c r="I72" s="43"/>
      <c r="J72" s="43"/>
      <c r="K72" s="43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144</v>
      </c>
      <c r="D73" s="43"/>
      <c r="E73" s="43"/>
      <c r="F73" s="43"/>
      <c r="G73" s="43"/>
      <c r="H73" s="43"/>
      <c r="I73" s="43"/>
      <c r="J73" s="43"/>
      <c r="K73" s="4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72" t="str">
        <f>E9</f>
        <v xml:space="preserve">VON - Vedlejší a ostatní rozpočtové náklady </v>
      </c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21</v>
      </c>
      <c r="D76" s="43"/>
      <c r="E76" s="43"/>
      <c r="F76" s="30" t="str">
        <f>F12</f>
        <v>parc.č. 1007/3, k.ú. Turnov</v>
      </c>
      <c r="G76" s="43"/>
      <c r="H76" s="43"/>
      <c r="I76" s="35" t="s">
        <v>23</v>
      </c>
      <c r="J76" s="75" t="str">
        <f>IF(J12="","",J12)</f>
        <v>3. 10. 2023</v>
      </c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5.65" customHeight="1">
      <c r="A78" s="41"/>
      <c r="B78" s="42"/>
      <c r="C78" s="35" t="s">
        <v>25</v>
      </c>
      <c r="D78" s="43"/>
      <c r="E78" s="43"/>
      <c r="F78" s="30" t="str">
        <f>E15</f>
        <v>Město Turnov</v>
      </c>
      <c r="G78" s="43"/>
      <c r="H78" s="43"/>
      <c r="I78" s="35" t="s">
        <v>31</v>
      </c>
      <c r="J78" s="39" t="str">
        <f>E21</f>
        <v>ING. ARCH. Tomáš Adámek</v>
      </c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5" t="s">
        <v>29</v>
      </c>
      <c r="D79" s="43"/>
      <c r="E79" s="43"/>
      <c r="F79" s="30" t="str">
        <f>IF(E18="","",E18)</f>
        <v>Vyplň údaj</v>
      </c>
      <c r="G79" s="43"/>
      <c r="H79" s="43"/>
      <c r="I79" s="35" t="s">
        <v>34</v>
      </c>
      <c r="J79" s="39" t="str">
        <f>E24</f>
        <v>Michal Jirka</v>
      </c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0.3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11" customFormat="1" ht="29.25" customHeight="1">
      <c r="A81" s="190"/>
      <c r="B81" s="191"/>
      <c r="C81" s="192" t="s">
        <v>207</v>
      </c>
      <c r="D81" s="193" t="s">
        <v>57</v>
      </c>
      <c r="E81" s="193" t="s">
        <v>53</v>
      </c>
      <c r="F81" s="193" t="s">
        <v>54</v>
      </c>
      <c r="G81" s="193" t="s">
        <v>208</v>
      </c>
      <c r="H81" s="193" t="s">
        <v>209</v>
      </c>
      <c r="I81" s="193" t="s">
        <v>210</v>
      </c>
      <c r="J81" s="193" t="s">
        <v>170</v>
      </c>
      <c r="K81" s="194" t="s">
        <v>211</v>
      </c>
      <c r="L81" s="195"/>
      <c r="M81" s="95" t="s">
        <v>19</v>
      </c>
      <c r="N81" s="96" t="s">
        <v>42</v>
      </c>
      <c r="O81" s="96" t="s">
        <v>212</v>
      </c>
      <c r="P81" s="96" t="s">
        <v>213</v>
      </c>
      <c r="Q81" s="96" t="s">
        <v>214</v>
      </c>
      <c r="R81" s="96" t="s">
        <v>215</v>
      </c>
      <c r="S81" s="96" t="s">
        <v>216</v>
      </c>
      <c r="T81" s="97" t="s">
        <v>217</v>
      </c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63" s="2" customFormat="1" ht="22.8" customHeight="1">
      <c r="A82" s="41"/>
      <c r="B82" s="42"/>
      <c r="C82" s="102" t="s">
        <v>218</v>
      </c>
      <c r="D82" s="43"/>
      <c r="E82" s="43"/>
      <c r="F82" s="43"/>
      <c r="G82" s="43"/>
      <c r="H82" s="43"/>
      <c r="I82" s="43"/>
      <c r="J82" s="196">
        <f>BK82</f>
        <v>0</v>
      </c>
      <c r="K82" s="43"/>
      <c r="L82" s="47"/>
      <c r="M82" s="98"/>
      <c r="N82" s="197"/>
      <c r="O82" s="99"/>
      <c r="P82" s="198">
        <f>P83</f>
        <v>0</v>
      </c>
      <c r="Q82" s="99"/>
      <c r="R82" s="198">
        <f>R83</f>
        <v>0</v>
      </c>
      <c r="S82" s="99"/>
      <c r="T82" s="199">
        <f>T83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T82" s="20" t="s">
        <v>71</v>
      </c>
      <c r="AU82" s="20" t="s">
        <v>171</v>
      </c>
      <c r="BK82" s="200">
        <f>BK83</f>
        <v>0</v>
      </c>
    </row>
    <row r="83" spans="1:63" s="12" customFormat="1" ht="25.9" customHeight="1">
      <c r="A83" s="12"/>
      <c r="B83" s="201"/>
      <c r="C83" s="202"/>
      <c r="D83" s="203" t="s">
        <v>71</v>
      </c>
      <c r="E83" s="204" t="s">
        <v>3446</v>
      </c>
      <c r="F83" s="204" t="s">
        <v>3447</v>
      </c>
      <c r="G83" s="202"/>
      <c r="H83" s="202"/>
      <c r="I83" s="205"/>
      <c r="J83" s="206">
        <f>BK83</f>
        <v>0</v>
      </c>
      <c r="K83" s="202"/>
      <c r="L83" s="207"/>
      <c r="M83" s="208"/>
      <c r="N83" s="209"/>
      <c r="O83" s="209"/>
      <c r="P83" s="210">
        <f>P84+P93</f>
        <v>0</v>
      </c>
      <c r="Q83" s="209"/>
      <c r="R83" s="210">
        <f>R84+R93</f>
        <v>0</v>
      </c>
      <c r="S83" s="209"/>
      <c r="T83" s="211">
        <f>T84+T93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257</v>
      </c>
      <c r="AT83" s="213" t="s">
        <v>71</v>
      </c>
      <c r="AU83" s="213" t="s">
        <v>72</v>
      </c>
      <c r="AY83" s="212" t="s">
        <v>221</v>
      </c>
      <c r="BK83" s="214">
        <f>BK84+BK93</f>
        <v>0</v>
      </c>
    </row>
    <row r="84" spans="1:63" s="12" customFormat="1" ht="22.8" customHeight="1">
      <c r="A84" s="12"/>
      <c r="B84" s="201"/>
      <c r="C84" s="202"/>
      <c r="D84" s="203" t="s">
        <v>71</v>
      </c>
      <c r="E84" s="215" t="s">
        <v>3448</v>
      </c>
      <c r="F84" s="215" t="s">
        <v>3449</v>
      </c>
      <c r="G84" s="202"/>
      <c r="H84" s="202"/>
      <c r="I84" s="205"/>
      <c r="J84" s="216">
        <f>BK84</f>
        <v>0</v>
      </c>
      <c r="K84" s="202"/>
      <c r="L84" s="207"/>
      <c r="M84" s="208"/>
      <c r="N84" s="209"/>
      <c r="O84" s="209"/>
      <c r="P84" s="210">
        <f>SUM(P85:P92)</f>
        <v>0</v>
      </c>
      <c r="Q84" s="209"/>
      <c r="R84" s="210">
        <f>SUM(R85:R92)</f>
        <v>0</v>
      </c>
      <c r="S84" s="209"/>
      <c r="T84" s="211">
        <f>SUM(T85:T92)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2" t="s">
        <v>257</v>
      </c>
      <c r="AT84" s="213" t="s">
        <v>71</v>
      </c>
      <c r="AU84" s="213" t="s">
        <v>80</v>
      </c>
      <c r="AY84" s="212" t="s">
        <v>221</v>
      </c>
      <c r="BK84" s="214">
        <f>SUM(BK85:BK92)</f>
        <v>0</v>
      </c>
    </row>
    <row r="85" spans="1:65" s="2" customFormat="1" ht="24.15" customHeight="1">
      <c r="A85" s="41"/>
      <c r="B85" s="42"/>
      <c r="C85" s="217" t="s">
        <v>80</v>
      </c>
      <c r="D85" s="217" t="s">
        <v>223</v>
      </c>
      <c r="E85" s="218" t="s">
        <v>3450</v>
      </c>
      <c r="F85" s="219" t="s">
        <v>3451</v>
      </c>
      <c r="G85" s="220" t="s">
        <v>3452</v>
      </c>
      <c r="H85" s="221">
        <v>1</v>
      </c>
      <c r="I85" s="222"/>
      <c r="J85" s="223">
        <f>ROUND(I85*H85,2)</f>
        <v>0</v>
      </c>
      <c r="K85" s="219" t="s">
        <v>632</v>
      </c>
      <c r="L85" s="47"/>
      <c r="M85" s="224" t="s">
        <v>19</v>
      </c>
      <c r="N85" s="225" t="s">
        <v>43</v>
      </c>
      <c r="O85" s="87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R85" s="228" t="s">
        <v>3453</v>
      </c>
      <c r="AT85" s="228" t="s">
        <v>223</v>
      </c>
      <c r="AU85" s="228" t="s">
        <v>82</v>
      </c>
      <c r="AY85" s="20" t="s">
        <v>221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20" t="s">
        <v>80</v>
      </c>
      <c r="BK85" s="229">
        <f>ROUND(I85*H85,2)</f>
        <v>0</v>
      </c>
      <c r="BL85" s="20" t="s">
        <v>3453</v>
      </c>
      <c r="BM85" s="228" t="s">
        <v>3454</v>
      </c>
    </row>
    <row r="86" spans="1:47" s="2" customFormat="1" ht="12">
      <c r="A86" s="41"/>
      <c r="B86" s="42"/>
      <c r="C86" s="43"/>
      <c r="D86" s="230" t="s">
        <v>230</v>
      </c>
      <c r="E86" s="43"/>
      <c r="F86" s="231" t="s">
        <v>3451</v>
      </c>
      <c r="G86" s="43"/>
      <c r="H86" s="43"/>
      <c r="I86" s="232"/>
      <c r="J86" s="43"/>
      <c r="K86" s="43"/>
      <c r="L86" s="47"/>
      <c r="M86" s="233"/>
      <c r="N86" s="234"/>
      <c r="O86" s="87"/>
      <c r="P86" s="87"/>
      <c r="Q86" s="87"/>
      <c r="R86" s="87"/>
      <c r="S86" s="87"/>
      <c r="T86" s="88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230</v>
      </c>
      <c r="AU86" s="20" t="s">
        <v>82</v>
      </c>
    </row>
    <row r="87" spans="1:65" s="2" customFormat="1" ht="16.5" customHeight="1">
      <c r="A87" s="41"/>
      <c r="B87" s="42"/>
      <c r="C87" s="217" t="s">
        <v>82</v>
      </c>
      <c r="D87" s="217" t="s">
        <v>223</v>
      </c>
      <c r="E87" s="218" t="s">
        <v>3455</v>
      </c>
      <c r="F87" s="219" t="s">
        <v>3456</v>
      </c>
      <c r="G87" s="220" t="s">
        <v>3452</v>
      </c>
      <c r="H87" s="221">
        <v>1</v>
      </c>
      <c r="I87" s="222"/>
      <c r="J87" s="223">
        <f>ROUND(I87*H87,2)</f>
        <v>0</v>
      </c>
      <c r="K87" s="219" t="s">
        <v>632</v>
      </c>
      <c r="L87" s="47"/>
      <c r="M87" s="224" t="s">
        <v>19</v>
      </c>
      <c r="N87" s="225" t="s">
        <v>43</v>
      </c>
      <c r="O87" s="87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28" t="s">
        <v>3453</v>
      </c>
      <c r="AT87" s="228" t="s">
        <v>223</v>
      </c>
      <c r="AU87" s="228" t="s">
        <v>82</v>
      </c>
      <c r="AY87" s="20" t="s">
        <v>221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0" t="s">
        <v>80</v>
      </c>
      <c r="BK87" s="229">
        <f>ROUND(I87*H87,2)</f>
        <v>0</v>
      </c>
      <c r="BL87" s="20" t="s">
        <v>3453</v>
      </c>
      <c r="BM87" s="228" t="s">
        <v>3457</v>
      </c>
    </row>
    <row r="88" spans="1:47" s="2" customFormat="1" ht="12">
      <c r="A88" s="41"/>
      <c r="B88" s="42"/>
      <c r="C88" s="43"/>
      <c r="D88" s="230" t="s">
        <v>230</v>
      </c>
      <c r="E88" s="43"/>
      <c r="F88" s="231" t="s">
        <v>3456</v>
      </c>
      <c r="G88" s="43"/>
      <c r="H88" s="43"/>
      <c r="I88" s="232"/>
      <c r="J88" s="43"/>
      <c r="K88" s="43"/>
      <c r="L88" s="47"/>
      <c r="M88" s="233"/>
      <c r="N88" s="23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230</v>
      </c>
      <c r="AU88" s="20" t="s">
        <v>82</v>
      </c>
    </row>
    <row r="89" spans="1:47" s="2" customFormat="1" ht="12">
      <c r="A89" s="41"/>
      <c r="B89" s="42"/>
      <c r="C89" s="43"/>
      <c r="D89" s="230" t="s">
        <v>1665</v>
      </c>
      <c r="E89" s="43"/>
      <c r="F89" s="290" t="s">
        <v>3458</v>
      </c>
      <c r="G89" s="43"/>
      <c r="H89" s="43"/>
      <c r="I89" s="232"/>
      <c r="J89" s="43"/>
      <c r="K89" s="43"/>
      <c r="L89" s="47"/>
      <c r="M89" s="233"/>
      <c r="N89" s="23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1665</v>
      </c>
      <c r="AU89" s="20" t="s">
        <v>82</v>
      </c>
    </row>
    <row r="90" spans="1:65" s="2" customFormat="1" ht="16.5" customHeight="1">
      <c r="A90" s="41"/>
      <c r="B90" s="42"/>
      <c r="C90" s="217" t="s">
        <v>95</v>
      </c>
      <c r="D90" s="217" t="s">
        <v>223</v>
      </c>
      <c r="E90" s="218" t="s">
        <v>3459</v>
      </c>
      <c r="F90" s="219" t="s">
        <v>3460</v>
      </c>
      <c r="G90" s="220" t="s">
        <v>3452</v>
      </c>
      <c r="H90" s="221">
        <v>1</v>
      </c>
      <c r="I90" s="222"/>
      <c r="J90" s="223">
        <f>ROUND(I90*H90,2)</f>
        <v>0</v>
      </c>
      <c r="K90" s="219" t="s">
        <v>227</v>
      </c>
      <c r="L90" s="47"/>
      <c r="M90" s="224" t="s">
        <v>19</v>
      </c>
      <c r="N90" s="225" t="s">
        <v>43</v>
      </c>
      <c r="O90" s="87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8" t="s">
        <v>3453</v>
      </c>
      <c r="AT90" s="228" t="s">
        <v>223</v>
      </c>
      <c r="AU90" s="228" t="s">
        <v>82</v>
      </c>
      <c r="AY90" s="20" t="s">
        <v>221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0" t="s">
        <v>80</v>
      </c>
      <c r="BK90" s="229">
        <f>ROUND(I90*H90,2)</f>
        <v>0</v>
      </c>
      <c r="BL90" s="20" t="s">
        <v>3453</v>
      </c>
      <c r="BM90" s="228" t="s">
        <v>3461</v>
      </c>
    </row>
    <row r="91" spans="1:47" s="2" customFormat="1" ht="12">
      <c r="A91" s="41"/>
      <c r="B91" s="42"/>
      <c r="C91" s="43"/>
      <c r="D91" s="230" t="s">
        <v>230</v>
      </c>
      <c r="E91" s="43"/>
      <c r="F91" s="231" t="s">
        <v>3460</v>
      </c>
      <c r="G91" s="43"/>
      <c r="H91" s="43"/>
      <c r="I91" s="232"/>
      <c r="J91" s="43"/>
      <c r="K91" s="43"/>
      <c r="L91" s="47"/>
      <c r="M91" s="233"/>
      <c r="N91" s="23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230</v>
      </c>
      <c r="AU91" s="20" t="s">
        <v>82</v>
      </c>
    </row>
    <row r="92" spans="1:47" s="2" customFormat="1" ht="12">
      <c r="A92" s="41"/>
      <c r="B92" s="42"/>
      <c r="C92" s="43"/>
      <c r="D92" s="235" t="s">
        <v>232</v>
      </c>
      <c r="E92" s="43"/>
      <c r="F92" s="236" t="s">
        <v>3462</v>
      </c>
      <c r="G92" s="43"/>
      <c r="H92" s="43"/>
      <c r="I92" s="232"/>
      <c r="J92" s="43"/>
      <c r="K92" s="43"/>
      <c r="L92" s="47"/>
      <c r="M92" s="233"/>
      <c r="N92" s="23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232</v>
      </c>
      <c r="AU92" s="20" t="s">
        <v>82</v>
      </c>
    </row>
    <row r="93" spans="1:63" s="12" customFormat="1" ht="22.8" customHeight="1">
      <c r="A93" s="12"/>
      <c r="B93" s="201"/>
      <c r="C93" s="202"/>
      <c r="D93" s="203" t="s">
        <v>71</v>
      </c>
      <c r="E93" s="215" t="s">
        <v>3463</v>
      </c>
      <c r="F93" s="215" t="s">
        <v>3464</v>
      </c>
      <c r="G93" s="202"/>
      <c r="H93" s="202"/>
      <c r="I93" s="205"/>
      <c r="J93" s="216">
        <f>BK93</f>
        <v>0</v>
      </c>
      <c r="K93" s="202"/>
      <c r="L93" s="207"/>
      <c r="M93" s="208"/>
      <c r="N93" s="209"/>
      <c r="O93" s="209"/>
      <c r="P93" s="210">
        <f>SUM(P94:P120)</f>
        <v>0</v>
      </c>
      <c r="Q93" s="209"/>
      <c r="R93" s="210">
        <f>SUM(R94:R120)</f>
        <v>0</v>
      </c>
      <c r="S93" s="209"/>
      <c r="T93" s="211">
        <f>SUM(T94:T120)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257</v>
      </c>
      <c r="AT93" s="213" t="s">
        <v>71</v>
      </c>
      <c r="AU93" s="213" t="s">
        <v>80</v>
      </c>
      <c r="AY93" s="212" t="s">
        <v>221</v>
      </c>
      <c r="BK93" s="214">
        <f>SUM(BK94:BK120)</f>
        <v>0</v>
      </c>
    </row>
    <row r="94" spans="1:65" s="2" customFormat="1" ht="16.5" customHeight="1">
      <c r="A94" s="41"/>
      <c r="B94" s="42"/>
      <c r="C94" s="217" t="s">
        <v>228</v>
      </c>
      <c r="D94" s="217" t="s">
        <v>223</v>
      </c>
      <c r="E94" s="218" t="s">
        <v>3465</v>
      </c>
      <c r="F94" s="219" t="s">
        <v>3466</v>
      </c>
      <c r="G94" s="220" t="s">
        <v>3452</v>
      </c>
      <c r="H94" s="221">
        <v>1</v>
      </c>
      <c r="I94" s="222"/>
      <c r="J94" s="223">
        <f>ROUND(I94*H94,2)</f>
        <v>0</v>
      </c>
      <c r="K94" s="219" t="s">
        <v>227</v>
      </c>
      <c r="L94" s="47"/>
      <c r="M94" s="224" t="s">
        <v>19</v>
      </c>
      <c r="N94" s="225" t="s">
        <v>43</v>
      </c>
      <c r="O94" s="87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8" t="s">
        <v>3453</v>
      </c>
      <c r="AT94" s="228" t="s">
        <v>223</v>
      </c>
      <c r="AU94" s="228" t="s">
        <v>82</v>
      </c>
      <c r="AY94" s="20" t="s">
        <v>221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0" t="s">
        <v>80</v>
      </c>
      <c r="BK94" s="229">
        <f>ROUND(I94*H94,2)</f>
        <v>0</v>
      </c>
      <c r="BL94" s="20" t="s">
        <v>3453</v>
      </c>
      <c r="BM94" s="228" t="s">
        <v>3467</v>
      </c>
    </row>
    <row r="95" spans="1:47" s="2" customFormat="1" ht="12">
      <c r="A95" s="41"/>
      <c r="B95" s="42"/>
      <c r="C95" s="43"/>
      <c r="D95" s="230" t="s">
        <v>230</v>
      </c>
      <c r="E95" s="43"/>
      <c r="F95" s="231" t="s">
        <v>3466</v>
      </c>
      <c r="G95" s="43"/>
      <c r="H95" s="43"/>
      <c r="I95" s="232"/>
      <c r="J95" s="43"/>
      <c r="K95" s="43"/>
      <c r="L95" s="47"/>
      <c r="M95" s="233"/>
      <c r="N95" s="23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230</v>
      </c>
      <c r="AU95" s="20" t="s">
        <v>82</v>
      </c>
    </row>
    <row r="96" spans="1:47" s="2" customFormat="1" ht="12">
      <c r="A96" s="41"/>
      <c r="B96" s="42"/>
      <c r="C96" s="43"/>
      <c r="D96" s="235" t="s">
        <v>232</v>
      </c>
      <c r="E96" s="43"/>
      <c r="F96" s="236" t="s">
        <v>3468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232</v>
      </c>
      <c r="AU96" s="20" t="s">
        <v>82</v>
      </c>
    </row>
    <row r="97" spans="1:65" s="2" customFormat="1" ht="16.5" customHeight="1">
      <c r="A97" s="41"/>
      <c r="B97" s="42"/>
      <c r="C97" s="217" t="s">
        <v>257</v>
      </c>
      <c r="D97" s="217" t="s">
        <v>223</v>
      </c>
      <c r="E97" s="218" t="s">
        <v>3469</v>
      </c>
      <c r="F97" s="219" t="s">
        <v>3470</v>
      </c>
      <c r="G97" s="220" t="s">
        <v>3452</v>
      </c>
      <c r="H97" s="221">
        <v>1</v>
      </c>
      <c r="I97" s="222"/>
      <c r="J97" s="223">
        <f>ROUND(I97*H97,2)</f>
        <v>0</v>
      </c>
      <c r="K97" s="219" t="s">
        <v>227</v>
      </c>
      <c r="L97" s="47"/>
      <c r="M97" s="224" t="s">
        <v>19</v>
      </c>
      <c r="N97" s="225" t="s">
        <v>43</v>
      </c>
      <c r="O97" s="87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8" t="s">
        <v>3453</v>
      </c>
      <c r="AT97" s="228" t="s">
        <v>223</v>
      </c>
      <c r="AU97" s="228" t="s">
        <v>82</v>
      </c>
      <c r="AY97" s="20" t="s">
        <v>221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0" t="s">
        <v>80</v>
      </c>
      <c r="BK97" s="229">
        <f>ROUND(I97*H97,2)</f>
        <v>0</v>
      </c>
      <c r="BL97" s="20" t="s">
        <v>3453</v>
      </c>
      <c r="BM97" s="228" t="s">
        <v>3471</v>
      </c>
    </row>
    <row r="98" spans="1:47" s="2" customFormat="1" ht="12">
      <c r="A98" s="41"/>
      <c r="B98" s="42"/>
      <c r="C98" s="43"/>
      <c r="D98" s="230" t="s">
        <v>230</v>
      </c>
      <c r="E98" s="43"/>
      <c r="F98" s="231" t="s">
        <v>3470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230</v>
      </c>
      <c r="AU98" s="20" t="s">
        <v>82</v>
      </c>
    </row>
    <row r="99" spans="1:47" s="2" customFormat="1" ht="12">
      <c r="A99" s="41"/>
      <c r="B99" s="42"/>
      <c r="C99" s="43"/>
      <c r="D99" s="235" t="s">
        <v>232</v>
      </c>
      <c r="E99" s="43"/>
      <c r="F99" s="236" t="s">
        <v>3472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232</v>
      </c>
      <c r="AU99" s="20" t="s">
        <v>82</v>
      </c>
    </row>
    <row r="100" spans="1:65" s="2" customFormat="1" ht="16.5" customHeight="1">
      <c r="A100" s="41"/>
      <c r="B100" s="42"/>
      <c r="C100" s="217" t="s">
        <v>264</v>
      </c>
      <c r="D100" s="217" t="s">
        <v>223</v>
      </c>
      <c r="E100" s="218" t="s">
        <v>3473</v>
      </c>
      <c r="F100" s="219" t="s">
        <v>3474</v>
      </c>
      <c r="G100" s="220" t="s">
        <v>3452</v>
      </c>
      <c r="H100" s="221">
        <v>1</v>
      </c>
      <c r="I100" s="222"/>
      <c r="J100" s="223">
        <f>ROUND(I100*H100,2)</f>
        <v>0</v>
      </c>
      <c r="K100" s="219" t="s">
        <v>227</v>
      </c>
      <c r="L100" s="47"/>
      <c r="M100" s="224" t="s">
        <v>19</v>
      </c>
      <c r="N100" s="225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3453</v>
      </c>
      <c r="AT100" s="228" t="s">
        <v>223</v>
      </c>
      <c r="AU100" s="228" t="s">
        <v>82</v>
      </c>
      <c r="AY100" s="20" t="s">
        <v>221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80</v>
      </c>
      <c r="BK100" s="229">
        <f>ROUND(I100*H100,2)</f>
        <v>0</v>
      </c>
      <c r="BL100" s="20" t="s">
        <v>3453</v>
      </c>
      <c r="BM100" s="228" t="s">
        <v>3475</v>
      </c>
    </row>
    <row r="101" spans="1:47" s="2" customFormat="1" ht="12">
      <c r="A101" s="41"/>
      <c r="B101" s="42"/>
      <c r="C101" s="43"/>
      <c r="D101" s="230" t="s">
        <v>230</v>
      </c>
      <c r="E101" s="43"/>
      <c r="F101" s="231" t="s">
        <v>3474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230</v>
      </c>
      <c r="AU101" s="20" t="s">
        <v>82</v>
      </c>
    </row>
    <row r="102" spans="1:47" s="2" customFormat="1" ht="12">
      <c r="A102" s="41"/>
      <c r="B102" s="42"/>
      <c r="C102" s="43"/>
      <c r="D102" s="235" t="s">
        <v>232</v>
      </c>
      <c r="E102" s="43"/>
      <c r="F102" s="236" t="s">
        <v>3476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232</v>
      </c>
      <c r="AU102" s="20" t="s">
        <v>82</v>
      </c>
    </row>
    <row r="103" spans="1:65" s="2" customFormat="1" ht="16.5" customHeight="1">
      <c r="A103" s="41"/>
      <c r="B103" s="42"/>
      <c r="C103" s="217" t="s">
        <v>272</v>
      </c>
      <c r="D103" s="217" t="s">
        <v>223</v>
      </c>
      <c r="E103" s="218" t="s">
        <v>3477</v>
      </c>
      <c r="F103" s="219" t="s">
        <v>3478</v>
      </c>
      <c r="G103" s="220" t="s">
        <v>3452</v>
      </c>
      <c r="H103" s="221">
        <v>1</v>
      </c>
      <c r="I103" s="222"/>
      <c r="J103" s="223">
        <f>ROUND(I103*H103,2)</f>
        <v>0</v>
      </c>
      <c r="K103" s="219" t="s">
        <v>227</v>
      </c>
      <c r="L103" s="47"/>
      <c r="M103" s="224" t="s">
        <v>19</v>
      </c>
      <c r="N103" s="225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3453</v>
      </c>
      <c r="AT103" s="228" t="s">
        <v>223</v>
      </c>
      <c r="AU103" s="228" t="s">
        <v>82</v>
      </c>
      <c r="AY103" s="20" t="s">
        <v>221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80</v>
      </c>
      <c r="BK103" s="229">
        <f>ROUND(I103*H103,2)</f>
        <v>0</v>
      </c>
      <c r="BL103" s="20" t="s">
        <v>3453</v>
      </c>
      <c r="BM103" s="228" t="s">
        <v>3479</v>
      </c>
    </row>
    <row r="104" spans="1:47" s="2" customFormat="1" ht="12">
      <c r="A104" s="41"/>
      <c r="B104" s="42"/>
      <c r="C104" s="43"/>
      <c r="D104" s="230" t="s">
        <v>230</v>
      </c>
      <c r="E104" s="43"/>
      <c r="F104" s="231" t="s">
        <v>3478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230</v>
      </c>
      <c r="AU104" s="20" t="s">
        <v>82</v>
      </c>
    </row>
    <row r="105" spans="1:47" s="2" customFormat="1" ht="12">
      <c r="A105" s="41"/>
      <c r="B105" s="42"/>
      <c r="C105" s="43"/>
      <c r="D105" s="235" t="s">
        <v>232</v>
      </c>
      <c r="E105" s="43"/>
      <c r="F105" s="236" t="s">
        <v>3480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232</v>
      </c>
      <c r="AU105" s="20" t="s">
        <v>82</v>
      </c>
    </row>
    <row r="106" spans="1:65" s="2" customFormat="1" ht="16.5" customHeight="1">
      <c r="A106" s="41"/>
      <c r="B106" s="42"/>
      <c r="C106" s="217" t="s">
        <v>279</v>
      </c>
      <c r="D106" s="217" t="s">
        <v>223</v>
      </c>
      <c r="E106" s="218" t="s">
        <v>3481</v>
      </c>
      <c r="F106" s="219" t="s">
        <v>3482</v>
      </c>
      <c r="G106" s="220" t="s">
        <v>3452</v>
      </c>
      <c r="H106" s="221">
        <v>1</v>
      </c>
      <c r="I106" s="222"/>
      <c r="J106" s="223">
        <f>ROUND(I106*H106,2)</f>
        <v>0</v>
      </c>
      <c r="K106" s="219" t="s">
        <v>227</v>
      </c>
      <c r="L106" s="47"/>
      <c r="M106" s="224" t="s">
        <v>19</v>
      </c>
      <c r="N106" s="225" t="s">
        <v>43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3453</v>
      </c>
      <c r="AT106" s="228" t="s">
        <v>223</v>
      </c>
      <c r="AU106" s="228" t="s">
        <v>82</v>
      </c>
      <c r="AY106" s="20" t="s">
        <v>221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80</v>
      </c>
      <c r="BK106" s="229">
        <f>ROUND(I106*H106,2)</f>
        <v>0</v>
      </c>
      <c r="BL106" s="20" t="s">
        <v>3453</v>
      </c>
      <c r="BM106" s="228" t="s">
        <v>3483</v>
      </c>
    </row>
    <row r="107" spans="1:47" s="2" customFormat="1" ht="12">
      <c r="A107" s="41"/>
      <c r="B107" s="42"/>
      <c r="C107" s="43"/>
      <c r="D107" s="230" t="s">
        <v>230</v>
      </c>
      <c r="E107" s="43"/>
      <c r="F107" s="231" t="s">
        <v>3482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230</v>
      </c>
      <c r="AU107" s="20" t="s">
        <v>82</v>
      </c>
    </row>
    <row r="108" spans="1:47" s="2" customFormat="1" ht="12">
      <c r="A108" s="41"/>
      <c r="B108" s="42"/>
      <c r="C108" s="43"/>
      <c r="D108" s="235" t="s">
        <v>232</v>
      </c>
      <c r="E108" s="43"/>
      <c r="F108" s="236" t="s">
        <v>3484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232</v>
      </c>
      <c r="AU108" s="20" t="s">
        <v>82</v>
      </c>
    </row>
    <row r="109" spans="1:65" s="2" customFormat="1" ht="16.5" customHeight="1">
      <c r="A109" s="41"/>
      <c r="B109" s="42"/>
      <c r="C109" s="217" t="s">
        <v>286</v>
      </c>
      <c r="D109" s="217" t="s">
        <v>223</v>
      </c>
      <c r="E109" s="218" t="s">
        <v>3485</v>
      </c>
      <c r="F109" s="219" t="s">
        <v>3486</v>
      </c>
      <c r="G109" s="220" t="s">
        <v>3452</v>
      </c>
      <c r="H109" s="221">
        <v>1</v>
      </c>
      <c r="I109" s="222"/>
      <c r="J109" s="223">
        <f>ROUND(I109*H109,2)</f>
        <v>0</v>
      </c>
      <c r="K109" s="219" t="s">
        <v>227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3453</v>
      </c>
      <c r="AT109" s="228" t="s">
        <v>223</v>
      </c>
      <c r="AU109" s="228" t="s">
        <v>82</v>
      </c>
      <c r="AY109" s="20" t="s">
        <v>221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3453</v>
      </c>
      <c r="BM109" s="228" t="s">
        <v>3487</v>
      </c>
    </row>
    <row r="110" spans="1:47" s="2" customFormat="1" ht="12">
      <c r="A110" s="41"/>
      <c r="B110" s="42"/>
      <c r="C110" s="43"/>
      <c r="D110" s="230" t="s">
        <v>230</v>
      </c>
      <c r="E110" s="43"/>
      <c r="F110" s="231" t="s">
        <v>3486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230</v>
      </c>
      <c r="AU110" s="20" t="s">
        <v>82</v>
      </c>
    </row>
    <row r="111" spans="1:47" s="2" customFormat="1" ht="12">
      <c r="A111" s="41"/>
      <c r="B111" s="42"/>
      <c r="C111" s="43"/>
      <c r="D111" s="235" t="s">
        <v>232</v>
      </c>
      <c r="E111" s="43"/>
      <c r="F111" s="236" t="s">
        <v>3488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232</v>
      </c>
      <c r="AU111" s="20" t="s">
        <v>82</v>
      </c>
    </row>
    <row r="112" spans="1:65" s="2" customFormat="1" ht="24.15" customHeight="1">
      <c r="A112" s="41"/>
      <c r="B112" s="42"/>
      <c r="C112" s="217" t="s">
        <v>294</v>
      </c>
      <c r="D112" s="217" t="s">
        <v>223</v>
      </c>
      <c r="E112" s="218" t="s">
        <v>3489</v>
      </c>
      <c r="F112" s="219" t="s">
        <v>3490</v>
      </c>
      <c r="G112" s="220" t="s">
        <v>3452</v>
      </c>
      <c r="H112" s="221">
        <v>1</v>
      </c>
      <c r="I112" s="222"/>
      <c r="J112" s="223">
        <f>ROUND(I112*H112,2)</f>
        <v>0</v>
      </c>
      <c r="K112" s="219" t="s">
        <v>227</v>
      </c>
      <c r="L112" s="47"/>
      <c r="M112" s="224" t="s">
        <v>19</v>
      </c>
      <c r="N112" s="225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3453</v>
      </c>
      <c r="AT112" s="228" t="s">
        <v>223</v>
      </c>
      <c r="AU112" s="228" t="s">
        <v>82</v>
      </c>
      <c r="AY112" s="20" t="s">
        <v>221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80</v>
      </c>
      <c r="BK112" s="229">
        <f>ROUND(I112*H112,2)</f>
        <v>0</v>
      </c>
      <c r="BL112" s="20" t="s">
        <v>3453</v>
      </c>
      <c r="BM112" s="228" t="s">
        <v>3491</v>
      </c>
    </row>
    <row r="113" spans="1:47" s="2" customFormat="1" ht="12">
      <c r="A113" s="41"/>
      <c r="B113" s="42"/>
      <c r="C113" s="43"/>
      <c r="D113" s="230" t="s">
        <v>230</v>
      </c>
      <c r="E113" s="43"/>
      <c r="F113" s="231" t="s">
        <v>3490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230</v>
      </c>
      <c r="AU113" s="20" t="s">
        <v>82</v>
      </c>
    </row>
    <row r="114" spans="1:47" s="2" customFormat="1" ht="12">
      <c r="A114" s="41"/>
      <c r="B114" s="42"/>
      <c r="C114" s="43"/>
      <c r="D114" s="235" t="s">
        <v>232</v>
      </c>
      <c r="E114" s="43"/>
      <c r="F114" s="236" t="s">
        <v>3492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232</v>
      </c>
      <c r="AU114" s="20" t="s">
        <v>82</v>
      </c>
    </row>
    <row r="115" spans="1:65" s="2" customFormat="1" ht="16.5" customHeight="1">
      <c r="A115" s="41"/>
      <c r="B115" s="42"/>
      <c r="C115" s="217" t="s">
        <v>302</v>
      </c>
      <c r="D115" s="217" t="s">
        <v>223</v>
      </c>
      <c r="E115" s="218" t="s">
        <v>3493</v>
      </c>
      <c r="F115" s="219" t="s">
        <v>3494</v>
      </c>
      <c r="G115" s="220" t="s">
        <v>3452</v>
      </c>
      <c r="H115" s="221">
        <v>1</v>
      </c>
      <c r="I115" s="222"/>
      <c r="J115" s="223">
        <f>ROUND(I115*H115,2)</f>
        <v>0</v>
      </c>
      <c r="K115" s="219" t="s">
        <v>227</v>
      </c>
      <c r="L115" s="47"/>
      <c r="M115" s="224" t="s">
        <v>19</v>
      </c>
      <c r="N115" s="225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3453</v>
      </c>
      <c r="AT115" s="228" t="s">
        <v>223</v>
      </c>
      <c r="AU115" s="228" t="s">
        <v>82</v>
      </c>
      <c r="AY115" s="20" t="s">
        <v>221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80</v>
      </c>
      <c r="BK115" s="229">
        <f>ROUND(I115*H115,2)</f>
        <v>0</v>
      </c>
      <c r="BL115" s="20" t="s">
        <v>3453</v>
      </c>
      <c r="BM115" s="228" t="s">
        <v>3495</v>
      </c>
    </row>
    <row r="116" spans="1:47" s="2" customFormat="1" ht="12">
      <c r="A116" s="41"/>
      <c r="B116" s="42"/>
      <c r="C116" s="43"/>
      <c r="D116" s="230" t="s">
        <v>230</v>
      </c>
      <c r="E116" s="43"/>
      <c r="F116" s="231" t="s">
        <v>3494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230</v>
      </c>
      <c r="AU116" s="20" t="s">
        <v>82</v>
      </c>
    </row>
    <row r="117" spans="1:47" s="2" customFormat="1" ht="12">
      <c r="A117" s="41"/>
      <c r="B117" s="42"/>
      <c r="C117" s="43"/>
      <c r="D117" s="235" t="s">
        <v>232</v>
      </c>
      <c r="E117" s="43"/>
      <c r="F117" s="236" t="s">
        <v>3496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232</v>
      </c>
      <c r="AU117" s="20" t="s">
        <v>82</v>
      </c>
    </row>
    <row r="118" spans="1:65" s="2" customFormat="1" ht="16.5" customHeight="1">
      <c r="A118" s="41"/>
      <c r="B118" s="42"/>
      <c r="C118" s="217" t="s">
        <v>8</v>
      </c>
      <c r="D118" s="217" t="s">
        <v>223</v>
      </c>
      <c r="E118" s="218" t="s">
        <v>3497</v>
      </c>
      <c r="F118" s="219" t="s">
        <v>3498</v>
      </c>
      <c r="G118" s="220" t="s">
        <v>3452</v>
      </c>
      <c r="H118" s="221">
        <v>1</v>
      </c>
      <c r="I118" s="222"/>
      <c r="J118" s="223">
        <f>ROUND(I118*H118,2)</f>
        <v>0</v>
      </c>
      <c r="K118" s="219" t="s">
        <v>227</v>
      </c>
      <c r="L118" s="47"/>
      <c r="M118" s="224" t="s">
        <v>19</v>
      </c>
      <c r="N118" s="225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3453</v>
      </c>
      <c r="AT118" s="228" t="s">
        <v>223</v>
      </c>
      <c r="AU118" s="228" t="s">
        <v>82</v>
      </c>
      <c r="AY118" s="20" t="s">
        <v>221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80</v>
      </c>
      <c r="BK118" s="229">
        <f>ROUND(I118*H118,2)</f>
        <v>0</v>
      </c>
      <c r="BL118" s="20" t="s">
        <v>3453</v>
      </c>
      <c r="BM118" s="228" t="s">
        <v>3499</v>
      </c>
    </row>
    <row r="119" spans="1:47" s="2" customFormat="1" ht="12">
      <c r="A119" s="41"/>
      <c r="B119" s="42"/>
      <c r="C119" s="43"/>
      <c r="D119" s="230" t="s">
        <v>230</v>
      </c>
      <c r="E119" s="43"/>
      <c r="F119" s="231" t="s">
        <v>3498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230</v>
      </c>
      <c r="AU119" s="20" t="s">
        <v>82</v>
      </c>
    </row>
    <row r="120" spans="1:47" s="2" customFormat="1" ht="12">
      <c r="A120" s="41"/>
      <c r="B120" s="42"/>
      <c r="C120" s="43"/>
      <c r="D120" s="235" t="s">
        <v>232</v>
      </c>
      <c r="E120" s="43"/>
      <c r="F120" s="236" t="s">
        <v>3500</v>
      </c>
      <c r="G120" s="43"/>
      <c r="H120" s="43"/>
      <c r="I120" s="232"/>
      <c r="J120" s="43"/>
      <c r="K120" s="43"/>
      <c r="L120" s="47"/>
      <c r="M120" s="294"/>
      <c r="N120" s="295"/>
      <c r="O120" s="296"/>
      <c r="P120" s="296"/>
      <c r="Q120" s="296"/>
      <c r="R120" s="296"/>
      <c r="S120" s="296"/>
      <c r="T120" s="297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232</v>
      </c>
      <c r="AU120" s="20" t="s">
        <v>82</v>
      </c>
    </row>
    <row r="121" spans="1:31" s="2" customFormat="1" ht="6.95" customHeight="1">
      <c r="A121" s="41"/>
      <c r="B121" s="62"/>
      <c r="C121" s="63"/>
      <c r="D121" s="63"/>
      <c r="E121" s="63"/>
      <c r="F121" s="63"/>
      <c r="G121" s="63"/>
      <c r="H121" s="63"/>
      <c r="I121" s="63"/>
      <c r="J121" s="63"/>
      <c r="K121" s="63"/>
      <c r="L121" s="47"/>
      <c r="M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</sheetData>
  <sheetProtection password="C7B5" sheet="1" objects="1" scenarios="1" formatColumns="0" formatRows="0" autoFilter="0"/>
  <autoFilter ref="C81:K12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92" r:id="rId1" display="https://podminky.urs.cz/item/CS_URS_2024_01/013254000"/>
    <hyperlink ref="F96" r:id="rId2" display="https://podminky.urs.cz/item/CS_URS_2024_01/032103000"/>
    <hyperlink ref="F99" r:id="rId3" display="https://podminky.urs.cz/item/CS_URS_2024_01/032503000"/>
    <hyperlink ref="F102" r:id="rId4" display="https://podminky.urs.cz/item/CS_URS_2024_01/032903000"/>
    <hyperlink ref="F105" r:id="rId5" display="https://podminky.urs.cz/item/CS_URS_2024_01/033103000"/>
    <hyperlink ref="F108" r:id="rId6" display="https://podminky.urs.cz/item/CS_URS_2024_01/033203000"/>
    <hyperlink ref="F111" r:id="rId7" display="https://podminky.urs.cz/item/CS_URS_2024_01/034103000"/>
    <hyperlink ref="F114" r:id="rId8" display="https://podminky.urs.cz/item/CS_URS_2024_01/034203000"/>
    <hyperlink ref="F117" r:id="rId9" display="https://podminky.urs.cz/item/CS_URS_2024_01/034503000"/>
    <hyperlink ref="F120" r:id="rId10" display="https://podminky.urs.cz/item/CS_URS_2024_01/039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3"/>
      <c r="C3" s="144"/>
      <c r="D3" s="144"/>
      <c r="E3" s="144"/>
      <c r="F3" s="144"/>
      <c r="G3" s="144"/>
      <c r="H3" s="23"/>
    </row>
    <row r="4" spans="2:8" s="1" customFormat="1" ht="24.95" customHeight="1">
      <c r="B4" s="23"/>
      <c r="C4" s="145" t="s">
        <v>3501</v>
      </c>
      <c r="H4" s="23"/>
    </row>
    <row r="5" spans="2:8" s="1" customFormat="1" ht="12" customHeight="1">
      <c r="B5" s="23"/>
      <c r="C5" s="299" t="s">
        <v>13</v>
      </c>
      <c r="D5" s="154" t="s">
        <v>14</v>
      </c>
      <c r="E5" s="1"/>
      <c r="F5" s="1"/>
      <c r="H5" s="23"/>
    </row>
    <row r="6" spans="2:8" s="1" customFormat="1" ht="36.95" customHeight="1">
      <c r="B6" s="23"/>
      <c r="C6" s="300" t="s">
        <v>16</v>
      </c>
      <c r="D6" s="301" t="s">
        <v>17</v>
      </c>
      <c r="E6" s="1"/>
      <c r="F6" s="1"/>
      <c r="H6" s="23"/>
    </row>
    <row r="7" spans="2:8" s="1" customFormat="1" ht="16.5" customHeight="1">
      <c r="B7" s="23"/>
      <c r="C7" s="147" t="s">
        <v>23</v>
      </c>
      <c r="D7" s="151" t="str">
        <f>'Rekapitulace stavby'!AN8</f>
        <v>3. 10. 2023</v>
      </c>
      <c r="H7" s="23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90"/>
      <c r="B9" s="302"/>
      <c r="C9" s="303" t="s">
        <v>53</v>
      </c>
      <c r="D9" s="304" t="s">
        <v>54</v>
      </c>
      <c r="E9" s="304" t="s">
        <v>208</v>
      </c>
      <c r="F9" s="305" t="s">
        <v>3502</v>
      </c>
      <c r="G9" s="190"/>
      <c r="H9" s="302"/>
    </row>
    <row r="10" spans="1:8" s="2" customFormat="1" ht="26.4" customHeight="1">
      <c r="A10" s="41"/>
      <c r="B10" s="47"/>
      <c r="C10" s="306" t="s">
        <v>3503</v>
      </c>
      <c r="D10" s="306" t="s">
        <v>78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307" t="s">
        <v>131</v>
      </c>
      <c r="D11" s="308" t="s">
        <v>19</v>
      </c>
      <c r="E11" s="309" t="s">
        <v>19</v>
      </c>
      <c r="F11" s="310">
        <v>36.77</v>
      </c>
      <c r="G11" s="41"/>
      <c r="H11" s="47"/>
    </row>
    <row r="12" spans="1:8" s="2" customFormat="1" ht="16.8" customHeight="1">
      <c r="A12" s="41"/>
      <c r="B12" s="47"/>
      <c r="C12" s="311" t="s">
        <v>19</v>
      </c>
      <c r="D12" s="311" t="s">
        <v>412</v>
      </c>
      <c r="E12" s="20" t="s">
        <v>19</v>
      </c>
      <c r="F12" s="312">
        <v>0</v>
      </c>
      <c r="G12" s="41"/>
      <c r="H12" s="47"/>
    </row>
    <row r="13" spans="1:8" s="2" customFormat="1" ht="16.8" customHeight="1">
      <c r="A13" s="41"/>
      <c r="B13" s="47"/>
      <c r="C13" s="311" t="s">
        <v>19</v>
      </c>
      <c r="D13" s="311" t="s">
        <v>1629</v>
      </c>
      <c r="E13" s="20" t="s">
        <v>19</v>
      </c>
      <c r="F13" s="312">
        <v>6.55</v>
      </c>
      <c r="G13" s="41"/>
      <c r="H13" s="47"/>
    </row>
    <row r="14" spans="1:8" s="2" customFormat="1" ht="16.8" customHeight="1">
      <c r="A14" s="41"/>
      <c r="B14" s="47"/>
      <c r="C14" s="311" t="s">
        <v>19</v>
      </c>
      <c r="D14" s="311" t="s">
        <v>414</v>
      </c>
      <c r="E14" s="20" t="s">
        <v>19</v>
      </c>
      <c r="F14" s="312">
        <v>0</v>
      </c>
      <c r="G14" s="41"/>
      <c r="H14" s="47"/>
    </row>
    <row r="15" spans="1:8" s="2" customFormat="1" ht="16.8" customHeight="1">
      <c r="A15" s="41"/>
      <c r="B15" s="47"/>
      <c r="C15" s="311" t="s">
        <v>19</v>
      </c>
      <c r="D15" s="311" t="s">
        <v>415</v>
      </c>
      <c r="E15" s="20" t="s">
        <v>19</v>
      </c>
      <c r="F15" s="312">
        <v>4.16</v>
      </c>
      <c r="G15" s="41"/>
      <c r="H15" s="47"/>
    </row>
    <row r="16" spans="1:8" s="2" customFormat="1" ht="16.8" customHeight="1">
      <c r="A16" s="41"/>
      <c r="B16" s="47"/>
      <c r="C16" s="311" t="s">
        <v>19</v>
      </c>
      <c r="D16" s="311" t="s">
        <v>420</v>
      </c>
      <c r="E16" s="20" t="s">
        <v>19</v>
      </c>
      <c r="F16" s="312">
        <v>0</v>
      </c>
      <c r="G16" s="41"/>
      <c r="H16" s="47"/>
    </row>
    <row r="17" spans="1:8" s="2" customFormat="1" ht="16.8" customHeight="1">
      <c r="A17" s="41"/>
      <c r="B17" s="47"/>
      <c r="C17" s="311" t="s">
        <v>19</v>
      </c>
      <c r="D17" s="311" t="s">
        <v>421</v>
      </c>
      <c r="E17" s="20" t="s">
        <v>19</v>
      </c>
      <c r="F17" s="312">
        <v>8.42</v>
      </c>
      <c r="G17" s="41"/>
      <c r="H17" s="47"/>
    </row>
    <row r="18" spans="1:8" s="2" customFormat="1" ht="16.8" customHeight="1">
      <c r="A18" s="41"/>
      <c r="B18" s="47"/>
      <c r="C18" s="311" t="s">
        <v>19</v>
      </c>
      <c r="D18" s="311" t="s">
        <v>423</v>
      </c>
      <c r="E18" s="20" t="s">
        <v>19</v>
      </c>
      <c r="F18" s="312">
        <v>0</v>
      </c>
      <c r="G18" s="41"/>
      <c r="H18" s="47"/>
    </row>
    <row r="19" spans="1:8" s="2" customFormat="1" ht="16.8" customHeight="1">
      <c r="A19" s="41"/>
      <c r="B19" s="47"/>
      <c r="C19" s="311" t="s">
        <v>19</v>
      </c>
      <c r="D19" s="311" t="s">
        <v>424</v>
      </c>
      <c r="E19" s="20" t="s">
        <v>19</v>
      </c>
      <c r="F19" s="312">
        <v>7.2</v>
      </c>
      <c r="G19" s="41"/>
      <c r="H19" s="47"/>
    </row>
    <row r="20" spans="1:8" s="2" customFormat="1" ht="16.8" customHeight="1">
      <c r="A20" s="41"/>
      <c r="B20" s="47"/>
      <c r="C20" s="311" t="s">
        <v>19</v>
      </c>
      <c r="D20" s="311" t="s">
        <v>425</v>
      </c>
      <c r="E20" s="20" t="s">
        <v>19</v>
      </c>
      <c r="F20" s="312">
        <v>0</v>
      </c>
      <c r="G20" s="41"/>
      <c r="H20" s="47"/>
    </row>
    <row r="21" spans="1:8" s="2" customFormat="1" ht="16.8" customHeight="1">
      <c r="A21" s="41"/>
      <c r="B21" s="47"/>
      <c r="C21" s="311" t="s">
        <v>19</v>
      </c>
      <c r="D21" s="311" t="s">
        <v>426</v>
      </c>
      <c r="E21" s="20" t="s">
        <v>19</v>
      </c>
      <c r="F21" s="312">
        <v>1.18</v>
      </c>
      <c r="G21" s="41"/>
      <c r="H21" s="47"/>
    </row>
    <row r="22" spans="1:8" s="2" customFormat="1" ht="16.8" customHeight="1">
      <c r="A22" s="41"/>
      <c r="B22" s="47"/>
      <c r="C22" s="311" t="s">
        <v>19</v>
      </c>
      <c r="D22" s="311" t="s">
        <v>429</v>
      </c>
      <c r="E22" s="20" t="s">
        <v>19</v>
      </c>
      <c r="F22" s="312">
        <v>0</v>
      </c>
      <c r="G22" s="41"/>
      <c r="H22" s="47"/>
    </row>
    <row r="23" spans="1:8" s="2" customFormat="1" ht="16.8" customHeight="1">
      <c r="A23" s="41"/>
      <c r="B23" s="47"/>
      <c r="C23" s="311" t="s">
        <v>19</v>
      </c>
      <c r="D23" s="311" t="s">
        <v>430</v>
      </c>
      <c r="E23" s="20" t="s">
        <v>19</v>
      </c>
      <c r="F23" s="312">
        <v>9.26</v>
      </c>
      <c r="G23" s="41"/>
      <c r="H23" s="47"/>
    </row>
    <row r="24" spans="1:8" s="2" customFormat="1" ht="16.8" customHeight="1">
      <c r="A24" s="41"/>
      <c r="B24" s="47"/>
      <c r="C24" s="311" t="s">
        <v>131</v>
      </c>
      <c r="D24" s="311" t="s">
        <v>243</v>
      </c>
      <c r="E24" s="20" t="s">
        <v>19</v>
      </c>
      <c r="F24" s="312">
        <v>36.77</v>
      </c>
      <c r="G24" s="41"/>
      <c r="H24" s="47"/>
    </row>
    <row r="25" spans="1:8" s="2" customFormat="1" ht="16.8" customHeight="1">
      <c r="A25" s="41"/>
      <c r="B25" s="47"/>
      <c r="C25" s="313" t="s">
        <v>3504</v>
      </c>
      <c r="D25" s="41"/>
      <c r="E25" s="41"/>
      <c r="F25" s="41"/>
      <c r="G25" s="41"/>
      <c r="H25" s="47"/>
    </row>
    <row r="26" spans="1:8" s="2" customFormat="1" ht="16.8" customHeight="1">
      <c r="A26" s="41"/>
      <c r="B26" s="47"/>
      <c r="C26" s="311" t="s">
        <v>1624</v>
      </c>
      <c r="D26" s="311" t="s">
        <v>1625</v>
      </c>
      <c r="E26" s="20" t="s">
        <v>226</v>
      </c>
      <c r="F26" s="312">
        <v>36.77</v>
      </c>
      <c r="G26" s="41"/>
      <c r="H26" s="47"/>
    </row>
    <row r="27" spans="1:8" s="2" customFormat="1" ht="16.8" customHeight="1">
      <c r="A27" s="41"/>
      <c r="B27" s="47"/>
      <c r="C27" s="311" t="s">
        <v>1631</v>
      </c>
      <c r="D27" s="311" t="s">
        <v>1632</v>
      </c>
      <c r="E27" s="20" t="s">
        <v>226</v>
      </c>
      <c r="F27" s="312">
        <v>36.77</v>
      </c>
      <c r="G27" s="41"/>
      <c r="H27" s="47"/>
    </row>
    <row r="28" spans="1:8" s="2" customFormat="1" ht="16.8" customHeight="1">
      <c r="A28" s="41"/>
      <c r="B28" s="47"/>
      <c r="C28" s="311" t="s">
        <v>1637</v>
      </c>
      <c r="D28" s="311" t="s">
        <v>1638</v>
      </c>
      <c r="E28" s="20" t="s">
        <v>226</v>
      </c>
      <c r="F28" s="312">
        <v>36.77</v>
      </c>
      <c r="G28" s="41"/>
      <c r="H28" s="47"/>
    </row>
    <row r="29" spans="1:8" s="2" customFormat="1" ht="12">
      <c r="A29" s="41"/>
      <c r="B29" s="47"/>
      <c r="C29" s="311" t="s">
        <v>1656</v>
      </c>
      <c r="D29" s="311" t="s">
        <v>1657</v>
      </c>
      <c r="E29" s="20" t="s">
        <v>226</v>
      </c>
      <c r="F29" s="312">
        <v>36.77</v>
      </c>
      <c r="G29" s="41"/>
      <c r="H29" s="47"/>
    </row>
    <row r="30" spans="1:8" s="2" customFormat="1" ht="16.8" customHeight="1">
      <c r="A30" s="41"/>
      <c r="B30" s="47"/>
      <c r="C30" s="307" t="s">
        <v>133</v>
      </c>
      <c r="D30" s="308" t="s">
        <v>19</v>
      </c>
      <c r="E30" s="309" t="s">
        <v>19</v>
      </c>
      <c r="F30" s="310">
        <v>75.555</v>
      </c>
      <c r="G30" s="41"/>
      <c r="H30" s="47"/>
    </row>
    <row r="31" spans="1:8" s="2" customFormat="1" ht="16.8" customHeight="1">
      <c r="A31" s="41"/>
      <c r="B31" s="47"/>
      <c r="C31" s="311" t="s">
        <v>19</v>
      </c>
      <c r="D31" s="311" t="s">
        <v>1739</v>
      </c>
      <c r="E31" s="20" t="s">
        <v>19</v>
      </c>
      <c r="F31" s="312">
        <v>0</v>
      </c>
      <c r="G31" s="41"/>
      <c r="H31" s="47"/>
    </row>
    <row r="32" spans="1:8" s="2" customFormat="1" ht="16.8" customHeight="1">
      <c r="A32" s="41"/>
      <c r="B32" s="47"/>
      <c r="C32" s="311" t="s">
        <v>19</v>
      </c>
      <c r="D32" s="311" t="s">
        <v>414</v>
      </c>
      <c r="E32" s="20" t="s">
        <v>19</v>
      </c>
      <c r="F32" s="312">
        <v>0</v>
      </c>
      <c r="G32" s="41"/>
      <c r="H32" s="47"/>
    </row>
    <row r="33" spans="1:8" s="2" customFormat="1" ht="16.8" customHeight="1">
      <c r="A33" s="41"/>
      <c r="B33" s="47"/>
      <c r="C33" s="311" t="s">
        <v>19</v>
      </c>
      <c r="D33" s="311" t="s">
        <v>1740</v>
      </c>
      <c r="E33" s="20" t="s">
        <v>19</v>
      </c>
      <c r="F33" s="312">
        <v>16.605</v>
      </c>
      <c r="G33" s="41"/>
      <c r="H33" s="47"/>
    </row>
    <row r="34" spans="1:8" s="2" customFormat="1" ht="16.8" customHeight="1">
      <c r="A34" s="41"/>
      <c r="B34" s="47"/>
      <c r="C34" s="311" t="s">
        <v>19</v>
      </c>
      <c r="D34" s="311" t="s">
        <v>420</v>
      </c>
      <c r="E34" s="20" t="s">
        <v>19</v>
      </c>
      <c r="F34" s="312">
        <v>0</v>
      </c>
      <c r="G34" s="41"/>
      <c r="H34" s="47"/>
    </row>
    <row r="35" spans="1:8" s="2" customFormat="1" ht="16.8" customHeight="1">
      <c r="A35" s="41"/>
      <c r="B35" s="47"/>
      <c r="C35" s="311" t="s">
        <v>19</v>
      </c>
      <c r="D35" s="311" t="s">
        <v>1741</v>
      </c>
      <c r="E35" s="20" t="s">
        <v>19</v>
      </c>
      <c r="F35" s="312">
        <v>24.293</v>
      </c>
      <c r="G35" s="41"/>
      <c r="H35" s="47"/>
    </row>
    <row r="36" spans="1:8" s="2" customFormat="1" ht="16.8" customHeight="1">
      <c r="A36" s="41"/>
      <c r="B36" s="47"/>
      <c r="C36" s="311" t="s">
        <v>19</v>
      </c>
      <c r="D36" s="311" t="s">
        <v>423</v>
      </c>
      <c r="E36" s="20" t="s">
        <v>19</v>
      </c>
      <c r="F36" s="312">
        <v>0</v>
      </c>
      <c r="G36" s="41"/>
      <c r="H36" s="47"/>
    </row>
    <row r="37" spans="1:8" s="2" customFormat="1" ht="16.8" customHeight="1">
      <c r="A37" s="41"/>
      <c r="B37" s="47"/>
      <c r="C37" s="311" t="s">
        <v>19</v>
      </c>
      <c r="D37" s="311" t="s">
        <v>1741</v>
      </c>
      <c r="E37" s="20" t="s">
        <v>19</v>
      </c>
      <c r="F37" s="312">
        <v>24.293</v>
      </c>
      <c r="G37" s="41"/>
      <c r="H37" s="47"/>
    </row>
    <row r="38" spans="1:8" s="2" customFormat="1" ht="16.8" customHeight="1">
      <c r="A38" s="41"/>
      <c r="B38" s="47"/>
      <c r="C38" s="311" t="s">
        <v>19</v>
      </c>
      <c r="D38" s="311" t="s">
        <v>425</v>
      </c>
      <c r="E38" s="20" t="s">
        <v>19</v>
      </c>
      <c r="F38" s="312">
        <v>0</v>
      </c>
      <c r="G38" s="41"/>
      <c r="H38" s="47"/>
    </row>
    <row r="39" spans="1:8" s="2" customFormat="1" ht="16.8" customHeight="1">
      <c r="A39" s="41"/>
      <c r="B39" s="47"/>
      <c r="C39" s="311" t="s">
        <v>19</v>
      </c>
      <c r="D39" s="311" t="s">
        <v>1742</v>
      </c>
      <c r="E39" s="20" t="s">
        <v>19</v>
      </c>
      <c r="F39" s="312">
        <v>8.569</v>
      </c>
      <c r="G39" s="41"/>
      <c r="H39" s="47"/>
    </row>
    <row r="40" spans="1:8" s="2" customFormat="1" ht="16.8" customHeight="1">
      <c r="A40" s="41"/>
      <c r="B40" s="47"/>
      <c r="C40" s="311" t="s">
        <v>19</v>
      </c>
      <c r="D40" s="311" t="s">
        <v>429</v>
      </c>
      <c r="E40" s="20" t="s">
        <v>19</v>
      </c>
      <c r="F40" s="312">
        <v>0</v>
      </c>
      <c r="G40" s="41"/>
      <c r="H40" s="47"/>
    </row>
    <row r="41" spans="1:8" s="2" customFormat="1" ht="16.8" customHeight="1">
      <c r="A41" s="41"/>
      <c r="B41" s="47"/>
      <c r="C41" s="311" t="s">
        <v>19</v>
      </c>
      <c r="D41" s="311" t="s">
        <v>1743</v>
      </c>
      <c r="E41" s="20" t="s">
        <v>19</v>
      </c>
      <c r="F41" s="312">
        <v>1.28</v>
      </c>
      <c r="G41" s="41"/>
      <c r="H41" s="47"/>
    </row>
    <row r="42" spans="1:8" s="2" customFormat="1" ht="16.8" customHeight="1">
      <c r="A42" s="41"/>
      <c r="B42" s="47"/>
      <c r="C42" s="311" t="s">
        <v>19</v>
      </c>
      <c r="D42" s="311" t="s">
        <v>1744</v>
      </c>
      <c r="E42" s="20" t="s">
        <v>19</v>
      </c>
      <c r="F42" s="312">
        <v>0</v>
      </c>
      <c r="G42" s="41"/>
      <c r="H42" s="47"/>
    </row>
    <row r="43" spans="1:8" s="2" customFormat="1" ht="16.8" customHeight="1">
      <c r="A43" s="41"/>
      <c r="B43" s="47"/>
      <c r="C43" s="311" t="s">
        <v>19</v>
      </c>
      <c r="D43" s="311" t="s">
        <v>1745</v>
      </c>
      <c r="E43" s="20" t="s">
        <v>19</v>
      </c>
      <c r="F43" s="312">
        <v>0.515</v>
      </c>
      <c r="G43" s="41"/>
      <c r="H43" s="47"/>
    </row>
    <row r="44" spans="1:8" s="2" customFormat="1" ht="16.8" customHeight="1">
      <c r="A44" s="41"/>
      <c r="B44" s="47"/>
      <c r="C44" s="311" t="s">
        <v>133</v>
      </c>
      <c r="D44" s="311" t="s">
        <v>243</v>
      </c>
      <c r="E44" s="20" t="s">
        <v>19</v>
      </c>
      <c r="F44" s="312">
        <v>75.555</v>
      </c>
      <c r="G44" s="41"/>
      <c r="H44" s="47"/>
    </row>
    <row r="45" spans="1:8" s="2" customFormat="1" ht="16.8" customHeight="1">
      <c r="A45" s="41"/>
      <c r="B45" s="47"/>
      <c r="C45" s="313" t="s">
        <v>3504</v>
      </c>
      <c r="D45" s="41"/>
      <c r="E45" s="41"/>
      <c r="F45" s="41"/>
      <c r="G45" s="41"/>
      <c r="H45" s="47"/>
    </row>
    <row r="46" spans="1:8" s="2" customFormat="1" ht="16.8" customHeight="1">
      <c r="A46" s="41"/>
      <c r="B46" s="47"/>
      <c r="C46" s="311" t="s">
        <v>1734</v>
      </c>
      <c r="D46" s="311" t="s">
        <v>1735</v>
      </c>
      <c r="E46" s="20" t="s">
        <v>226</v>
      </c>
      <c r="F46" s="312">
        <v>75.555</v>
      </c>
      <c r="G46" s="41"/>
      <c r="H46" s="47"/>
    </row>
    <row r="47" spans="1:8" s="2" customFormat="1" ht="16.8" customHeight="1">
      <c r="A47" s="41"/>
      <c r="B47" s="47"/>
      <c r="C47" s="311" t="s">
        <v>432</v>
      </c>
      <c r="D47" s="311" t="s">
        <v>433</v>
      </c>
      <c r="E47" s="20" t="s">
        <v>226</v>
      </c>
      <c r="F47" s="312">
        <v>390.619</v>
      </c>
      <c r="G47" s="41"/>
      <c r="H47" s="47"/>
    </row>
    <row r="48" spans="1:8" s="2" customFormat="1" ht="16.8" customHeight="1">
      <c r="A48" s="41"/>
      <c r="B48" s="47"/>
      <c r="C48" s="311" t="s">
        <v>1753</v>
      </c>
      <c r="D48" s="311" t="s">
        <v>1754</v>
      </c>
      <c r="E48" s="20" t="s">
        <v>226</v>
      </c>
      <c r="F48" s="312">
        <v>75.555</v>
      </c>
      <c r="G48" s="41"/>
      <c r="H48" s="47"/>
    </row>
    <row r="49" spans="1:8" s="2" customFormat="1" ht="12">
      <c r="A49" s="41"/>
      <c r="B49" s="47"/>
      <c r="C49" s="311" t="s">
        <v>1759</v>
      </c>
      <c r="D49" s="311" t="s">
        <v>1760</v>
      </c>
      <c r="E49" s="20" t="s">
        <v>226</v>
      </c>
      <c r="F49" s="312">
        <v>75.04</v>
      </c>
      <c r="G49" s="41"/>
      <c r="H49" s="47"/>
    </row>
    <row r="50" spans="1:8" s="2" customFormat="1" ht="16.8" customHeight="1">
      <c r="A50" s="41"/>
      <c r="B50" s="47"/>
      <c r="C50" s="311" t="s">
        <v>1868</v>
      </c>
      <c r="D50" s="311" t="s">
        <v>1869</v>
      </c>
      <c r="E50" s="20" t="s">
        <v>226</v>
      </c>
      <c r="F50" s="312">
        <v>462.879</v>
      </c>
      <c r="G50" s="41"/>
      <c r="H50" s="47"/>
    </row>
    <row r="51" spans="1:8" s="2" customFormat="1" ht="16.8" customHeight="1">
      <c r="A51" s="41"/>
      <c r="B51" s="47"/>
      <c r="C51" s="307" t="s">
        <v>136</v>
      </c>
      <c r="D51" s="308" t="s">
        <v>19</v>
      </c>
      <c r="E51" s="309" t="s">
        <v>19</v>
      </c>
      <c r="F51" s="310">
        <v>278.148</v>
      </c>
      <c r="G51" s="41"/>
      <c r="H51" s="47"/>
    </row>
    <row r="52" spans="1:8" s="2" customFormat="1" ht="16.8" customHeight="1">
      <c r="A52" s="41"/>
      <c r="B52" s="47"/>
      <c r="C52" s="311" t="s">
        <v>19</v>
      </c>
      <c r="D52" s="311" t="s">
        <v>661</v>
      </c>
      <c r="E52" s="20" t="s">
        <v>19</v>
      </c>
      <c r="F52" s="312">
        <v>278.148</v>
      </c>
      <c r="G52" s="41"/>
      <c r="H52" s="47"/>
    </row>
    <row r="53" spans="1:8" s="2" customFormat="1" ht="16.8" customHeight="1">
      <c r="A53" s="41"/>
      <c r="B53" s="47"/>
      <c r="C53" s="311" t="s">
        <v>136</v>
      </c>
      <c r="D53" s="311" t="s">
        <v>243</v>
      </c>
      <c r="E53" s="20" t="s">
        <v>19</v>
      </c>
      <c r="F53" s="312">
        <v>278.148</v>
      </c>
      <c r="G53" s="41"/>
      <c r="H53" s="47"/>
    </row>
    <row r="54" spans="1:8" s="2" customFormat="1" ht="16.8" customHeight="1">
      <c r="A54" s="41"/>
      <c r="B54" s="47"/>
      <c r="C54" s="313" t="s">
        <v>3504</v>
      </c>
      <c r="D54" s="41"/>
      <c r="E54" s="41"/>
      <c r="F54" s="41"/>
      <c r="G54" s="41"/>
      <c r="H54" s="47"/>
    </row>
    <row r="55" spans="1:8" s="2" customFormat="1" ht="12">
      <c r="A55" s="41"/>
      <c r="B55" s="47"/>
      <c r="C55" s="311" t="s">
        <v>656</v>
      </c>
      <c r="D55" s="311" t="s">
        <v>657</v>
      </c>
      <c r="E55" s="20" t="s">
        <v>226</v>
      </c>
      <c r="F55" s="312">
        <v>278.148</v>
      </c>
      <c r="G55" s="41"/>
      <c r="H55" s="47"/>
    </row>
    <row r="56" spans="1:8" s="2" customFormat="1" ht="16.8" customHeight="1">
      <c r="A56" s="41"/>
      <c r="B56" s="47"/>
      <c r="C56" s="311" t="s">
        <v>674</v>
      </c>
      <c r="D56" s="311" t="s">
        <v>675</v>
      </c>
      <c r="E56" s="20" t="s">
        <v>226</v>
      </c>
      <c r="F56" s="312">
        <v>278.148</v>
      </c>
      <c r="G56" s="41"/>
      <c r="H56" s="47"/>
    </row>
    <row r="57" spans="1:8" s="2" customFormat="1" ht="16.8" customHeight="1">
      <c r="A57" s="41"/>
      <c r="B57" s="47"/>
      <c r="C57" s="311" t="s">
        <v>704</v>
      </c>
      <c r="D57" s="311" t="s">
        <v>705</v>
      </c>
      <c r="E57" s="20" t="s">
        <v>226</v>
      </c>
      <c r="F57" s="312">
        <v>278.148</v>
      </c>
      <c r="G57" s="41"/>
      <c r="H57" s="47"/>
    </row>
    <row r="58" spans="1:8" s="2" customFormat="1" ht="16.8" customHeight="1">
      <c r="A58" s="41"/>
      <c r="B58" s="47"/>
      <c r="C58" s="311" t="s">
        <v>710</v>
      </c>
      <c r="D58" s="311" t="s">
        <v>711</v>
      </c>
      <c r="E58" s="20" t="s">
        <v>226</v>
      </c>
      <c r="F58" s="312">
        <v>278.148</v>
      </c>
      <c r="G58" s="41"/>
      <c r="H58" s="47"/>
    </row>
    <row r="59" spans="1:8" s="2" customFormat="1" ht="16.8" customHeight="1">
      <c r="A59" s="41"/>
      <c r="B59" s="47"/>
      <c r="C59" s="307" t="s">
        <v>138</v>
      </c>
      <c r="D59" s="308" t="s">
        <v>19</v>
      </c>
      <c r="E59" s="309" t="s">
        <v>19</v>
      </c>
      <c r="F59" s="310">
        <v>114.56</v>
      </c>
      <c r="G59" s="41"/>
      <c r="H59" s="47"/>
    </row>
    <row r="60" spans="1:8" s="2" customFormat="1" ht="16.8" customHeight="1">
      <c r="A60" s="41"/>
      <c r="B60" s="47"/>
      <c r="C60" s="311" t="s">
        <v>19</v>
      </c>
      <c r="D60" s="311" t="s">
        <v>416</v>
      </c>
      <c r="E60" s="20" t="s">
        <v>19</v>
      </c>
      <c r="F60" s="312">
        <v>0</v>
      </c>
      <c r="G60" s="41"/>
      <c r="H60" s="47"/>
    </row>
    <row r="61" spans="1:8" s="2" customFormat="1" ht="16.8" customHeight="1">
      <c r="A61" s="41"/>
      <c r="B61" s="47"/>
      <c r="C61" s="311" t="s">
        <v>19</v>
      </c>
      <c r="D61" s="311" t="s">
        <v>417</v>
      </c>
      <c r="E61" s="20" t="s">
        <v>19</v>
      </c>
      <c r="F61" s="312">
        <v>7.8</v>
      </c>
      <c r="G61" s="41"/>
      <c r="H61" s="47"/>
    </row>
    <row r="62" spans="1:8" s="2" customFormat="1" ht="16.8" customHeight="1">
      <c r="A62" s="41"/>
      <c r="B62" s="47"/>
      <c r="C62" s="311" t="s">
        <v>19</v>
      </c>
      <c r="D62" s="311" t="s">
        <v>418</v>
      </c>
      <c r="E62" s="20" t="s">
        <v>19</v>
      </c>
      <c r="F62" s="312">
        <v>0</v>
      </c>
      <c r="G62" s="41"/>
      <c r="H62" s="47"/>
    </row>
    <row r="63" spans="1:8" s="2" customFormat="1" ht="16.8" customHeight="1">
      <c r="A63" s="41"/>
      <c r="B63" s="47"/>
      <c r="C63" s="311" t="s">
        <v>19</v>
      </c>
      <c r="D63" s="311" t="s">
        <v>419</v>
      </c>
      <c r="E63" s="20" t="s">
        <v>19</v>
      </c>
      <c r="F63" s="312">
        <v>13.76</v>
      </c>
      <c r="G63" s="41"/>
      <c r="H63" s="47"/>
    </row>
    <row r="64" spans="1:8" s="2" customFormat="1" ht="16.8" customHeight="1">
      <c r="A64" s="41"/>
      <c r="B64" s="47"/>
      <c r="C64" s="311" t="s">
        <v>19</v>
      </c>
      <c r="D64" s="311" t="s">
        <v>442</v>
      </c>
      <c r="E64" s="20" t="s">
        <v>19</v>
      </c>
      <c r="F64" s="312">
        <v>0</v>
      </c>
      <c r="G64" s="41"/>
      <c r="H64" s="47"/>
    </row>
    <row r="65" spans="1:8" s="2" customFormat="1" ht="16.8" customHeight="1">
      <c r="A65" s="41"/>
      <c r="B65" s="47"/>
      <c r="C65" s="311" t="s">
        <v>19</v>
      </c>
      <c r="D65" s="311" t="s">
        <v>696</v>
      </c>
      <c r="E65" s="20" t="s">
        <v>19</v>
      </c>
      <c r="F65" s="312">
        <v>42.6</v>
      </c>
      <c r="G65" s="41"/>
      <c r="H65" s="47"/>
    </row>
    <row r="66" spans="1:8" s="2" customFormat="1" ht="16.8" customHeight="1">
      <c r="A66" s="41"/>
      <c r="B66" s="47"/>
      <c r="C66" s="311" t="s">
        <v>19</v>
      </c>
      <c r="D66" s="311" t="s">
        <v>444</v>
      </c>
      <c r="E66" s="20" t="s">
        <v>19</v>
      </c>
      <c r="F66" s="312">
        <v>0</v>
      </c>
      <c r="G66" s="41"/>
      <c r="H66" s="47"/>
    </row>
    <row r="67" spans="1:8" s="2" customFormat="1" ht="16.8" customHeight="1">
      <c r="A67" s="41"/>
      <c r="B67" s="47"/>
      <c r="C67" s="311" t="s">
        <v>19</v>
      </c>
      <c r="D67" s="311" t="s">
        <v>696</v>
      </c>
      <c r="E67" s="20" t="s">
        <v>19</v>
      </c>
      <c r="F67" s="312">
        <v>42.6</v>
      </c>
      <c r="G67" s="41"/>
      <c r="H67" s="47"/>
    </row>
    <row r="68" spans="1:8" s="2" customFormat="1" ht="16.8" customHeight="1">
      <c r="A68" s="41"/>
      <c r="B68" s="47"/>
      <c r="C68" s="311" t="s">
        <v>19</v>
      </c>
      <c r="D68" s="311" t="s">
        <v>422</v>
      </c>
      <c r="E68" s="20" t="s">
        <v>19</v>
      </c>
      <c r="F68" s="312">
        <v>0</v>
      </c>
      <c r="G68" s="41"/>
      <c r="H68" s="47"/>
    </row>
    <row r="69" spans="1:8" s="2" customFormat="1" ht="16.8" customHeight="1">
      <c r="A69" s="41"/>
      <c r="B69" s="47"/>
      <c r="C69" s="311" t="s">
        <v>19</v>
      </c>
      <c r="D69" s="311" t="s">
        <v>417</v>
      </c>
      <c r="E69" s="20" t="s">
        <v>19</v>
      </c>
      <c r="F69" s="312">
        <v>7.8</v>
      </c>
      <c r="G69" s="41"/>
      <c r="H69" s="47"/>
    </row>
    <row r="70" spans="1:8" s="2" customFormat="1" ht="16.8" customHeight="1">
      <c r="A70" s="41"/>
      <c r="B70" s="47"/>
      <c r="C70" s="311" t="s">
        <v>138</v>
      </c>
      <c r="D70" s="311" t="s">
        <v>243</v>
      </c>
      <c r="E70" s="20" t="s">
        <v>19</v>
      </c>
      <c r="F70" s="312">
        <v>114.56</v>
      </c>
      <c r="G70" s="41"/>
      <c r="H70" s="47"/>
    </row>
    <row r="71" spans="1:8" s="2" customFormat="1" ht="16.8" customHeight="1">
      <c r="A71" s="41"/>
      <c r="B71" s="47"/>
      <c r="C71" s="313" t="s">
        <v>3504</v>
      </c>
      <c r="D71" s="41"/>
      <c r="E71" s="41"/>
      <c r="F71" s="41"/>
      <c r="G71" s="41"/>
      <c r="H71" s="47"/>
    </row>
    <row r="72" spans="1:8" s="2" customFormat="1" ht="16.8" customHeight="1">
      <c r="A72" s="41"/>
      <c r="B72" s="47"/>
      <c r="C72" s="311" t="s">
        <v>1683</v>
      </c>
      <c r="D72" s="311" t="s">
        <v>1684</v>
      </c>
      <c r="E72" s="20" t="s">
        <v>226</v>
      </c>
      <c r="F72" s="312">
        <v>114.56</v>
      </c>
      <c r="G72" s="41"/>
      <c r="H72" s="47"/>
    </row>
    <row r="73" spans="1:8" s="2" customFormat="1" ht="16.8" customHeight="1">
      <c r="A73" s="41"/>
      <c r="B73" s="47"/>
      <c r="C73" s="311" t="s">
        <v>1689</v>
      </c>
      <c r="D73" s="311" t="s">
        <v>1690</v>
      </c>
      <c r="E73" s="20" t="s">
        <v>226</v>
      </c>
      <c r="F73" s="312">
        <v>114.56</v>
      </c>
      <c r="G73" s="41"/>
      <c r="H73" s="47"/>
    </row>
    <row r="74" spans="1:8" s="2" customFormat="1" ht="12">
      <c r="A74" s="41"/>
      <c r="B74" s="47"/>
      <c r="C74" s="311" t="s">
        <v>1695</v>
      </c>
      <c r="D74" s="311" t="s">
        <v>1696</v>
      </c>
      <c r="E74" s="20" t="s">
        <v>226</v>
      </c>
      <c r="F74" s="312">
        <v>114.56</v>
      </c>
      <c r="G74" s="41"/>
      <c r="H74" s="47"/>
    </row>
    <row r="75" spans="1:8" s="2" customFormat="1" ht="16.8" customHeight="1">
      <c r="A75" s="41"/>
      <c r="B75" s="47"/>
      <c r="C75" s="311" t="s">
        <v>1701</v>
      </c>
      <c r="D75" s="311" t="s">
        <v>1702</v>
      </c>
      <c r="E75" s="20" t="s">
        <v>226</v>
      </c>
      <c r="F75" s="312">
        <v>114.56</v>
      </c>
      <c r="G75" s="41"/>
      <c r="H75" s="47"/>
    </row>
    <row r="76" spans="1:8" s="2" customFormat="1" ht="16.8" customHeight="1">
      <c r="A76" s="41"/>
      <c r="B76" s="47"/>
      <c r="C76" s="307" t="s">
        <v>140</v>
      </c>
      <c r="D76" s="308" t="s">
        <v>19</v>
      </c>
      <c r="E76" s="309" t="s">
        <v>19</v>
      </c>
      <c r="F76" s="310">
        <v>462.879</v>
      </c>
      <c r="G76" s="41"/>
      <c r="H76" s="47"/>
    </row>
    <row r="77" spans="1:8" s="2" customFormat="1" ht="16.8" customHeight="1">
      <c r="A77" s="41"/>
      <c r="B77" s="47"/>
      <c r="C77" s="311" t="s">
        <v>19</v>
      </c>
      <c r="D77" s="311" t="s">
        <v>1873</v>
      </c>
      <c r="E77" s="20" t="s">
        <v>19</v>
      </c>
      <c r="F77" s="312">
        <v>0</v>
      </c>
      <c r="G77" s="41"/>
      <c r="H77" s="47"/>
    </row>
    <row r="78" spans="1:8" s="2" customFormat="1" ht="16.8" customHeight="1">
      <c r="A78" s="41"/>
      <c r="B78" s="47"/>
      <c r="C78" s="311" t="s">
        <v>19</v>
      </c>
      <c r="D78" s="311" t="s">
        <v>412</v>
      </c>
      <c r="E78" s="20" t="s">
        <v>19</v>
      </c>
      <c r="F78" s="312">
        <v>0</v>
      </c>
      <c r="G78" s="41"/>
      <c r="H78" s="47"/>
    </row>
    <row r="79" spans="1:8" s="2" customFormat="1" ht="16.8" customHeight="1">
      <c r="A79" s="41"/>
      <c r="B79" s="47"/>
      <c r="C79" s="311" t="s">
        <v>19</v>
      </c>
      <c r="D79" s="311" t="s">
        <v>437</v>
      </c>
      <c r="E79" s="20" t="s">
        <v>19</v>
      </c>
      <c r="F79" s="312">
        <v>35.817</v>
      </c>
      <c r="G79" s="41"/>
      <c r="H79" s="47"/>
    </row>
    <row r="80" spans="1:8" s="2" customFormat="1" ht="16.8" customHeight="1">
      <c r="A80" s="41"/>
      <c r="B80" s="47"/>
      <c r="C80" s="311" t="s">
        <v>19</v>
      </c>
      <c r="D80" s="311" t="s">
        <v>414</v>
      </c>
      <c r="E80" s="20" t="s">
        <v>19</v>
      </c>
      <c r="F80" s="312">
        <v>0</v>
      </c>
      <c r="G80" s="41"/>
      <c r="H80" s="47"/>
    </row>
    <row r="81" spans="1:8" s="2" customFormat="1" ht="16.8" customHeight="1">
      <c r="A81" s="41"/>
      <c r="B81" s="47"/>
      <c r="C81" s="311" t="s">
        <v>19</v>
      </c>
      <c r="D81" s="311" t="s">
        <v>438</v>
      </c>
      <c r="E81" s="20" t="s">
        <v>19</v>
      </c>
      <c r="F81" s="312">
        <v>24.462</v>
      </c>
      <c r="G81" s="41"/>
      <c r="H81" s="47"/>
    </row>
    <row r="82" spans="1:8" s="2" customFormat="1" ht="16.8" customHeight="1">
      <c r="A82" s="41"/>
      <c r="B82" s="47"/>
      <c r="C82" s="311" t="s">
        <v>19</v>
      </c>
      <c r="D82" s="311" t="s">
        <v>416</v>
      </c>
      <c r="E82" s="20" t="s">
        <v>19</v>
      </c>
      <c r="F82" s="312">
        <v>0</v>
      </c>
      <c r="G82" s="41"/>
      <c r="H82" s="47"/>
    </row>
    <row r="83" spans="1:8" s="2" customFormat="1" ht="16.8" customHeight="1">
      <c r="A83" s="41"/>
      <c r="B83" s="47"/>
      <c r="C83" s="311" t="s">
        <v>19</v>
      </c>
      <c r="D83" s="311" t="s">
        <v>439</v>
      </c>
      <c r="E83" s="20" t="s">
        <v>19</v>
      </c>
      <c r="F83" s="312">
        <v>34.126</v>
      </c>
      <c r="G83" s="41"/>
      <c r="H83" s="47"/>
    </row>
    <row r="84" spans="1:8" s="2" customFormat="1" ht="16.8" customHeight="1">
      <c r="A84" s="41"/>
      <c r="B84" s="47"/>
      <c r="C84" s="311" t="s">
        <v>19</v>
      </c>
      <c r="D84" s="311" t="s">
        <v>418</v>
      </c>
      <c r="E84" s="20" t="s">
        <v>19</v>
      </c>
      <c r="F84" s="312">
        <v>0</v>
      </c>
      <c r="G84" s="41"/>
      <c r="H84" s="47"/>
    </row>
    <row r="85" spans="1:8" s="2" customFormat="1" ht="16.8" customHeight="1">
      <c r="A85" s="41"/>
      <c r="B85" s="47"/>
      <c r="C85" s="311" t="s">
        <v>19</v>
      </c>
      <c r="D85" s="311" t="s">
        <v>440</v>
      </c>
      <c r="E85" s="20" t="s">
        <v>19</v>
      </c>
      <c r="F85" s="312">
        <v>49.135</v>
      </c>
      <c r="G85" s="41"/>
      <c r="H85" s="47"/>
    </row>
    <row r="86" spans="1:8" s="2" customFormat="1" ht="16.8" customHeight="1">
      <c r="A86" s="41"/>
      <c r="B86" s="47"/>
      <c r="C86" s="311" t="s">
        <v>19</v>
      </c>
      <c r="D86" s="311" t="s">
        <v>420</v>
      </c>
      <c r="E86" s="20" t="s">
        <v>19</v>
      </c>
      <c r="F86" s="312">
        <v>0</v>
      </c>
      <c r="G86" s="41"/>
      <c r="H86" s="47"/>
    </row>
    <row r="87" spans="1:8" s="2" customFormat="1" ht="16.8" customHeight="1">
      <c r="A87" s="41"/>
      <c r="B87" s="47"/>
      <c r="C87" s="311" t="s">
        <v>19</v>
      </c>
      <c r="D87" s="311" t="s">
        <v>441</v>
      </c>
      <c r="E87" s="20" t="s">
        <v>19</v>
      </c>
      <c r="F87" s="312">
        <v>5.587</v>
      </c>
      <c r="G87" s="41"/>
      <c r="H87" s="47"/>
    </row>
    <row r="88" spans="1:8" s="2" customFormat="1" ht="16.8" customHeight="1">
      <c r="A88" s="41"/>
      <c r="B88" s="47"/>
      <c r="C88" s="311" t="s">
        <v>19</v>
      </c>
      <c r="D88" s="311" t="s">
        <v>442</v>
      </c>
      <c r="E88" s="20" t="s">
        <v>19</v>
      </c>
      <c r="F88" s="312">
        <v>0</v>
      </c>
      <c r="G88" s="41"/>
      <c r="H88" s="47"/>
    </row>
    <row r="89" spans="1:8" s="2" customFormat="1" ht="16.8" customHeight="1">
      <c r="A89" s="41"/>
      <c r="B89" s="47"/>
      <c r="C89" s="311" t="s">
        <v>19</v>
      </c>
      <c r="D89" s="311" t="s">
        <v>443</v>
      </c>
      <c r="E89" s="20" t="s">
        <v>19</v>
      </c>
      <c r="F89" s="312">
        <v>81</v>
      </c>
      <c r="G89" s="41"/>
      <c r="H89" s="47"/>
    </row>
    <row r="90" spans="1:8" s="2" customFormat="1" ht="16.8" customHeight="1">
      <c r="A90" s="41"/>
      <c r="B90" s="47"/>
      <c r="C90" s="311" t="s">
        <v>19</v>
      </c>
      <c r="D90" s="311" t="s">
        <v>444</v>
      </c>
      <c r="E90" s="20" t="s">
        <v>19</v>
      </c>
      <c r="F90" s="312">
        <v>0</v>
      </c>
      <c r="G90" s="41"/>
      <c r="H90" s="47"/>
    </row>
    <row r="91" spans="1:8" s="2" customFormat="1" ht="16.8" customHeight="1">
      <c r="A91" s="41"/>
      <c r="B91" s="47"/>
      <c r="C91" s="311" t="s">
        <v>19</v>
      </c>
      <c r="D91" s="311" t="s">
        <v>443</v>
      </c>
      <c r="E91" s="20" t="s">
        <v>19</v>
      </c>
      <c r="F91" s="312">
        <v>81</v>
      </c>
      <c r="G91" s="41"/>
      <c r="H91" s="47"/>
    </row>
    <row r="92" spans="1:8" s="2" customFormat="1" ht="16.8" customHeight="1">
      <c r="A92" s="41"/>
      <c r="B92" s="47"/>
      <c r="C92" s="311" t="s">
        <v>19</v>
      </c>
      <c r="D92" s="311" t="s">
        <v>422</v>
      </c>
      <c r="E92" s="20" t="s">
        <v>19</v>
      </c>
      <c r="F92" s="312">
        <v>0</v>
      </c>
      <c r="G92" s="41"/>
      <c r="H92" s="47"/>
    </row>
    <row r="93" spans="1:8" s="2" customFormat="1" ht="16.8" customHeight="1">
      <c r="A93" s="41"/>
      <c r="B93" s="47"/>
      <c r="C93" s="311" t="s">
        <v>19</v>
      </c>
      <c r="D93" s="311" t="s">
        <v>445</v>
      </c>
      <c r="E93" s="20" t="s">
        <v>19</v>
      </c>
      <c r="F93" s="312">
        <v>37.931</v>
      </c>
      <c r="G93" s="41"/>
      <c r="H93" s="47"/>
    </row>
    <row r="94" spans="1:8" s="2" customFormat="1" ht="16.8" customHeight="1">
      <c r="A94" s="41"/>
      <c r="B94" s="47"/>
      <c r="C94" s="311" t="s">
        <v>19</v>
      </c>
      <c r="D94" s="311" t="s">
        <v>423</v>
      </c>
      <c r="E94" s="20" t="s">
        <v>19</v>
      </c>
      <c r="F94" s="312">
        <v>0</v>
      </c>
      <c r="G94" s="41"/>
      <c r="H94" s="47"/>
    </row>
    <row r="95" spans="1:8" s="2" customFormat="1" ht="16.8" customHeight="1">
      <c r="A95" s="41"/>
      <c r="B95" s="47"/>
      <c r="C95" s="311" t="s">
        <v>19</v>
      </c>
      <c r="D95" s="311" t="s">
        <v>446</v>
      </c>
      <c r="E95" s="20" t="s">
        <v>19</v>
      </c>
      <c r="F95" s="312">
        <v>35.787</v>
      </c>
      <c r="G95" s="41"/>
      <c r="H95" s="47"/>
    </row>
    <row r="96" spans="1:8" s="2" customFormat="1" ht="16.8" customHeight="1">
      <c r="A96" s="41"/>
      <c r="B96" s="47"/>
      <c r="C96" s="311" t="s">
        <v>19</v>
      </c>
      <c r="D96" s="311" t="s">
        <v>425</v>
      </c>
      <c r="E96" s="20" t="s">
        <v>19</v>
      </c>
      <c r="F96" s="312">
        <v>0</v>
      </c>
      <c r="G96" s="41"/>
      <c r="H96" s="47"/>
    </row>
    <row r="97" spans="1:8" s="2" customFormat="1" ht="16.8" customHeight="1">
      <c r="A97" s="41"/>
      <c r="B97" s="47"/>
      <c r="C97" s="311" t="s">
        <v>19</v>
      </c>
      <c r="D97" s="311" t="s">
        <v>447</v>
      </c>
      <c r="E97" s="20" t="s">
        <v>19</v>
      </c>
      <c r="F97" s="312">
        <v>12.624</v>
      </c>
      <c r="G97" s="41"/>
      <c r="H97" s="47"/>
    </row>
    <row r="98" spans="1:8" s="2" customFormat="1" ht="16.8" customHeight="1">
      <c r="A98" s="41"/>
      <c r="B98" s="47"/>
      <c r="C98" s="311" t="s">
        <v>19</v>
      </c>
      <c r="D98" s="311" t="s">
        <v>427</v>
      </c>
      <c r="E98" s="20" t="s">
        <v>19</v>
      </c>
      <c r="F98" s="312">
        <v>0</v>
      </c>
      <c r="G98" s="41"/>
      <c r="H98" s="47"/>
    </row>
    <row r="99" spans="1:8" s="2" customFormat="1" ht="16.8" customHeight="1">
      <c r="A99" s="41"/>
      <c r="B99" s="47"/>
      <c r="C99" s="311" t="s">
        <v>19</v>
      </c>
      <c r="D99" s="311" t="s">
        <v>448</v>
      </c>
      <c r="E99" s="20" t="s">
        <v>19</v>
      </c>
      <c r="F99" s="312">
        <v>28.539</v>
      </c>
      <c r="G99" s="41"/>
      <c r="H99" s="47"/>
    </row>
    <row r="100" spans="1:8" s="2" customFormat="1" ht="16.8" customHeight="1">
      <c r="A100" s="41"/>
      <c r="B100" s="47"/>
      <c r="C100" s="311" t="s">
        <v>19</v>
      </c>
      <c r="D100" s="311" t="s">
        <v>429</v>
      </c>
      <c r="E100" s="20" t="s">
        <v>19</v>
      </c>
      <c r="F100" s="312">
        <v>0</v>
      </c>
      <c r="G100" s="41"/>
      <c r="H100" s="47"/>
    </row>
    <row r="101" spans="1:8" s="2" customFormat="1" ht="16.8" customHeight="1">
      <c r="A101" s="41"/>
      <c r="B101" s="47"/>
      <c r="C101" s="311" t="s">
        <v>19</v>
      </c>
      <c r="D101" s="311" t="s">
        <v>449</v>
      </c>
      <c r="E101" s="20" t="s">
        <v>19</v>
      </c>
      <c r="F101" s="312">
        <v>40.166</v>
      </c>
      <c r="G101" s="41"/>
      <c r="H101" s="47"/>
    </row>
    <row r="102" spans="1:8" s="2" customFormat="1" ht="16.8" customHeight="1">
      <c r="A102" s="41"/>
      <c r="B102" s="47"/>
      <c r="C102" s="311" t="s">
        <v>19</v>
      </c>
      <c r="D102" s="311" t="s">
        <v>1874</v>
      </c>
      <c r="E102" s="20" t="s">
        <v>19</v>
      </c>
      <c r="F102" s="312">
        <v>0</v>
      </c>
      <c r="G102" s="41"/>
      <c r="H102" s="47"/>
    </row>
    <row r="103" spans="1:8" s="2" customFormat="1" ht="16.8" customHeight="1">
      <c r="A103" s="41"/>
      <c r="B103" s="47"/>
      <c r="C103" s="311" t="s">
        <v>19</v>
      </c>
      <c r="D103" s="311" t="s">
        <v>412</v>
      </c>
      <c r="E103" s="20" t="s">
        <v>19</v>
      </c>
      <c r="F103" s="312">
        <v>0</v>
      </c>
      <c r="G103" s="41"/>
      <c r="H103" s="47"/>
    </row>
    <row r="104" spans="1:8" s="2" customFormat="1" ht="16.8" customHeight="1">
      <c r="A104" s="41"/>
      <c r="B104" s="47"/>
      <c r="C104" s="311" t="s">
        <v>19</v>
      </c>
      <c r="D104" s="311" t="s">
        <v>413</v>
      </c>
      <c r="E104" s="20" t="s">
        <v>19</v>
      </c>
      <c r="F104" s="312">
        <v>8.37</v>
      </c>
      <c r="G104" s="41"/>
      <c r="H104" s="47"/>
    </row>
    <row r="105" spans="1:8" s="2" customFormat="1" ht="16.8" customHeight="1">
      <c r="A105" s="41"/>
      <c r="B105" s="47"/>
      <c r="C105" s="311" t="s">
        <v>19</v>
      </c>
      <c r="D105" s="311" t="s">
        <v>414</v>
      </c>
      <c r="E105" s="20" t="s">
        <v>19</v>
      </c>
      <c r="F105" s="312">
        <v>0</v>
      </c>
      <c r="G105" s="41"/>
      <c r="H105" s="47"/>
    </row>
    <row r="106" spans="1:8" s="2" customFormat="1" ht="16.8" customHeight="1">
      <c r="A106" s="41"/>
      <c r="B106" s="47"/>
      <c r="C106" s="311" t="s">
        <v>19</v>
      </c>
      <c r="D106" s="311" t="s">
        <v>415</v>
      </c>
      <c r="E106" s="20" t="s">
        <v>19</v>
      </c>
      <c r="F106" s="312">
        <v>4.16</v>
      </c>
      <c r="G106" s="41"/>
      <c r="H106" s="47"/>
    </row>
    <row r="107" spans="1:8" s="2" customFormat="1" ht="16.8" customHeight="1">
      <c r="A107" s="41"/>
      <c r="B107" s="47"/>
      <c r="C107" s="311" t="s">
        <v>19</v>
      </c>
      <c r="D107" s="311" t="s">
        <v>416</v>
      </c>
      <c r="E107" s="20" t="s">
        <v>19</v>
      </c>
      <c r="F107" s="312">
        <v>0</v>
      </c>
      <c r="G107" s="41"/>
      <c r="H107" s="47"/>
    </row>
    <row r="108" spans="1:8" s="2" customFormat="1" ht="16.8" customHeight="1">
      <c r="A108" s="41"/>
      <c r="B108" s="47"/>
      <c r="C108" s="311" t="s">
        <v>19</v>
      </c>
      <c r="D108" s="311" t="s">
        <v>417</v>
      </c>
      <c r="E108" s="20" t="s">
        <v>19</v>
      </c>
      <c r="F108" s="312">
        <v>7.8</v>
      </c>
      <c r="G108" s="41"/>
      <c r="H108" s="47"/>
    </row>
    <row r="109" spans="1:8" s="2" customFormat="1" ht="16.8" customHeight="1">
      <c r="A109" s="41"/>
      <c r="B109" s="47"/>
      <c r="C109" s="311" t="s">
        <v>19</v>
      </c>
      <c r="D109" s="311" t="s">
        <v>418</v>
      </c>
      <c r="E109" s="20" t="s">
        <v>19</v>
      </c>
      <c r="F109" s="312">
        <v>0</v>
      </c>
      <c r="G109" s="41"/>
      <c r="H109" s="47"/>
    </row>
    <row r="110" spans="1:8" s="2" customFormat="1" ht="16.8" customHeight="1">
      <c r="A110" s="41"/>
      <c r="B110" s="47"/>
      <c r="C110" s="311" t="s">
        <v>19</v>
      </c>
      <c r="D110" s="311" t="s">
        <v>419</v>
      </c>
      <c r="E110" s="20" t="s">
        <v>19</v>
      </c>
      <c r="F110" s="312">
        <v>13.76</v>
      </c>
      <c r="G110" s="41"/>
      <c r="H110" s="47"/>
    </row>
    <row r="111" spans="1:8" s="2" customFormat="1" ht="16.8" customHeight="1">
      <c r="A111" s="41"/>
      <c r="B111" s="47"/>
      <c r="C111" s="311" t="s">
        <v>19</v>
      </c>
      <c r="D111" s="311" t="s">
        <v>420</v>
      </c>
      <c r="E111" s="20" t="s">
        <v>19</v>
      </c>
      <c r="F111" s="312">
        <v>0</v>
      </c>
      <c r="G111" s="41"/>
      <c r="H111" s="47"/>
    </row>
    <row r="112" spans="1:8" s="2" customFormat="1" ht="16.8" customHeight="1">
      <c r="A112" s="41"/>
      <c r="B112" s="47"/>
      <c r="C112" s="311" t="s">
        <v>19</v>
      </c>
      <c r="D112" s="311" t="s">
        <v>421</v>
      </c>
      <c r="E112" s="20" t="s">
        <v>19</v>
      </c>
      <c r="F112" s="312">
        <v>8.42</v>
      </c>
      <c r="G112" s="41"/>
      <c r="H112" s="47"/>
    </row>
    <row r="113" spans="1:8" s="2" customFormat="1" ht="16.8" customHeight="1">
      <c r="A113" s="41"/>
      <c r="B113" s="47"/>
      <c r="C113" s="311" t="s">
        <v>19</v>
      </c>
      <c r="D113" s="311" t="s">
        <v>422</v>
      </c>
      <c r="E113" s="20" t="s">
        <v>19</v>
      </c>
      <c r="F113" s="312">
        <v>0</v>
      </c>
      <c r="G113" s="41"/>
      <c r="H113" s="47"/>
    </row>
    <row r="114" spans="1:8" s="2" customFormat="1" ht="16.8" customHeight="1">
      <c r="A114" s="41"/>
      <c r="B114" s="47"/>
      <c r="C114" s="311" t="s">
        <v>19</v>
      </c>
      <c r="D114" s="311" t="s">
        <v>417</v>
      </c>
      <c r="E114" s="20" t="s">
        <v>19</v>
      </c>
      <c r="F114" s="312">
        <v>7.8</v>
      </c>
      <c r="G114" s="41"/>
      <c r="H114" s="47"/>
    </row>
    <row r="115" spans="1:8" s="2" customFormat="1" ht="16.8" customHeight="1">
      <c r="A115" s="41"/>
      <c r="B115" s="47"/>
      <c r="C115" s="311" t="s">
        <v>19</v>
      </c>
      <c r="D115" s="311" t="s">
        <v>423</v>
      </c>
      <c r="E115" s="20" t="s">
        <v>19</v>
      </c>
      <c r="F115" s="312">
        <v>0</v>
      </c>
      <c r="G115" s="41"/>
      <c r="H115" s="47"/>
    </row>
    <row r="116" spans="1:8" s="2" customFormat="1" ht="16.8" customHeight="1">
      <c r="A116" s="41"/>
      <c r="B116" s="47"/>
      <c r="C116" s="311" t="s">
        <v>19</v>
      </c>
      <c r="D116" s="311" t="s">
        <v>424</v>
      </c>
      <c r="E116" s="20" t="s">
        <v>19</v>
      </c>
      <c r="F116" s="312">
        <v>7.2</v>
      </c>
      <c r="G116" s="41"/>
      <c r="H116" s="47"/>
    </row>
    <row r="117" spans="1:8" s="2" customFormat="1" ht="16.8" customHeight="1">
      <c r="A117" s="41"/>
      <c r="B117" s="47"/>
      <c r="C117" s="311" t="s">
        <v>19</v>
      </c>
      <c r="D117" s="311" t="s">
        <v>425</v>
      </c>
      <c r="E117" s="20" t="s">
        <v>19</v>
      </c>
      <c r="F117" s="312">
        <v>0</v>
      </c>
      <c r="G117" s="41"/>
      <c r="H117" s="47"/>
    </row>
    <row r="118" spans="1:8" s="2" customFormat="1" ht="16.8" customHeight="1">
      <c r="A118" s="41"/>
      <c r="B118" s="47"/>
      <c r="C118" s="311" t="s">
        <v>19</v>
      </c>
      <c r="D118" s="311" t="s">
        <v>426</v>
      </c>
      <c r="E118" s="20" t="s">
        <v>19</v>
      </c>
      <c r="F118" s="312">
        <v>1.18</v>
      </c>
      <c r="G118" s="41"/>
      <c r="H118" s="47"/>
    </row>
    <row r="119" spans="1:8" s="2" customFormat="1" ht="16.8" customHeight="1">
      <c r="A119" s="41"/>
      <c r="B119" s="47"/>
      <c r="C119" s="311" t="s">
        <v>19</v>
      </c>
      <c r="D119" s="311" t="s">
        <v>427</v>
      </c>
      <c r="E119" s="20" t="s">
        <v>19</v>
      </c>
      <c r="F119" s="312">
        <v>0</v>
      </c>
      <c r="G119" s="41"/>
      <c r="H119" s="47"/>
    </row>
    <row r="120" spans="1:8" s="2" customFormat="1" ht="16.8" customHeight="1">
      <c r="A120" s="41"/>
      <c r="B120" s="47"/>
      <c r="C120" s="311" t="s">
        <v>19</v>
      </c>
      <c r="D120" s="311" t="s">
        <v>428</v>
      </c>
      <c r="E120" s="20" t="s">
        <v>19</v>
      </c>
      <c r="F120" s="312">
        <v>4.31</v>
      </c>
      <c r="G120" s="41"/>
      <c r="H120" s="47"/>
    </row>
    <row r="121" spans="1:8" s="2" customFormat="1" ht="16.8" customHeight="1">
      <c r="A121" s="41"/>
      <c r="B121" s="47"/>
      <c r="C121" s="311" t="s">
        <v>19</v>
      </c>
      <c r="D121" s="311" t="s">
        <v>429</v>
      </c>
      <c r="E121" s="20" t="s">
        <v>19</v>
      </c>
      <c r="F121" s="312">
        <v>0</v>
      </c>
      <c r="G121" s="41"/>
      <c r="H121" s="47"/>
    </row>
    <row r="122" spans="1:8" s="2" customFormat="1" ht="16.8" customHeight="1">
      <c r="A122" s="41"/>
      <c r="B122" s="47"/>
      <c r="C122" s="311" t="s">
        <v>19</v>
      </c>
      <c r="D122" s="311" t="s">
        <v>430</v>
      </c>
      <c r="E122" s="20" t="s">
        <v>19</v>
      </c>
      <c r="F122" s="312">
        <v>9.26</v>
      </c>
      <c r="G122" s="41"/>
      <c r="H122" s="47"/>
    </row>
    <row r="123" spans="1:8" s="2" customFormat="1" ht="16.8" customHeight="1">
      <c r="A123" s="41"/>
      <c r="B123" s="47"/>
      <c r="C123" s="311" t="s">
        <v>19</v>
      </c>
      <c r="D123" s="311" t="s">
        <v>451</v>
      </c>
      <c r="E123" s="20" t="s">
        <v>19</v>
      </c>
      <c r="F123" s="312">
        <v>-75.555</v>
      </c>
      <c r="G123" s="41"/>
      <c r="H123" s="47"/>
    </row>
    <row r="124" spans="1:8" s="2" customFormat="1" ht="16.8" customHeight="1">
      <c r="A124" s="41"/>
      <c r="B124" s="47"/>
      <c r="C124" s="311" t="s">
        <v>140</v>
      </c>
      <c r="D124" s="311" t="s">
        <v>243</v>
      </c>
      <c r="E124" s="20" t="s">
        <v>19</v>
      </c>
      <c r="F124" s="312">
        <v>462.879</v>
      </c>
      <c r="G124" s="41"/>
      <c r="H124" s="47"/>
    </row>
    <row r="125" spans="1:8" s="2" customFormat="1" ht="16.8" customHeight="1">
      <c r="A125" s="41"/>
      <c r="B125" s="47"/>
      <c r="C125" s="313" t="s">
        <v>3504</v>
      </c>
      <c r="D125" s="41"/>
      <c r="E125" s="41"/>
      <c r="F125" s="41"/>
      <c r="G125" s="41"/>
      <c r="H125" s="47"/>
    </row>
    <row r="126" spans="1:8" s="2" customFormat="1" ht="16.8" customHeight="1">
      <c r="A126" s="41"/>
      <c r="B126" s="47"/>
      <c r="C126" s="311" t="s">
        <v>1868</v>
      </c>
      <c r="D126" s="311" t="s">
        <v>1869</v>
      </c>
      <c r="E126" s="20" t="s">
        <v>226</v>
      </c>
      <c r="F126" s="312">
        <v>462.879</v>
      </c>
      <c r="G126" s="41"/>
      <c r="H126" s="47"/>
    </row>
    <row r="127" spans="1:8" s="2" customFormat="1" ht="16.8" customHeight="1">
      <c r="A127" s="41"/>
      <c r="B127" s="47"/>
      <c r="C127" s="311" t="s">
        <v>1876</v>
      </c>
      <c r="D127" s="311" t="s">
        <v>1877</v>
      </c>
      <c r="E127" s="20" t="s">
        <v>226</v>
      </c>
      <c r="F127" s="312">
        <v>462.879</v>
      </c>
      <c r="G127" s="41"/>
      <c r="H127" s="47"/>
    </row>
    <row r="128" spans="1:8" s="2" customFormat="1" ht="16.8" customHeight="1">
      <c r="A128" s="41"/>
      <c r="B128" s="47"/>
      <c r="C128" s="307" t="s">
        <v>164</v>
      </c>
      <c r="D128" s="308" t="s">
        <v>19</v>
      </c>
      <c r="E128" s="309" t="s">
        <v>19</v>
      </c>
      <c r="F128" s="310">
        <v>120</v>
      </c>
      <c r="G128" s="41"/>
      <c r="H128" s="47"/>
    </row>
    <row r="129" spans="1:8" s="2" customFormat="1" ht="16.8" customHeight="1">
      <c r="A129" s="41"/>
      <c r="B129" s="47"/>
      <c r="C129" s="311" t="s">
        <v>164</v>
      </c>
      <c r="D129" s="311" t="s">
        <v>285</v>
      </c>
      <c r="E129" s="20" t="s">
        <v>19</v>
      </c>
      <c r="F129" s="312">
        <v>120</v>
      </c>
      <c r="G129" s="41"/>
      <c r="H129" s="47"/>
    </row>
    <row r="130" spans="1:8" s="2" customFormat="1" ht="16.8" customHeight="1">
      <c r="A130" s="41"/>
      <c r="B130" s="47"/>
      <c r="C130" s="313" t="s">
        <v>3504</v>
      </c>
      <c r="D130" s="41"/>
      <c r="E130" s="41"/>
      <c r="F130" s="41"/>
      <c r="G130" s="41"/>
      <c r="H130" s="47"/>
    </row>
    <row r="131" spans="1:8" s="2" customFormat="1" ht="16.8" customHeight="1">
      <c r="A131" s="41"/>
      <c r="B131" s="47"/>
      <c r="C131" s="311" t="s">
        <v>280</v>
      </c>
      <c r="D131" s="311" t="s">
        <v>281</v>
      </c>
      <c r="E131" s="20" t="s">
        <v>238</v>
      </c>
      <c r="F131" s="312">
        <v>120</v>
      </c>
      <c r="G131" s="41"/>
      <c r="H131" s="47"/>
    </row>
    <row r="132" spans="1:8" s="2" customFormat="1" ht="16.8" customHeight="1">
      <c r="A132" s="41"/>
      <c r="B132" s="47"/>
      <c r="C132" s="311" t="s">
        <v>296</v>
      </c>
      <c r="D132" s="311" t="s">
        <v>297</v>
      </c>
      <c r="E132" s="20" t="s">
        <v>267</v>
      </c>
      <c r="F132" s="312">
        <v>287.632</v>
      </c>
      <c r="G132" s="41"/>
      <c r="H132" s="47"/>
    </row>
    <row r="133" spans="1:8" s="2" customFormat="1" ht="16.8" customHeight="1">
      <c r="A133" s="41"/>
      <c r="B133" s="47"/>
      <c r="C133" s="307" t="s">
        <v>158</v>
      </c>
      <c r="D133" s="308" t="s">
        <v>19</v>
      </c>
      <c r="E133" s="309" t="s">
        <v>19</v>
      </c>
      <c r="F133" s="310">
        <v>35</v>
      </c>
      <c r="G133" s="41"/>
      <c r="H133" s="47"/>
    </row>
    <row r="134" spans="1:8" s="2" customFormat="1" ht="16.8" customHeight="1">
      <c r="A134" s="41"/>
      <c r="B134" s="47"/>
      <c r="C134" s="311" t="s">
        <v>19</v>
      </c>
      <c r="D134" s="311" t="s">
        <v>242</v>
      </c>
      <c r="E134" s="20" t="s">
        <v>19</v>
      </c>
      <c r="F134" s="312">
        <v>0</v>
      </c>
      <c r="G134" s="41"/>
      <c r="H134" s="47"/>
    </row>
    <row r="135" spans="1:8" s="2" customFormat="1" ht="16.8" customHeight="1">
      <c r="A135" s="41"/>
      <c r="B135" s="47"/>
      <c r="C135" s="311" t="s">
        <v>19</v>
      </c>
      <c r="D135" s="311" t="s">
        <v>159</v>
      </c>
      <c r="E135" s="20" t="s">
        <v>19</v>
      </c>
      <c r="F135" s="312">
        <v>35</v>
      </c>
      <c r="G135" s="41"/>
      <c r="H135" s="47"/>
    </row>
    <row r="136" spans="1:8" s="2" customFormat="1" ht="16.8" customHeight="1">
      <c r="A136" s="41"/>
      <c r="B136" s="47"/>
      <c r="C136" s="311" t="s">
        <v>158</v>
      </c>
      <c r="D136" s="311" t="s">
        <v>243</v>
      </c>
      <c r="E136" s="20" t="s">
        <v>19</v>
      </c>
      <c r="F136" s="312">
        <v>35</v>
      </c>
      <c r="G136" s="41"/>
      <c r="H136" s="47"/>
    </row>
    <row r="137" spans="1:8" s="2" customFormat="1" ht="16.8" customHeight="1">
      <c r="A137" s="41"/>
      <c r="B137" s="47"/>
      <c r="C137" s="313" t="s">
        <v>3504</v>
      </c>
      <c r="D137" s="41"/>
      <c r="E137" s="41"/>
      <c r="F137" s="41"/>
      <c r="G137" s="41"/>
      <c r="H137" s="47"/>
    </row>
    <row r="138" spans="1:8" s="2" customFormat="1" ht="12">
      <c r="A138" s="41"/>
      <c r="B138" s="47"/>
      <c r="C138" s="311" t="s">
        <v>236</v>
      </c>
      <c r="D138" s="311" t="s">
        <v>237</v>
      </c>
      <c r="E138" s="20" t="s">
        <v>238</v>
      </c>
      <c r="F138" s="312">
        <v>35</v>
      </c>
      <c r="G138" s="41"/>
      <c r="H138" s="47"/>
    </row>
    <row r="139" spans="1:8" s="2" customFormat="1" ht="12">
      <c r="A139" s="41"/>
      <c r="B139" s="47"/>
      <c r="C139" s="311" t="s">
        <v>251</v>
      </c>
      <c r="D139" s="311" t="s">
        <v>252</v>
      </c>
      <c r="E139" s="20" t="s">
        <v>238</v>
      </c>
      <c r="F139" s="312">
        <v>121.638</v>
      </c>
      <c r="G139" s="41"/>
      <c r="H139" s="47"/>
    </row>
    <row r="140" spans="1:8" s="2" customFormat="1" ht="16.8" customHeight="1">
      <c r="A140" s="41"/>
      <c r="B140" s="47"/>
      <c r="C140" s="307" t="s">
        <v>156</v>
      </c>
      <c r="D140" s="308" t="s">
        <v>19</v>
      </c>
      <c r="E140" s="309" t="s">
        <v>19</v>
      </c>
      <c r="F140" s="310">
        <v>263.25</v>
      </c>
      <c r="G140" s="41"/>
      <c r="H140" s="47"/>
    </row>
    <row r="141" spans="1:8" s="2" customFormat="1" ht="16.8" customHeight="1">
      <c r="A141" s="41"/>
      <c r="B141" s="47"/>
      <c r="C141" s="311" t="s">
        <v>156</v>
      </c>
      <c r="D141" s="311" t="s">
        <v>235</v>
      </c>
      <c r="E141" s="20" t="s">
        <v>19</v>
      </c>
      <c r="F141" s="312">
        <v>263.25</v>
      </c>
      <c r="G141" s="41"/>
      <c r="H141" s="47"/>
    </row>
    <row r="142" spans="1:8" s="2" customFormat="1" ht="16.8" customHeight="1">
      <c r="A142" s="41"/>
      <c r="B142" s="47"/>
      <c r="C142" s="313" t="s">
        <v>3504</v>
      </c>
      <c r="D142" s="41"/>
      <c r="E142" s="41"/>
      <c r="F142" s="41"/>
      <c r="G142" s="41"/>
      <c r="H142" s="47"/>
    </row>
    <row r="143" spans="1:8" s="2" customFormat="1" ht="16.8" customHeight="1">
      <c r="A143" s="41"/>
      <c r="B143" s="47"/>
      <c r="C143" s="311" t="s">
        <v>224</v>
      </c>
      <c r="D143" s="311" t="s">
        <v>225</v>
      </c>
      <c r="E143" s="20" t="s">
        <v>226</v>
      </c>
      <c r="F143" s="312">
        <v>263.25</v>
      </c>
      <c r="G143" s="41"/>
      <c r="H143" s="47"/>
    </row>
    <row r="144" spans="1:8" s="2" customFormat="1" ht="16.8" customHeight="1">
      <c r="A144" s="41"/>
      <c r="B144" s="47"/>
      <c r="C144" s="311" t="s">
        <v>273</v>
      </c>
      <c r="D144" s="311" t="s">
        <v>274</v>
      </c>
      <c r="E144" s="20" t="s">
        <v>238</v>
      </c>
      <c r="F144" s="312">
        <v>78.975</v>
      </c>
      <c r="G144" s="41"/>
      <c r="H144" s="47"/>
    </row>
    <row r="145" spans="1:8" s="2" customFormat="1" ht="16.8" customHeight="1">
      <c r="A145" s="41"/>
      <c r="B145" s="47"/>
      <c r="C145" s="307" t="s">
        <v>142</v>
      </c>
      <c r="D145" s="308" t="s">
        <v>19</v>
      </c>
      <c r="E145" s="309" t="s">
        <v>19</v>
      </c>
      <c r="F145" s="310">
        <v>157.46</v>
      </c>
      <c r="G145" s="41"/>
      <c r="H145" s="47"/>
    </row>
    <row r="146" spans="1:8" s="2" customFormat="1" ht="16.8" customHeight="1">
      <c r="A146" s="41"/>
      <c r="B146" s="47"/>
      <c r="C146" s="311" t="s">
        <v>19</v>
      </c>
      <c r="D146" s="311" t="s">
        <v>412</v>
      </c>
      <c r="E146" s="20" t="s">
        <v>19</v>
      </c>
      <c r="F146" s="312">
        <v>0</v>
      </c>
      <c r="G146" s="41"/>
      <c r="H146" s="47"/>
    </row>
    <row r="147" spans="1:8" s="2" customFormat="1" ht="16.8" customHeight="1">
      <c r="A147" s="41"/>
      <c r="B147" s="47"/>
      <c r="C147" s="311" t="s">
        <v>19</v>
      </c>
      <c r="D147" s="311" t="s">
        <v>413</v>
      </c>
      <c r="E147" s="20" t="s">
        <v>19</v>
      </c>
      <c r="F147" s="312">
        <v>8.37</v>
      </c>
      <c r="G147" s="41"/>
      <c r="H147" s="47"/>
    </row>
    <row r="148" spans="1:8" s="2" customFormat="1" ht="16.8" customHeight="1">
      <c r="A148" s="41"/>
      <c r="B148" s="47"/>
      <c r="C148" s="311" t="s">
        <v>19</v>
      </c>
      <c r="D148" s="311" t="s">
        <v>414</v>
      </c>
      <c r="E148" s="20" t="s">
        <v>19</v>
      </c>
      <c r="F148" s="312">
        <v>0</v>
      </c>
      <c r="G148" s="41"/>
      <c r="H148" s="47"/>
    </row>
    <row r="149" spans="1:8" s="2" customFormat="1" ht="16.8" customHeight="1">
      <c r="A149" s="41"/>
      <c r="B149" s="47"/>
      <c r="C149" s="311" t="s">
        <v>19</v>
      </c>
      <c r="D149" s="311" t="s">
        <v>415</v>
      </c>
      <c r="E149" s="20" t="s">
        <v>19</v>
      </c>
      <c r="F149" s="312">
        <v>4.16</v>
      </c>
      <c r="G149" s="41"/>
      <c r="H149" s="47"/>
    </row>
    <row r="150" spans="1:8" s="2" customFormat="1" ht="16.8" customHeight="1">
      <c r="A150" s="41"/>
      <c r="B150" s="47"/>
      <c r="C150" s="311" t="s">
        <v>19</v>
      </c>
      <c r="D150" s="311" t="s">
        <v>416</v>
      </c>
      <c r="E150" s="20" t="s">
        <v>19</v>
      </c>
      <c r="F150" s="312">
        <v>0</v>
      </c>
      <c r="G150" s="41"/>
      <c r="H150" s="47"/>
    </row>
    <row r="151" spans="1:8" s="2" customFormat="1" ht="16.8" customHeight="1">
      <c r="A151" s="41"/>
      <c r="B151" s="47"/>
      <c r="C151" s="311" t="s">
        <v>19</v>
      </c>
      <c r="D151" s="311" t="s">
        <v>417</v>
      </c>
      <c r="E151" s="20" t="s">
        <v>19</v>
      </c>
      <c r="F151" s="312">
        <v>7.8</v>
      </c>
      <c r="G151" s="41"/>
      <c r="H151" s="47"/>
    </row>
    <row r="152" spans="1:8" s="2" customFormat="1" ht="16.8" customHeight="1">
      <c r="A152" s="41"/>
      <c r="B152" s="47"/>
      <c r="C152" s="311" t="s">
        <v>19</v>
      </c>
      <c r="D152" s="311" t="s">
        <v>418</v>
      </c>
      <c r="E152" s="20" t="s">
        <v>19</v>
      </c>
      <c r="F152" s="312">
        <v>0</v>
      </c>
      <c r="G152" s="41"/>
      <c r="H152" s="47"/>
    </row>
    <row r="153" spans="1:8" s="2" customFormat="1" ht="16.8" customHeight="1">
      <c r="A153" s="41"/>
      <c r="B153" s="47"/>
      <c r="C153" s="311" t="s">
        <v>19</v>
      </c>
      <c r="D153" s="311" t="s">
        <v>419</v>
      </c>
      <c r="E153" s="20" t="s">
        <v>19</v>
      </c>
      <c r="F153" s="312">
        <v>13.76</v>
      </c>
      <c r="G153" s="41"/>
      <c r="H153" s="47"/>
    </row>
    <row r="154" spans="1:8" s="2" customFormat="1" ht="16.8" customHeight="1">
      <c r="A154" s="41"/>
      <c r="B154" s="47"/>
      <c r="C154" s="311" t="s">
        <v>19</v>
      </c>
      <c r="D154" s="311" t="s">
        <v>420</v>
      </c>
      <c r="E154" s="20" t="s">
        <v>19</v>
      </c>
      <c r="F154" s="312">
        <v>0</v>
      </c>
      <c r="G154" s="41"/>
      <c r="H154" s="47"/>
    </row>
    <row r="155" spans="1:8" s="2" customFormat="1" ht="16.8" customHeight="1">
      <c r="A155" s="41"/>
      <c r="B155" s="47"/>
      <c r="C155" s="311" t="s">
        <v>19</v>
      </c>
      <c r="D155" s="311" t="s">
        <v>421</v>
      </c>
      <c r="E155" s="20" t="s">
        <v>19</v>
      </c>
      <c r="F155" s="312">
        <v>8.42</v>
      </c>
      <c r="G155" s="41"/>
      <c r="H155" s="47"/>
    </row>
    <row r="156" spans="1:8" s="2" customFormat="1" ht="16.8" customHeight="1">
      <c r="A156" s="41"/>
      <c r="B156" s="47"/>
      <c r="C156" s="311" t="s">
        <v>19</v>
      </c>
      <c r="D156" s="311" t="s">
        <v>442</v>
      </c>
      <c r="E156" s="20" t="s">
        <v>19</v>
      </c>
      <c r="F156" s="312">
        <v>0</v>
      </c>
      <c r="G156" s="41"/>
      <c r="H156" s="47"/>
    </row>
    <row r="157" spans="1:8" s="2" customFormat="1" ht="16.8" customHeight="1">
      <c r="A157" s="41"/>
      <c r="B157" s="47"/>
      <c r="C157" s="311" t="s">
        <v>19</v>
      </c>
      <c r="D157" s="311" t="s">
        <v>696</v>
      </c>
      <c r="E157" s="20" t="s">
        <v>19</v>
      </c>
      <c r="F157" s="312">
        <v>42.6</v>
      </c>
      <c r="G157" s="41"/>
      <c r="H157" s="47"/>
    </row>
    <row r="158" spans="1:8" s="2" customFormat="1" ht="16.8" customHeight="1">
      <c r="A158" s="41"/>
      <c r="B158" s="47"/>
      <c r="C158" s="311" t="s">
        <v>19</v>
      </c>
      <c r="D158" s="311" t="s">
        <v>444</v>
      </c>
      <c r="E158" s="20" t="s">
        <v>19</v>
      </c>
      <c r="F158" s="312">
        <v>0</v>
      </c>
      <c r="G158" s="41"/>
      <c r="H158" s="47"/>
    </row>
    <row r="159" spans="1:8" s="2" customFormat="1" ht="16.8" customHeight="1">
      <c r="A159" s="41"/>
      <c r="B159" s="47"/>
      <c r="C159" s="311" t="s">
        <v>19</v>
      </c>
      <c r="D159" s="311" t="s">
        <v>696</v>
      </c>
      <c r="E159" s="20" t="s">
        <v>19</v>
      </c>
      <c r="F159" s="312">
        <v>42.6</v>
      </c>
      <c r="G159" s="41"/>
      <c r="H159" s="47"/>
    </row>
    <row r="160" spans="1:8" s="2" customFormat="1" ht="16.8" customHeight="1">
      <c r="A160" s="41"/>
      <c r="B160" s="47"/>
      <c r="C160" s="311" t="s">
        <v>19</v>
      </c>
      <c r="D160" s="311" t="s">
        <v>422</v>
      </c>
      <c r="E160" s="20" t="s">
        <v>19</v>
      </c>
      <c r="F160" s="312">
        <v>0</v>
      </c>
      <c r="G160" s="41"/>
      <c r="H160" s="47"/>
    </row>
    <row r="161" spans="1:8" s="2" customFormat="1" ht="16.8" customHeight="1">
      <c r="A161" s="41"/>
      <c r="B161" s="47"/>
      <c r="C161" s="311" t="s">
        <v>19</v>
      </c>
      <c r="D161" s="311" t="s">
        <v>417</v>
      </c>
      <c r="E161" s="20" t="s">
        <v>19</v>
      </c>
      <c r="F161" s="312">
        <v>7.8</v>
      </c>
      <c r="G161" s="41"/>
      <c r="H161" s="47"/>
    </row>
    <row r="162" spans="1:8" s="2" customFormat="1" ht="16.8" customHeight="1">
      <c r="A162" s="41"/>
      <c r="B162" s="47"/>
      <c r="C162" s="311" t="s">
        <v>19</v>
      </c>
      <c r="D162" s="311" t="s">
        <v>423</v>
      </c>
      <c r="E162" s="20" t="s">
        <v>19</v>
      </c>
      <c r="F162" s="312">
        <v>0</v>
      </c>
      <c r="G162" s="41"/>
      <c r="H162" s="47"/>
    </row>
    <row r="163" spans="1:8" s="2" customFormat="1" ht="16.8" customHeight="1">
      <c r="A163" s="41"/>
      <c r="B163" s="47"/>
      <c r="C163" s="311" t="s">
        <v>19</v>
      </c>
      <c r="D163" s="311" t="s">
        <v>424</v>
      </c>
      <c r="E163" s="20" t="s">
        <v>19</v>
      </c>
      <c r="F163" s="312">
        <v>7.2</v>
      </c>
      <c r="G163" s="41"/>
      <c r="H163" s="47"/>
    </row>
    <row r="164" spans="1:8" s="2" customFormat="1" ht="16.8" customHeight="1">
      <c r="A164" s="41"/>
      <c r="B164" s="47"/>
      <c r="C164" s="311" t="s">
        <v>19</v>
      </c>
      <c r="D164" s="311" t="s">
        <v>425</v>
      </c>
      <c r="E164" s="20" t="s">
        <v>19</v>
      </c>
      <c r="F164" s="312">
        <v>0</v>
      </c>
      <c r="G164" s="41"/>
      <c r="H164" s="47"/>
    </row>
    <row r="165" spans="1:8" s="2" customFormat="1" ht="16.8" customHeight="1">
      <c r="A165" s="41"/>
      <c r="B165" s="47"/>
      <c r="C165" s="311" t="s">
        <v>19</v>
      </c>
      <c r="D165" s="311" t="s">
        <v>426</v>
      </c>
      <c r="E165" s="20" t="s">
        <v>19</v>
      </c>
      <c r="F165" s="312">
        <v>1.18</v>
      </c>
      <c r="G165" s="41"/>
      <c r="H165" s="47"/>
    </row>
    <row r="166" spans="1:8" s="2" customFormat="1" ht="16.8" customHeight="1">
      <c r="A166" s="41"/>
      <c r="B166" s="47"/>
      <c r="C166" s="311" t="s">
        <v>19</v>
      </c>
      <c r="D166" s="311" t="s">
        <v>427</v>
      </c>
      <c r="E166" s="20" t="s">
        <v>19</v>
      </c>
      <c r="F166" s="312">
        <v>0</v>
      </c>
      <c r="G166" s="41"/>
      <c r="H166" s="47"/>
    </row>
    <row r="167" spans="1:8" s="2" customFormat="1" ht="16.8" customHeight="1">
      <c r="A167" s="41"/>
      <c r="B167" s="47"/>
      <c r="C167" s="311" t="s">
        <v>19</v>
      </c>
      <c r="D167" s="311" t="s">
        <v>428</v>
      </c>
      <c r="E167" s="20" t="s">
        <v>19</v>
      </c>
      <c r="F167" s="312">
        <v>4.31</v>
      </c>
      <c r="G167" s="41"/>
      <c r="H167" s="47"/>
    </row>
    <row r="168" spans="1:8" s="2" customFormat="1" ht="16.8" customHeight="1">
      <c r="A168" s="41"/>
      <c r="B168" s="47"/>
      <c r="C168" s="311" t="s">
        <v>19</v>
      </c>
      <c r="D168" s="311" t="s">
        <v>429</v>
      </c>
      <c r="E168" s="20" t="s">
        <v>19</v>
      </c>
      <c r="F168" s="312">
        <v>0</v>
      </c>
      <c r="G168" s="41"/>
      <c r="H168" s="47"/>
    </row>
    <row r="169" spans="1:8" s="2" customFormat="1" ht="16.8" customHeight="1">
      <c r="A169" s="41"/>
      <c r="B169" s="47"/>
      <c r="C169" s="311" t="s">
        <v>19</v>
      </c>
      <c r="D169" s="311" t="s">
        <v>430</v>
      </c>
      <c r="E169" s="20" t="s">
        <v>19</v>
      </c>
      <c r="F169" s="312">
        <v>9.26</v>
      </c>
      <c r="G169" s="41"/>
      <c r="H169" s="47"/>
    </row>
    <row r="170" spans="1:8" s="2" customFormat="1" ht="16.8" customHeight="1">
      <c r="A170" s="41"/>
      <c r="B170" s="47"/>
      <c r="C170" s="311" t="s">
        <v>142</v>
      </c>
      <c r="D170" s="311" t="s">
        <v>450</v>
      </c>
      <c r="E170" s="20" t="s">
        <v>19</v>
      </c>
      <c r="F170" s="312">
        <v>157.46</v>
      </c>
      <c r="G170" s="41"/>
      <c r="H170" s="47"/>
    </row>
    <row r="171" spans="1:8" s="2" customFormat="1" ht="16.8" customHeight="1">
      <c r="A171" s="41"/>
      <c r="B171" s="47"/>
      <c r="C171" s="313" t="s">
        <v>3504</v>
      </c>
      <c r="D171" s="41"/>
      <c r="E171" s="41"/>
      <c r="F171" s="41"/>
      <c r="G171" s="41"/>
      <c r="H171" s="47"/>
    </row>
    <row r="172" spans="1:8" s="2" customFormat="1" ht="16.8" customHeight="1">
      <c r="A172" s="41"/>
      <c r="B172" s="47"/>
      <c r="C172" s="311" t="s">
        <v>843</v>
      </c>
      <c r="D172" s="311" t="s">
        <v>844</v>
      </c>
      <c r="E172" s="20" t="s">
        <v>226</v>
      </c>
      <c r="F172" s="312">
        <v>339.296</v>
      </c>
      <c r="G172" s="41"/>
      <c r="H172" s="47"/>
    </row>
    <row r="173" spans="1:8" s="2" customFormat="1" ht="12">
      <c r="A173" s="41"/>
      <c r="B173" s="47"/>
      <c r="C173" s="311" t="s">
        <v>603</v>
      </c>
      <c r="D173" s="311" t="s">
        <v>604</v>
      </c>
      <c r="E173" s="20" t="s">
        <v>238</v>
      </c>
      <c r="F173" s="312">
        <v>11.022</v>
      </c>
      <c r="G173" s="41"/>
      <c r="H173" s="47"/>
    </row>
    <row r="174" spans="1:8" s="2" customFormat="1" ht="12">
      <c r="A174" s="41"/>
      <c r="B174" s="47"/>
      <c r="C174" s="311" t="s">
        <v>610</v>
      </c>
      <c r="D174" s="311" t="s">
        <v>611</v>
      </c>
      <c r="E174" s="20" t="s">
        <v>238</v>
      </c>
      <c r="F174" s="312">
        <v>11.022</v>
      </c>
      <c r="G174" s="41"/>
      <c r="H174" s="47"/>
    </row>
    <row r="175" spans="1:8" s="2" customFormat="1" ht="16.8" customHeight="1">
      <c r="A175" s="41"/>
      <c r="B175" s="47"/>
      <c r="C175" s="311" t="s">
        <v>616</v>
      </c>
      <c r="D175" s="311" t="s">
        <v>617</v>
      </c>
      <c r="E175" s="20" t="s">
        <v>267</v>
      </c>
      <c r="F175" s="312">
        <v>0.525</v>
      </c>
      <c r="G175" s="41"/>
      <c r="H175" s="47"/>
    </row>
    <row r="176" spans="1:8" s="2" customFormat="1" ht="16.8" customHeight="1">
      <c r="A176" s="41"/>
      <c r="B176" s="47"/>
      <c r="C176" s="311" t="s">
        <v>771</v>
      </c>
      <c r="D176" s="311" t="s">
        <v>772</v>
      </c>
      <c r="E176" s="20" t="s">
        <v>226</v>
      </c>
      <c r="F176" s="312">
        <v>161.91</v>
      </c>
      <c r="G176" s="41"/>
      <c r="H176" s="47"/>
    </row>
    <row r="177" spans="1:8" s="2" customFormat="1" ht="16.8" customHeight="1">
      <c r="A177" s="41"/>
      <c r="B177" s="47"/>
      <c r="C177" s="311" t="s">
        <v>794</v>
      </c>
      <c r="D177" s="311" t="s">
        <v>795</v>
      </c>
      <c r="E177" s="20" t="s">
        <v>226</v>
      </c>
      <c r="F177" s="312">
        <v>161.91</v>
      </c>
      <c r="G177" s="41"/>
      <c r="H177" s="47"/>
    </row>
    <row r="178" spans="1:8" s="2" customFormat="1" ht="16.8" customHeight="1">
      <c r="A178" s="41"/>
      <c r="B178" s="47"/>
      <c r="C178" s="311" t="s">
        <v>997</v>
      </c>
      <c r="D178" s="311" t="s">
        <v>998</v>
      </c>
      <c r="E178" s="20" t="s">
        <v>226</v>
      </c>
      <c r="F178" s="312">
        <v>157.46</v>
      </c>
      <c r="G178" s="41"/>
      <c r="H178" s="47"/>
    </row>
    <row r="179" spans="1:8" s="2" customFormat="1" ht="16.8" customHeight="1">
      <c r="A179" s="41"/>
      <c r="B179" s="47"/>
      <c r="C179" s="311" t="s">
        <v>778</v>
      </c>
      <c r="D179" s="311" t="s">
        <v>779</v>
      </c>
      <c r="E179" s="20" t="s">
        <v>267</v>
      </c>
      <c r="F179" s="312">
        <v>0.056</v>
      </c>
      <c r="G179" s="41"/>
      <c r="H179" s="47"/>
    </row>
    <row r="180" spans="1:8" s="2" customFormat="1" ht="16.8" customHeight="1">
      <c r="A180" s="41"/>
      <c r="B180" s="47"/>
      <c r="C180" s="307" t="s">
        <v>145</v>
      </c>
      <c r="D180" s="308" t="s">
        <v>19</v>
      </c>
      <c r="E180" s="309" t="s">
        <v>19</v>
      </c>
      <c r="F180" s="310">
        <v>4.45</v>
      </c>
      <c r="G180" s="41"/>
      <c r="H180" s="47"/>
    </row>
    <row r="181" spans="1:8" s="2" customFormat="1" ht="16.8" customHeight="1">
      <c r="A181" s="41"/>
      <c r="B181" s="47"/>
      <c r="C181" s="311" t="s">
        <v>19</v>
      </c>
      <c r="D181" s="311" t="s">
        <v>723</v>
      </c>
      <c r="E181" s="20" t="s">
        <v>19</v>
      </c>
      <c r="F181" s="312">
        <v>0</v>
      </c>
      <c r="G181" s="41"/>
      <c r="H181" s="47"/>
    </row>
    <row r="182" spans="1:8" s="2" customFormat="1" ht="16.8" customHeight="1">
      <c r="A182" s="41"/>
      <c r="B182" s="47"/>
      <c r="C182" s="311" t="s">
        <v>19</v>
      </c>
      <c r="D182" s="311" t="s">
        <v>146</v>
      </c>
      <c r="E182" s="20" t="s">
        <v>19</v>
      </c>
      <c r="F182" s="312">
        <v>4.45</v>
      </c>
      <c r="G182" s="41"/>
      <c r="H182" s="47"/>
    </row>
    <row r="183" spans="1:8" s="2" customFormat="1" ht="16.8" customHeight="1">
      <c r="A183" s="41"/>
      <c r="B183" s="47"/>
      <c r="C183" s="311" t="s">
        <v>145</v>
      </c>
      <c r="D183" s="311" t="s">
        <v>450</v>
      </c>
      <c r="E183" s="20" t="s">
        <v>19</v>
      </c>
      <c r="F183" s="312">
        <v>4.45</v>
      </c>
      <c r="G183" s="41"/>
      <c r="H183" s="47"/>
    </row>
    <row r="184" spans="1:8" s="2" customFormat="1" ht="16.8" customHeight="1">
      <c r="A184" s="41"/>
      <c r="B184" s="47"/>
      <c r="C184" s="313" t="s">
        <v>3504</v>
      </c>
      <c r="D184" s="41"/>
      <c r="E184" s="41"/>
      <c r="F184" s="41"/>
      <c r="G184" s="41"/>
      <c r="H184" s="47"/>
    </row>
    <row r="185" spans="1:8" s="2" customFormat="1" ht="16.8" customHeight="1">
      <c r="A185" s="41"/>
      <c r="B185" s="47"/>
      <c r="C185" s="311" t="s">
        <v>843</v>
      </c>
      <c r="D185" s="311" t="s">
        <v>844</v>
      </c>
      <c r="E185" s="20" t="s">
        <v>226</v>
      </c>
      <c r="F185" s="312">
        <v>339.296</v>
      </c>
      <c r="G185" s="41"/>
      <c r="H185" s="47"/>
    </row>
    <row r="186" spans="1:8" s="2" customFormat="1" ht="16.8" customHeight="1">
      <c r="A186" s="41"/>
      <c r="B186" s="47"/>
      <c r="C186" s="311" t="s">
        <v>771</v>
      </c>
      <c r="D186" s="311" t="s">
        <v>772</v>
      </c>
      <c r="E186" s="20" t="s">
        <v>226</v>
      </c>
      <c r="F186" s="312">
        <v>161.91</v>
      </c>
      <c r="G186" s="41"/>
      <c r="H186" s="47"/>
    </row>
    <row r="187" spans="1:8" s="2" customFormat="1" ht="16.8" customHeight="1">
      <c r="A187" s="41"/>
      <c r="B187" s="47"/>
      <c r="C187" s="311" t="s">
        <v>794</v>
      </c>
      <c r="D187" s="311" t="s">
        <v>795</v>
      </c>
      <c r="E187" s="20" t="s">
        <v>226</v>
      </c>
      <c r="F187" s="312">
        <v>161.91</v>
      </c>
      <c r="G187" s="41"/>
      <c r="H187" s="47"/>
    </row>
    <row r="188" spans="1:8" s="2" customFormat="1" ht="16.8" customHeight="1">
      <c r="A188" s="41"/>
      <c r="B188" s="47"/>
      <c r="C188" s="311" t="s">
        <v>778</v>
      </c>
      <c r="D188" s="311" t="s">
        <v>779</v>
      </c>
      <c r="E188" s="20" t="s">
        <v>267</v>
      </c>
      <c r="F188" s="312">
        <v>0.056</v>
      </c>
      <c r="G188" s="41"/>
      <c r="H188" s="47"/>
    </row>
    <row r="189" spans="1:8" s="2" customFormat="1" ht="16.8" customHeight="1">
      <c r="A189" s="41"/>
      <c r="B189" s="47"/>
      <c r="C189" s="307" t="s">
        <v>148</v>
      </c>
      <c r="D189" s="308" t="s">
        <v>19</v>
      </c>
      <c r="E189" s="309" t="s">
        <v>19</v>
      </c>
      <c r="F189" s="310">
        <v>40.21</v>
      </c>
      <c r="G189" s="41"/>
      <c r="H189" s="47"/>
    </row>
    <row r="190" spans="1:8" s="2" customFormat="1" ht="16.8" customHeight="1">
      <c r="A190" s="41"/>
      <c r="B190" s="47"/>
      <c r="C190" s="311" t="s">
        <v>148</v>
      </c>
      <c r="D190" s="311" t="s">
        <v>402</v>
      </c>
      <c r="E190" s="20" t="s">
        <v>19</v>
      </c>
      <c r="F190" s="312">
        <v>40.21</v>
      </c>
      <c r="G190" s="41"/>
      <c r="H190" s="47"/>
    </row>
    <row r="191" spans="1:8" s="2" customFormat="1" ht="16.8" customHeight="1">
      <c r="A191" s="41"/>
      <c r="B191" s="47"/>
      <c r="C191" s="313" t="s">
        <v>3504</v>
      </c>
      <c r="D191" s="41"/>
      <c r="E191" s="41"/>
      <c r="F191" s="41"/>
      <c r="G191" s="41"/>
      <c r="H191" s="47"/>
    </row>
    <row r="192" spans="1:8" s="2" customFormat="1" ht="16.8" customHeight="1">
      <c r="A192" s="41"/>
      <c r="B192" s="47"/>
      <c r="C192" s="311" t="s">
        <v>397</v>
      </c>
      <c r="D192" s="311" t="s">
        <v>398</v>
      </c>
      <c r="E192" s="20" t="s">
        <v>226</v>
      </c>
      <c r="F192" s="312">
        <v>40.21</v>
      </c>
      <c r="G192" s="41"/>
      <c r="H192" s="47"/>
    </row>
    <row r="193" spans="1:8" s="2" customFormat="1" ht="12">
      <c r="A193" s="41"/>
      <c r="B193" s="47"/>
      <c r="C193" s="311" t="s">
        <v>390</v>
      </c>
      <c r="D193" s="311" t="s">
        <v>391</v>
      </c>
      <c r="E193" s="20" t="s">
        <v>226</v>
      </c>
      <c r="F193" s="312">
        <v>40.21</v>
      </c>
      <c r="G193" s="41"/>
      <c r="H193" s="47"/>
    </row>
    <row r="194" spans="1:8" s="2" customFormat="1" ht="12">
      <c r="A194" s="41"/>
      <c r="B194" s="47"/>
      <c r="C194" s="311" t="s">
        <v>1234</v>
      </c>
      <c r="D194" s="311" t="s">
        <v>1235</v>
      </c>
      <c r="E194" s="20" t="s">
        <v>226</v>
      </c>
      <c r="F194" s="312">
        <v>40.21</v>
      </c>
      <c r="G194" s="41"/>
      <c r="H194" s="47"/>
    </row>
    <row r="195" spans="1:8" s="2" customFormat="1" ht="12">
      <c r="A195" s="41"/>
      <c r="B195" s="47"/>
      <c r="C195" s="311" t="s">
        <v>1245</v>
      </c>
      <c r="D195" s="311" t="s">
        <v>1246</v>
      </c>
      <c r="E195" s="20" t="s">
        <v>226</v>
      </c>
      <c r="F195" s="312">
        <v>40.21</v>
      </c>
      <c r="G195" s="41"/>
      <c r="H195" s="47"/>
    </row>
    <row r="196" spans="1:8" s="2" customFormat="1" ht="16.8" customHeight="1">
      <c r="A196" s="41"/>
      <c r="B196" s="47"/>
      <c r="C196" s="307" t="s">
        <v>160</v>
      </c>
      <c r="D196" s="308" t="s">
        <v>19</v>
      </c>
      <c r="E196" s="309" t="s">
        <v>19</v>
      </c>
      <c r="F196" s="310">
        <v>86.638</v>
      </c>
      <c r="G196" s="41"/>
      <c r="H196" s="47"/>
    </row>
    <row r="197" spans="1:8" s="2" customFormat="1" ht="16.8" customHeight="1">
      <c r="A197" s="41"/>
      <c r="B197" s="47"/>
      <c r="C197" s="311" t="s">
        <v>19</v>
      </c>
      <c r="D197" s="311" t="s">
        <v>249</v>
      </c>
      <c r="E197" s="20" t="s">
        <v>19</v>
      </c>
      <c r="F197" s="312">
        <v>0</v>
      </c>
      <c r="G197" s="41"/>
      <c r="H197" s="47"/>
    </row>
    <row r="198" spans="1:8" s="2" customFormat="1" ht="16.8" customHeight="1">
      <c r="A198" s="41"/>
      <c r="B198" s="47"/>
      <c r="C198" s="311" t="s">
        <v>19</v>
      </c>
      <c r="D198" s="311" t="s">
        <v>250</v>
      </c>
      <c r="E198" s="20" t="s">
        <v>19</v>
      </c>
      <c r="F198" s="312">
        <v>86.638</v>
      </c>
      <c r="G198" s="41"/>
      <c r="H198" s="47"/>
    </row>
    <row r="199" spans="1:8" s="2" customFormat="1" ht="16.8" customHeight="1">
      <c r="A199" s="41"/>
      <c r="B199" s="47"/>
      <c r="C199" s="311" t="s">
        <v>160</v>
      </c>
      <c r="D199" s="311" t="s">
        <v>243</v>
      </c>
      <c r="E199" s="20" t="s">
        <v>19</v>
      </c>
      <c r="F199" s="312">
        <v>86.638</v>
      </c>
      <c r="G199" s="41"/>
      <c r="H199" s="47"/>
    </row>
    <row r="200" spans="1:8" s="2" customFormat="1" ht="16.8" customHeight="1">
      <c r="A200" s="41"/>
      <c r="B200" s="47"/>
      <c r="C200" s="313" t="s">
        <v>3504</v>
      </c>
      <c r="D200" s="41"/>
      <c r="E200" s="41"/>
      <c r="F200" s="41"/>
      <c r="G200" s="41"/>
      <c r="H200" s="47"/>
    </row>
    <row r="201" spans="1:8" s="2" customFormat="1" ht="12">
      <c r="A201" s="41"/>
      <c r="B201" s="47"/>
      <c r="C201" s="311" t="s">
        <v>244</v>
      </c>
      <c r="D201" s="311" t="s">
        <v>245</v>
      </c>
      <c r="E201" s="20" t="s">
        <v>238</v>
      </c>
      <c r="F201" s="312">
        <v>86.638</v>
      </c>
      <c r="G201" s="41"/>
      <c r="H201" s="47"/>
    </row>
    <row r="202" spans="1:8" s="2" customFormat="1" ht="12">
      <c r="A202" s="41"/>
      <c r="B202" s="47"/>
      <c r="C202" s="311" t="s">
        <v>251</v>
      </c>
      <c r="D202" s="311" t="s">
        <v>252</v>
      </c>
      <c r="E202" s="20" t="s">
        <v>238</v>
      </c>
      <c r="F202" s="312">
        <v>121.638</v>
      </c>
      <c r="G202" s="41"/>
      <c r="H202" s="47"/>
    </row>
    <row r="203" spans="1:8" s="2" customFormat="1" ht="16.8" customHeight="1">
      <c r="A203" s="41"/>
      <c r="B203" s="47"/>
      <c r="C203" s="307" t="s">
        <v>150</v>
      </c>
      <c r="D203" s="308" t="s">
        <v>19</v>
      </c>
      <c r="E203" s="309" t="s">
        <v>19</v>
      </c>
      <c r="F203" s="310">
        <v>168.613</v>
      </c>
      <c r="G203" s="41"/>
      <c r="H203" s="47"/>
    </row>
    <row r="204" spans="1:8" s="2" customFormat="1" ht="16.8" customHeight="1">
      <c r="A204" s="41"/>
      <c r="B204" s="47"/>
      <c r="C204" s="311" t="s">
        <v>150</v>
      </c>
      <c r="D204" s="311" t="s">
        <v>1014</v>
      </c>
      <c r="E204" s="20" t="s">
        <v>19</v>
      </c>
      <c r="F204" s="312">
        <v>168.613</v>
      </c>
      <c r="G204" s="41"/>
      <c r="H204" s="47"/>
    </row>
    <row r="205" spans="1:8" s="2" customFormat="1" ht="16.8" customHeight="1">
      <c r="A205" s="41"/>
      <c r="B205" s="47"/>
      <c r="C205" s="313" t="s">
        <v>3504</v>
      </c>
      <c r="D205" s="41"/>
      <c r="E205" s="41"/>
      <c r="F205" s="41"/>
      <c r="G205" s="41"/>
      <c r="H205" s="47"/>
    </row>
    <row r="206" spans="1:8" s="2" customFormat="1" ht="16.8" customHeight="1">
      <c r="A206" s="41"/>
      <c r="B206" s="47"/>
      <c r="C206" s="311" t="s">
        <v>1008</v>
      </c>
      <c r="D206" s="311" t="s">
        <v>1009</v>
      </c>
      <c r="E206" s="20" t="s">
        <v>226</v>
      </c>
      <c r="F206" s="312">
        <v>203.323</v>
      </c>
      <c r="G206" s="41"/>
      <c r="H206" s="47"/>
    </row>
    <row r="207" spans="1:8" s="2" customFormat="1" ht="16.8" customHeight="1">
      <c r="A207" s="41"/>
      <c r="B207" s="47"/>
      <c r="C207" s="311" t="s">
        <v>778</v>
      </c>
      <c r="D207" s="311" t="s">
        <v>779</v>
      </c>
      <c r="E207" s="20" t="s">
        <v>267</v>
      </c>
      <c r="F207" s="312">
        <v>0.065</v>
      </c>
      <c r="G207" s="41"/>
      <c r="H207" s="47"/>
    </row>
    <row r="208" spans="1:8" s="2" customFormat="1" ht="16.8" customHeight="1">
      <c r="A208" s="41"/>
      <c r="B208" s="47"/>
      <c r="C208" s="311" t="s">
        <v>1016</v>
      </c>
      <c r="D208" s="311" t="s">
        <v>1017</v>
      </c>
      <c r="E208" s="20" t="s">
        <v>238</v>
      </c>
      <c r="F208" s="312">
        <v>35.409</v>
      </c>
      <c r="G208" s="41"/>
      <c r="H208" s="47"/>
    </row>
    <row r="209" spans="1:8" s="2" customFormat="1" ht="16.8" customHeight="1">
      <c r="A209" s="41"/>
      <c r="B209" s="47"/>
      <c r="C209" s="311" t="s">
        <v>1033</v>
      </c>
      <c r="D209" s="311" t="s">
        <v>1034</v>
      </c>
      <c r="E209" s="20" t="s">
        <v>238</v>
      </c>
      <c r="F209" s="312">
        <v>12.55</v>
      </c>
      <c r="G209" s="41"/>
      <c r="H209" s="47"/>
    </row>
    <row r="210" spans="1:8" s="2" customFormat="1" ht="16.8" customHeight="1">
      <c r="A210" s="41"/>
      <c r="B210" s="47"/>
      <c r="C210" s="307" t="s">
        <v>152</v>
      </c>
      <c r="D210" s="308" t="s">
        <v>19</v>
      </c>
      <c r="E210" s="309" t="s">
        <v>19</v>
      </c>
      <c r="F210" s="310">
        <v>203.322</v>
      </c>
      <c r="G210" s="41"/>
      <c r="H210" s="47"/>
    </row>
    <row r="211" spans="1:8" s="2" customFormat="1" ht="16.8" customHeight="1">
      <c r="A211" s="41"/>
      <c r="B211" s="47"/>
      <c r="C211" s="311" t="s">
        <v>152</v>
      </c>
      <c r="D211" s="311" t="s">
        <v>861</v>
      </c>
      <c r="E211" s="20" t="s">
        <v>19</v>
      </c>
      <c r="F211" s="312">
        <v>203.322</v>
      </c>
      <c r="G211" s="41"/>
      <c r="H211" s="47"/>
    </row>
    <row r="212" spans="1:8" s="2" customFormat="1" ht="16.8" customHeight="1">
      <c r="A212" s="41"/>
      <c r="B212" s="47"/>
      <c r="C212" s="313" t="s">
        <v>3504</v>
      </c>
      <c r="D212" s="41"/>
      <c r="E212" s="41"/>
      <c r="F212" s="41"/>
      <c r="G212" s="41"/>
      <c r="H212" s="47"/>
    </row>
    <row r="213" spans="1:8" s="2" customFormat="1" ht="16.8" customHeight="1">
      <c r="A213" s="41"/>
      <c r="B213" s="47"/>
      <c r="C213" s="311" t="s">
        <v>856</v>
      </c>
      <c r="D213" s="311" t="s">
        <v>857</v>
      </c>
      <c r="E213" s="20" t="s">
        <v>226</v>
      </c>
      <c r="F213" s="312">
        <v>203.322</v>
      </c>
      <c r="G213" s="41"/>
      <c r="H213" s="47"/>
    </row>
    <row r="214" spans="1:8" s="2" customFormat="1" ht="16.8" customHeight="1">
      <c r="A214" s="41"/>
      <c r="B214" s="47"/>
      <c r="C214" s="311" t="s">
        <v>866</v>
      </c>
      <c r="D214" s="311" t="s">
        <v>867</v>
      </c>
      <c r="E214" s="20" t="s">
        <v>226</v>
      </c>
      <c r="F214" s="312">
        <v>203.322</v>
      </c>
      <c r="G214" s="41"/>
      <c r="H214" s="47"/>
    </row>
    <row r="215" spans="1:8" s="2" customFormat="1" ht="12">
      <c r="A215" s="41"/>
      <c r="B215" s="47"/>
      <c r="C215" s="311" t="s">
        <v>876</v>
      </c>
      <c r="D215" s="311" t="s">
        <v>877</v>
      </c>
      <c r="E215" s="20" t="s">
        <v>226</v>
      </c>
      <c r="F215" s="312">
        <v>203.322</v>
      </c>
      <c r="G215" s="41"/>
      <c r="H215" s="47"/>
    </row>
    <row r="216" spans="1:8" s="2" customFormat="1" ht="12">
      <c r="A216" s="41"/>
      <c r="B216" s="47"/>
      <c r="C216" s="311" t="s">
        <v>885</v>
      </c>
      <c r="D216" s="311" t="s">
        <v>886</v>
      </c>
      <c r="E216" s="20" t="s">
        <v>336</v>
      </c>
      <c r="F216" s="312">
        <v>1016.61</v>
      </c>
      <c r="G216" s="41"/>
      <c r="H216" s="47"/>
    </row>
    <row r="217" spans="1:8" s="2" customFormat="1" ht="16.8" customHeight="1">
      <c r="A217" s="41"/>
      <c r="B217" s="47"/>
      <c r="C217" s="311" t="s">
        <v>924</v>
      </c>
      <c r="D217" s="311" t="s">
        <v>925</v>
      </c>
      <c r="E217" s="20" t="s">
        <v>226</v>
      </c>
      <c r="F217" s="312">
        <v>203.322</v>
      </c>
      <c r="G217" s="41"/>
      <c r="H217" s="47"/>
    </row>
    <row r="218" spans="1:8" s="2" customFormat="1" ht="16.8" customHeight="1">
      <c r="A218" s="41"/>
      <c r="B218" s="47"/>
      <c r="C218" s="311" t="s">
        <v>1027</v>
      </c>
      <c r="D218" s="311" t="s">
        <v>1028</v>
      </c>
      <c r="E218" s="20" t="s">
        <v>226</v>
      </c>
      <c r="F218" s="312">
        <v>203.322</v>
      </c>
      <c r="G218" s="41"/>
      <c r="H218" s="47"/>
    </row>
    <row r="219" spans="1:8" s="2" customFormat="1" ht="16.8" customHeight="1">
      <c r="A219" s="41"/>
      <c r="B219" s="47"/>
      <c r="C219" s="307" t="s">
        <v>154</v>
      </c>
      <c r="D219" s="308" t="s">
        <v>19</v>
      </c>
      <c r="E219" s="309" t="s">
        <v>19</v>
      </c>
      <c r="F219" s="310">
        <v>34.71</v>
      </c>
      <c r="G219" s="41"/>
      <c r="H219" s="47"/>
    </row>
    <row r="220" spans="1:8" s="2" customFormat="1" ht="16.8" customHeight="1">
      <c r="A220" s="41"/>
      <c r="B220" s="47"/>
      <c r="C220" s="311" t="s">
        <v>154</v>
      </c>
      <c r="D220" s="311" t="s">
        <v>1013</v>
      </c>
      <c r="E220" s="20" t="s">
        <v>19</v>
      </c>
      <c r="F220" s="312">
        <v>34.71</v>
      </c>
      <c r="G220" s="41"/>
      <c r="H220" s="47"/>
    </row>
    <row r="221" spans="1:8" s="2" customFormat="1" ht="16.8" customHeight="1">
      <c r="A221" s="41"/>
      <c r="B221" s="47"/>
      <c r="C221" s="313" t="s">
        <v>3504</v>
      </c>
      <c r="D221" s="41"/>
      <c r="E221" s="41"/>
      <c r="F221" s="41"/>
      <c r="G221" s="41"/>
      <c r="H221" s="47"/>
    </row>
    <row r="222" spans="1:8" s="2" customFormat="1" ht="16.8" customHeight="1">
      <c r="A222" s="41"/>
      <c r="B222" s="47"/>
      <c r="C222" s="311" t="s">
        <v>1008</v>
      </c>
      <c r="D222" s="311" t="s">
        <v>1009</v>
      </c>
      <c r="E222" s="20" t="s">
        <v>226</v>
      </c>
      <c r="F222" s="312">
        <v>203.323</v>
      </c>
      <c r="G222" s="41"/>
      <c r="H222" s="47"/>
    </row>
    <row r="223" spans="1:8" s="2" customFormat="1" ht="16.8" customHeight="1">
      <c r="A223" s="41"/>
      <c r="B223" s="47"/>
      <c r="C223" s="311" t="s">
        <v>778</v>
      </c>
      <c r="D223" s="311" t="s">
        <v>779</v>
      </c>
      <c r="E223" s="20" t="s">
        <v>267</v>
      </c>
      <c r="F223" s="312">
        <v>0.065</v>
      </c>
      <c r="G223" s="41"/>
      <c r="H223" s="47"/>
    </row>
    <row r="224" spans="1:8" s="2" customFormat="1" ht="16.8" customHeight="1">
      <c r="A224" s="41"/>
      <c r="B224" s="47"/>
      <c r="C224" s="311" t="s">
        <v>1022</v>
      </c>
      <c r="D224" s="311" t="s">
        <v>1023</v>
      </c>
      <c r="E224" s="20" t="s">
        <v>238</v>
      </c>
      <c r="F224" s="312">
        <v>10.205</v>
      </c>
      <c r="G224" s="41"/>
      <c r="H224" s="47"/>
    </row>
    <row r="225" spans="1:8" s="2" customFormat="1" ht="16.8" customHeight="1">
      <c r="A225" s="41"/>
      <c r="B225" s="47"/>
      <c r="C225" s="311" t="s">
        <v>1033</v>
      </c>
      <c r="D225" s="311" t="s">
        <v>1034</v>
      </c>
      <c r="E225" s="20" t="s">
        <v>238</v>
      </c>
      <c r="F225" s="312">
        <v>12.55</v>
      </c>
      <c r="G225" s="41"/>
      <c r="H225" s="47"/>
    </row>
    <row r="226" spans="1:8" s="2" customFormat="1" ht="16.8" customHeight="1">
      <c r="A226" s="41"/>
      <c r="B226" s="47"/>
      <c r="C226" s="307" t="s">
        <v>162</v>
      </c>
      <c r="D226" s="308" t="s">
        <v>19</v>
      </c>
      <c r="E226" s="309" t="s">
        <v>19</v>
      </c>
      <c r="F226" s="310">
        <v>121.638</v>
      </c>
      <c r="G226" s="41"/>
      <c r="H226" s="47"/>
    </row>
    <row r="227" spans="1:8" s="2" customFormat="1" ht="16.8" customHeight="1">
      <c r="A227" s="41"/>
      <c r="B227" s="47"/>
      <c r="C227" s="311" t="s">
        <v>162</v>
      </c>
      <c r="D227" s="311" t="s">
        <v>256</v>
      </c>
      <c r="E227" s="20" t="s">
        <v>19</v>
      </c>
      <c r="F227" s="312">
        <v>121.638</v>
      </c>
      <c r="G227" s="41"/>
      <c r="H227" s="47"/>
    </row>
    <row r="228" spans="1:8" s="2" customFormat="1" ht="16.8" customHeight="1">
      <c r="A228" s="41"/>
      <c r="B228" s="47"/>
      <c r="C228" s="313" t="s">
        <v>3504</v>
      </c>
      <c r="D228" s="41"/>
      <c r="E228" s="41"/>
      <c r="F228" s="41"/>
      <c r="G228" s="41"/>
      <c r="H228" s="47"/>
    </row>
    <row r="229" spans="1:8" s="2" customFormat="1" ht="12">
      <c r="A229" s="41"/>
      <c r="B229" s="47"/>
      <c r="C229" s="311" t="s">
        <v>251</v>
      </c>
      <c r="D229" s="311" t="s">
        <v>252</v>
      </c>
      <c r="E229" s="20" t="s">
        <v>238</v>
      </c>
      <c r="F229" s="312">
        <v>121.638</v>
      </c>
      <c r="G229" s="41"/>
      <c r="H229" s="47"/>
    </row>
    <row r="230" spans="1:8" s="2" customFormat="1" ht="12">
      <c r="A230" s="41"/>
      <c r="B230" s="47"/>
      <c r="C230" s="311" t="s">
        <v>258</v>
      </c>
      <c r="D230" s="311" t="s">
        <v>259</v>
      </c>
      <c r="E230" s="20" t="s">
        <v>238</v>
      </c>
      <c r="F230" s="312">
        <v>1216.38</v>
      </c>
      <c r="G230" s="41"/>
      <c r="H230" s="47"/>
    </row>
    <row r="231" spans="1:8" s="2" customFormat="1" ht="12">
      <c r="A231" s="41"/>
      <c r="B231" s="47"/>
      <c r="C231" s="311" t="s">
        <v>265</v>
      </c>
      <c r="D231" s="311" t="s">
        <v>266</v>
      </c>
      <c r="E231" s="20" t="s">
        <v>267</v>
      </c>
      <c r="F231" s="312">
        <v>212.867</v>
      </c>
      <c r="G231" s="41"/>
      <c r="H231" s="47"/>
    </row>
    <row r="232" spans="1:8" s="2" customFormat="1" ht="16.8" customHeight="1">
      <c r="A232" s="41"/>
      <c r="B232" s="47"/>
      <c r="C232" s="307" t="s">
        <v>2939</v>
      </c>
      <c r="D232" s="308" t="s">
        <v>19</v>
      </c>
      <c r="E232" s="309" t="s">
        <v>19</v>
      </c>
      <c r="F232" s="310">
        <v>172.7</v>
      </c>
      <c r="G232" s="41"/>
      <c r="H232" s="47"/>
    </row>
    <row r="233" spans="1:8" s="2" customFormat="1" ht="16.8" customHeight="1">
      <c r="A233" s="41"/>
      <c r="B233" s="47"/>
      <c r="C233" s="311" t="s">
        <v>2939</v>
      </c>
      <c r="D233" s="311" t="s">
        <v>3505</v>
      </c>
      <c r="E233" s="20" t="s">
        <v>19</v>
      </c>
      <c r="F233" s="312">
        <v>172.7</v>
      </c>
      <c r="G233" s="41"/>
      <c r="H233" s="47"/>
    </row>
    <row r="234" spans="1:8" s="2" customFormat="1" ht="16.8" customHeight="1">
      <c r="A234" s="41"/>
      <c r="B234" s="47"/>
      <c r="C234" s="307" t="s">
        <v>2941</v>
      </c>
      <c r="D234" s="308" t="s">
        <v>19</v>
      </c>
      <c r="E234" s="309" t="s">
        <v>19</v>
      </c>
      <c r="F234" s="310">
        <v>117</v>
      </c>
      <c r="G234" s="41"/>
      <c r="H234" s="47"/>
    </row>
    <row r="235" spans="1:8" s="2" customFormat="1" ht="16.8" customHeight="1">
      <c r="A235" s="41"/>
      <c r="B235" s="47"/>
      <c r="C235" s="311" t="s">
        <v>2941</v>
      </c>
      <c r="D235" s="311" t="s">
        <v>3506</v>
      </c>
      <c r="E235" s="20" t="s">
        <v>19</v>
      </c>
      <c r="F235" s="312">
        <v>117</v>
      </c>
      <c r="G235" s="41"/>
      <c r="H235" s="47"/>
    </row>
    <row r="236" spans="1:8" s="2" customFormat="1" ht="16.8" customHeight="1">
      <c r="A236" s="41"/>
      <c r="B236" s="47"/>
      <c r="C236" s="307" t="s">
        <v>2945</v>
      </c>
      <c r="D236" s="308" t="s">
        <v>19</v>
      </c>
      <c r="E236" s="309" t="s">
        <v>19</v>
      </c>
      <c r="F236" s="310">
        <v>105</v>
      </c>
      <c r="G236" s="41"/>
      <c r="H236" s="47"/>
    </row>
    <row r="237" spans="1:8" s="2" customFormat="1" ht="16.8" customHeight="1">
      <c r="A237" s="41"/>
      <c r="B237" s="47"/>
      <c r="C237" s="307" t="s">
        <v>2942</v>
      </c>
      <c r="D237" s="308" t="s">
        <v>19</v>
      </c>
      <c r="E237" s="309" t="s">
        <v>19</v>
      </c>
      <c r="F237" s="310">
        <v>60</v>
      </c>
      <c r="G237" s="41"/>
      <c r="H237" s="47"/>
    </row>
    <row r="238" spans="1:8" s="2" customFormat="1" ht="16.8" customHeight="1">
      <c r="A238" s="41"/>
      <c r="B238" s="47"/>
      <c r="C238" s="311" t="s">
        <v>2942</v>
      </c>
      <c r="D238" s="311" t="s">
        <v>3507</v>
      </c>
      <c r="E238" s="20" t="s">
        <v>19</v>
      </c>
      <c r="F238" s="312">
        <v>60</v>
      </c>
      <c r="G238" s="41"/>
      <c r="H238" s="47"/>
    </row>
    <row r="239" spans="1:8" s="2" customFormat="1" ht="16.8" customHeight="1">
      <c r="A239" s="41"/>
      <c r="B239" s="47"/>
      <c r="C239" s="307" t="s">
        <v>166</v>
      </c>
      <c r="D239" s="308" t="s">
        <v>19</v>
      </c>
      <c r="E239" s="309" t="s">
        <v>19</v>
      </c>
      <c r="F239" s="310">
        <v>35.477</v>
      </c>
      <c r="G239" s="41"/>
      <c r="H239" s="47"/>
    </row>
    <row r="240" spans="1:8" s="2" customFormat="1" ht="16.8" customHeight="1">
      <c r="A240" s="41"/>
      <c r="B240" s="47"/>
      <c r="C240" s="311" t="s">
        <v>19</v>
      </c>
      <c r="D240" s="311" t="s">
        <v>292</v>
      </c>
      <c r="E240" s="20" t="s">
        <v>19</v>
      </c>
      <c r="F240" s="312">
        <v>0</v>
      </c>
      <c r="G240" s="41"/>
      <c r="H240" s="47"/>
    </row>
    <row r="241" spans="1:8" s="2" customFormat="1" ht="16.8" customHeight="1">
      <c r="A241" s="41"/>
      <c r="B241" s="47"/>
      <c r="C241" s="311" t="s">
        <v>19</v>
      </c>
      <c r="D241" s="311" t="s">
        <v>293</v>
      </c>
      <c r="E241" s="20" t="s">
        <v>19</v>
      </c>
      <c r="F241" s="312">
        <v>35.477</v>
      </c>
      <c r="G241" s="41"/>
      <c r="H241" s="47"/>
    </row>
    <row r="242" spans="1:8" s="2" customFormat="1" ht="16.8" customHeight="1">
      <c r="A242" s="41"/>
      <c r="B242" s="47"/>
      <c r="C242" s="311" t="s">
        <v>166</v>
      </c>
      <c r="D242" s="311" t="s">
        <v>243</v>
      </c>
      <c r="E242" s="20" t="s">
        <v>19</v>
      </c>
      <c r="F242" s="312">
        <v>35.477</v>
      </c>
      <c r="G242" s="41"/>
      <c r="H242" s="47"/>
    </row>
    <row r="243" spans="1:8" s="2" customFormat="1" ht="16.8" customHeight="1">
      <c r="A243" s="41"/>
      <c r="B243" s="47"/>
      <c r="C243" s="313" t="s">
        <v>3504</v>
      </c>
      <c r="D243" s="41"/>
      <c r="E243" s="41"/>
      <c r="F243" s="41"/>
      <c r="G243" s="41"/>
      <c r="H243" s="47"/>
    </row>
    <row r="244" spans="1:8" s="2" customFormat="1" ht="16.8" customHeight="1">
      <c r="A244" s="41"/>
      <c r="B244" s="47"/>
      <c r="C244" s="311" t="s">
        <v>287</v>
      </c>
      <c r="D244" s="311" t="s">
        <v>288</v>
      </c>
      <c r="E244" s="20" t="s">
        <v>238</v>
      </c>
      <c r="F244" s="312">
        <v>35.477</v>
      </c>
      <c r="G244" s="41"/>
      <c r="H244" s="47"/>
    </row>
    <row r="245" spans="1:8" s="2" customFormat="1" ht="16.8" customHeight="1">
      <c r="A245" s="41"/>
      <c r="B245" s="47"/>
      <c r="C245" s="311" t="s">
        <v>296</v>
      </c>
      <c r="D245" s="311" t="s">
        <v>297</v>
      </c>
      <c r="E245" s="20" t="s">
        <v>267</v>
      </c>
      <c r="F245" s="312">
        <v>287.632</v>
      </c>
      <c r="G245" s="41"/>
      <c r="H245" s="47"/>
    </row>
    <row r="246" spans="1:8" s="2" customFormat="1" ht="26.4" customHeight="1">
      <c r="A246" s="41"/>
      <c r="B246" s="47"/>
      <c r="C246" s="306" t="s">
        <v>3508</v>
      </c>
      <c r="D246" s="306" t="s">
        <v>126</v>
      </c>
      <c r="E246" s="41"/>
      <c r="F246" s="41"/>
      <c r="G246" s="41"/>
      <c r="H246" s="47"/>
    </row>
    <row r="247" spans="1:8" s="2" customFormat="1" ht="16.8" customHeight="1">
      <c r="A247" s="41"/>
      <c r="B247" s="47"/>
      <c r="C247" s="307" t="s">
        <v>158</v>
      </c>
      <c r="D247" s="308" t="s">
        <v>19</v>
      </c>
      <c r="E247" s="309" t="s">
        <v>19</v>
      </c>
      <c r="F247" s="310">
        <v>120</v>
      </c>
      <c r="G247" s="41"/>
      <c r="H247" s="47"/>
    </row>
    <row r="248" spans="1:8" s="2" customFormat="1" ht="16.8" customHeight="1">
      <c r="A248" s="41"/>
      <c r="B248" s="47"/>
      <c r="C248" s="311" t="s">
        <v>19</v>
      </c>
      <c r="D248" s="311" t="s">
        <v>2983</v>
      </c>
      <c r="E248" s="20" t="s">
        <v>19</v>
      </c>
      <c r="F248" s="312">
        <v>0</v>
      </c>
      <c r="G248" s="41"/>
      <c r="H248" s="47"/>
    </row>
    <row r="249" spans="1:8" s="2" customFormat="1" ht="16.8" customHeight="1">
      <c r="A249" s="41"/>
      <c r="B249" s="47"/>
      <c r="C249" s="311" t="s">
        <v>19</v>
      </c>
      <c r="D249" s="311" t="s">
        <v>165</v>
      </c>
      <c r="E249" s="20" t="s">
        <v>19</v>
      </c>
      <c r="F249" s="312">
        <v>120</v>
      </c>
      <c r="G249" s="41"/>
      <c r="H249" s="47"/>
    </row>
    <row r="250" spans="1:8" s="2" customFormat="1" ht="16.8" customHeight="1">
      <c r="A250" s="41"/>
      <c r="B250" s="47"/>
      <c r="C250" s="311" t="s">
        <v>158</v>
      </c>
      <c r="D250" s="311" t="s">
        <v>243</v>
      </c>
      <c r="E250" s="20" t="s">
        <v>19</v>
      </c>
      <c r="F250" s="312">
        <v>120</v>
      </c>
      <c r="G250" s="41"/>
      <c r="H250" s="47"/>
    </row>
    <row r="251" spans="1:8" s="2" customFormat="1" ht="16.8" customHeight="1">
      <c r="A251" s="41"/>
      <c r="B251" s="47"/>
      <c r="C251" s="313" t="s">
        <v>3504</v>
      </c>
      <c r="D251" s="41"/>
      <c r="E251" s="41"/>
      <c r="F251" s="41"/>
      <c r="G251" s="41"/>
      <c r="H251" s="47"/>
    </row>
    <row r="252" spans="1:8" s="2" customFormat="1" ht="12">
      <c r="A252" s="41"/>
      <c r="B252" s="47"/>
      <c r="C252" s="311" t="s">
        <v>236</v>
      </c>
      <c r="D252" s="311" t="s">
        <v>237</v>
      </c>
      <c r="E252" s="20" t="s">
        <v>238</v>
      </c>
      <c r="F252" s="312">
        <v>120</v>
      </c>
      <c r="G252" s="41"/>
      <c r="H252" s="47"/>
    </row>
    <row r="253" spans="1:8" s="2" customFormat="1" ht="12">
      <c r="A253" s="41"/>
      <c r="B253" s="47"/>
      <c r="C253" s="311" t="s">
        <v>251</v>
      </c>
      <c r="D253" s="311" t="s">
        <v>252</v>
      </c>
      <c r="E253" s="20" t="s">
        <v>238</v>
      </c>
      <c r="F253" s="312">
        <v>177.24</v>
      </c>
      <c r="G253" s="41"/>
      <c r="H253" s="47"/>
    </row>
    <row r="254" spans="1:8" s="2" customFormat="1" ht="16.8" customHeight="1">
      <c r="A254" s="41"/>
      <c r="B254" s="47"/>
      <c r="C254" s="307" t="s">
        <v>2949</v>
      </c>
      <c r="D254" s="308" t="s">
        <v>19</v>
      </c>
      <c r="E254" s="309" t="s">
        <v>19</v>
      </c>
      <c r="F254" s="310">
        <v>54.6</v>
      </c>
      <c r="G254" s="41"/>
      <c r="H254" s="47"/>
    </row>
    <row r="255" spans="1:8" s="2" customFormat="1" ht="16.8" customHeight="1">
      <c r="A255" s="41"/>
      <c r="B255" s="47"/>
      <c r="C255" s="311" t="s">
        <v>19</v>
      </c>
      <c r="D255" s="311" t="s">
        <v>2989</v>
      </c>
      <c r="E255" s="20" t="s">
        <v>19</v>
      </c>
      <c r="F255" s="312">
        <v>54.6</v>
      </c>
      <c r="G255" s="41"/>
      <c r="H255" s="47"/>
    </row>
    <row r="256" spans="1:8" s="2" customFormat="1" ht="16.8" customHeight="1">
      <c r="A256" s="41"/>
      <c r="B256" s="47"/>
      <c r="C256" s="311" t="s">
        <v>2949</v>
      </c>
      <c r="D256" s="311" t="s">
        <v>243</v>
      </c>
      <c r="E256" s="20" t="s">
        <v>19</v>
      </c>
      <c r="F256" s="312">
        <v>54.6</v>
      </c>
      <c r="G256" s="41"/>
      <c r="H256" s="47"/>
    </row>
    <row r="257" spans="1:8" s="2" customFormat="1" ht="16.8" customHeight="1">
      <c r="A257" s="41"/>
      <c r="B257" s="47"/>
      <c r="C257" s="313" t="s">
        <v>3504</v>
      </c>
      <c r="D257" s="41"/>
      <c r="E257" s="41"/>
      <c r="F257" s="41"/>
      <c r="G257" s="41"/>
      <c r="H257" s="47"/>
    </row>
    <row r="258" spans="1:8" s="2" customFormat="1" ht="12">
      <c r="A258" s="41"/>
      <c r="B258" s="47"/>
      <c r="C258" s="311" t="s">
        <v>2984</v>
      </c>
      <c r="D258" s="311" t="s">
        <v>2985</v>
      </c>
      <c r="E258" s="20" t="s">
        <v>238</v>
      </c>
      <c r="F258" s="312">
        <v>54.6</v>
      </c>
      <c r="G258" s="41"/>
      <c r="H258" s="47"/>
    </row>
    <row r="259" spans="1:8" s="2" customFormat="1" ht="12">
      <c r="A259" s="41"/>
      <c r="B259" s="47"/>
      <c r="C259" s="311" t="s">
        <v>251</v>
      </c>
      <c r="D259" s="311" t="s">
        <v>252</v>
      </c>
      <c r="E259" s="20" t="s">
        <v>238</v>
      </c>
      <c r="F259" s="312">
        <v>177.24</v>
      </c>
      <c r="G259" s="41"/>
      <c r="H259" s="47"/>
    </row>
    <row r="260" spans="1:8" s="2" customFormat="1" ht="16.8" customHeight="1">
      <c r="A260" s="41"/>
      <c r="B260" s="47"/>
      <c r="C260" s="307" t="s">
        <v>156</v>
      </c>
      <c r="D260" s="308" t="s">
        <v>19</v>
      </c>
      <c r="E260" s="309" t="s">
        <v>19</v>
      </c>
      <c r="F260" s="310">
        <v>260.7</v>
      </c>
      <c r="G260" s="41"/>
      <c r="H260" s="47"/>
    </row>
    <row r="261" spans="1:8" s="2" customFormat="1" ht="16.8" customHeight="1">
      <c r="A261" s="41"/>
      <c r="B261" s="47"/>
      <c r="C261" s="311" t="s">
        <v>19</v>
      </c>
      <c r="D261" s="311" t="s">
        <v>2978</v>
      </c>
      <c r="E261" s="20" t="s">
        <v>19</v>
      </c>
      <c r="F261" s="312">
        <v>173.7</v>
      </c>
      <c r="G261" s="41"/>
      <c r="H261" s="47"/>
    </row>
    <row r="262" spans="1:8" s="2" customFormat="1" ht="16.8" customHeight="1">
      <c r="A262" s="41"/>
      <c r="B262" s="47"/>
      <c r="C262" s="311" t="s">
        <v>19</v>
      </c>
      <c r="D262" s="311" t="s">
        <v>2979</v>
      </c>
      <c r="E262" s="20" t="s">
        <v>19</v>
      </c>
      <c r="F262" s="312">
        <v>60</v>
      </c>
      <c r="G262" s="41"/>
      <c r="H262" s="47"/>
    </row>
    <row r="263" spans="1:8" s="2" customFormat="1" ht="16.8" customHeight="1">
      <c r="A263" s="41"/>
      <c r="B263" s="47"/>
      <c r="C263" s="311" t="s">
        <v>19</v>
      </c>
      <c r="D263" s="311" t="s">
        <v>2980</v>
      </c>
      <c r="E263" s="20" t="s">
        <v>19</v>
      </c>
      <c r="F263" s="312">
        <v>13.5</v>
      </c>
      <c r="G263" s="41"/>
      <c r="H263" s="47"/>
    </row>
    <row r="264" spans="1:8" s="2" customFormat="1" ht="16.8" customHeight="1">
      <c r="A264" s="41"/>
      <c r="B264" s="47"/>
      <c r="C264" s="311" t="s">
        <v>19</v>
      </c>
      <c r="D264" s="311" t="s">
        <v>2981</v>
      </c>
      <c r="E264" s="20" t="s">
        <v>19</v>
      </c>
      <c r="F264" s="312">
        <v>13.5</v>
      </c>
      <c r="G264" s="41"/>
      <c r="H264" s="47"/>
    </row>
    <row r="265" spans="1:8" s="2" customFormat="1" ht="16.8" customHeight="1">
      <c r="A265" s="41"/>
      <c r="B265" s="47"/>
      <c r="C265" s="311" t="s">
        <v>156</v>
      </c>
      <c r="D265" s="311" t="s">
        <v>243</v>
      </c>
      <c r="E265" s="20" t="s">
        <v>19</v>
      </c>
      <c r="F265" s="312">
        <v>260.7</v>
      </c>
      <c r="G265" s="41"/>
      <c r="H265" s="47"/>
    </row>
    <row r="266" spans="1:8" s="2" customFormat="1" ht="16.8" customHeight="1">
      <c r="A266" s="41"/>
      <c r="B266" s="47"/>
      <c r="C266" s="313" t="s">
        <v>3504</v>
      </c>
      <c r="D266" s="41"/>
      <c r="E266" s="41"/>
      <c r="F266" s="41"/>
      <c r="G266" s="41"/>
      <c r="H266" s="47"/>
    </row>
    <row r="267" spans="1:8" s="2" customFormat="1" ht="16.8" customHeight="1">
      <c r="A267" s="41"/>
      <c r="B267" s="47"/>
      <c r="C267" s="311" t="s">
        <v>224</v>
      </c>
      <c r="D267" s="311" t="s">
        <v>225</v>
      </c>
      <c r="E267" s="20" t="s">
        <v>226</v>
      </c>
      <c r="F267" s="312">
        <v>260.7</v>
      </c>
      <c r="G267" s="41"/>
      <c r="H267" s="47"/>
    </row>
    <row r="268" spans="1:8" s="2" customFormat="1" ht="16.8" customHeight="1">
      <c r="A268" s="41"/>
      <c r="B268" s="47"/>
      <c r="C268" s="311" t="s">
        <v>273</v>
      </c>
      <c r="D268" s="311" t="s">
        <v>274</v>
      </c>
      <c r="E268" s="20" t="s">
        <v>238</v>
      </c>
      <c r="F268" s="312">
        <v>78.21</v>
      </c>
      <c r="G268" s="41"/>
      <c r="H268" s="47"/>
    </row>
    <row r="269" spans="1:8" s="2" customFormat="1" ht="16.8" customHeight="1">
      <c r="A269" s="41"/>
      <c r="B269" s="47"/>
      <c r="C269" s="307" t="s">
        <v>145</v>
      </c>
      <c r="D269" s="308" t="s">
        <v>19</v>
      </c>
      <c r="E269" s="309" t="s">
        <v>19</v>
      </c>
      <c r="F269" s="310">
        <v>4.45</v>
      </c>
      <c r="G269" s="41"/>
      <c r="H269" s="47"/>
    </row>
    <row r="270" spans="1:8" s="2" customFormat="1" ht="16.8" customHeight="1">
      <c r="A270" s="41"/>
      <c r="B270" s="47"/>
      <c r="C270" s="313" t="s">
        <v>3504</v>
      </c>
      <c r="D270" s="41"/>
      <c r="E270" s="41"/>
      <c r="F270" s="41"/>
      <c r="G270" s="41"/>
      <c r="H270" s="47"/>
    </row>
    <row r="271" spans="1:8" s="2" customFormat="1" ht="16.8" customHeight="1">
      <c r="A271" s="41"/>
      <c r="B271" s="47"/>
      <c r="C271" s="311" t="s">
        <v>3200</v>
      </c>
      <c r="D271" s="311" t="s">
        <v>3201</v>
      </c>
      <c r="E271" s="20" t="s">
        <v>226</v>
      </c>
      <c r="F271" s="312">
        <v>4.45</v>
      </c>
      <c r="G271" s="41"/>
      <c r="H271" s="47"/>
    </row>
    <row r="272" spans="1:8" s="2" customFormat="1" ht="16.8" customHeight="1">
      <c r="A272" s="41"/>
      <c r="B272" s="47"/>
      <c r="C272" s="311" t="s">
        <v>3254</v>
      </c>
      <c r="D272" s="311" t="s">
        <v>3255</v>
      </c>
      <c r="E272" s="20" t="s">
        <v>226</v>
      </c>
      <c r="F272" s="312">
        <v>178.15</v>
      </c>
      <c r="G272" s="41"/>
      <c r="H272" s="47"/>
    </row>
    <row r="273" spans="1:8" s="2" customFormat="1" ht="16.8" customHeight="1">
      <c r="A273" s="41"/>
      <c r="B273" s="47"/>
      <c r="C273" s="307" t="s">
        <v>160</v>
      </c>
      <c r="D273" s="308" t="s">
        <v>19</v>
      </c>
      <c r="E273" s="309" t="s">
        <v>19</v>
      </c>
      <c r="F273" s="310">
        <v>2.64</v>
      </c>
      <c r="G273" s="41"/>
      <c r="H273" s="47"/>
    </row>
    <row r="274" spans="1:8" s="2" customFormat="1" ht="16.8" customHeight="1">
      <c r="A274" s="41"/>
      <c r="B274" s="47"/>
      <c r="C274" s="311" t="s">
        <v>19</v>
      </c>
      <c r="D274" s="311" t="s">
        <v>2997</v>
      </c>
      <c r="E274" s="20" t="s">
        <v>19</v>
      </c>
      <c r="F274" s="312">
        <v>0</v>
      </c>
      <c r="G274" s="41"/>
      <c r="H274" s="47"/>
    </row>
    <row r="275" spans="1:8" s="2" customFormat="1" ht="16.8" customHeight="1">
      <c r="A275" s="41"/>
      <c r="B275" s="47"/>
      <c r="C275" s="311" t="s">
        <v>19</v>
      </c>
      <c r="D275" s="311" t="s">
        <v>2998</v>
      </c>
      <c r="E275" s="20" t="s">
        <v>19</v>
      </c>
      <c r="F275" s="312">
        <v>1.938</v>
      </c>
      <c r="G275" s="41"/>
      <c r="H275" s="47"/>
    </row>
    <row r="276" spans="1:8" s="2" customFormat="1" ht="16.8" customHeight="1">
      <c r="A276" s="41"/>
      <c r="B276" s="47"/>
      <c r="C276" s="311" t="s">
        <v>19</v>
      </c>
      <c r="D276" s="311" t="s">
        <v>2999</v>
      </c>
      <c r="E276" s="20" t="s">
        <v>19</v>
      </c>
      <c r="F276" s="312">
        <v>0</v>
      </c>
      <c r="G276" s="41"/>
      <c r="H276" s="47"/>
    </row>
    <row r="277" spans="1:8" s="2" customFormat="1" ht="16.8" customHeight="1">
      <c r="A277" s="41"/>
      <c r="B277" s="47"/>
      <c r="C277" s="311" t="s">
        <v>19</v>
      </c>
      <c r="D277" s="311" t="s">
        <v>3000</v>
      </c>
      <c r="E277" s="20" t="s">
        <v>19</v>
      </c>
      <c r="F277" s="312">
        <v>0.702</v>
      </c>
      <c r="G277" s="41"/>
      <c r="H277" s="47"/>
    </row>
    <row r="278" spans="1:8" s="2" customFormat="1" ht="16.8" customHeight="1">
      <c r="A278" s="41"/>
      <c r="B278" s="47"/>
      <c r="C278" s="311" t="s">
        <v>160</v>
      </c>
      <c r="D278" s="311" t="s">
        <v>243</v>
      </c>
      <c r="E278" s="20" t="s">
        <v>19</v>
      </c>
      <c r="F278" s="312">
        <v>2.64</v>
      </c>
      <c r="G278" s="41"/>
      <c r="H278" s="47"/>
    </row>
    <row r="279" spans="1:8" s="2" customFormat="1" ht="16.8" customHeight="1">
      <c r="A279" s="41"/>
      <c r="B279" s="47"/>
      <c r="C279" s="313" t="s">
        <v>3504</v>
      </c>
      <c r="D279" s="41"/>
      <c r="E279" s="41"/>
      <c r="F279" s="41"/>
      <c r="G279" s="41"/>
      <c r="H279" s="47"/>
    </row>
    <row r="280" spans="1:8" s="2" customFormat="1" ht="12">
      <c r="A280" s="41"/>
      <c r="B280" s="47"/>
      <c r="C280" s="311" t="s">
        <v>244</v>
      </c>
      <c r="D280" s="311" t="s">
        <v>245</v>
      </c>
      <c r="E280" s="20" t="s">
        <v>238</v>
      </c>
      <c r="F280" s="312">
        <v>2.64</v>
      </c>
      <c r="G280" s="41"/>
      <c r="H280" s="47"/>
    </row>
    <row r="281" spans="1:8" s="2" customFormat="1" ht="12">
      <c r="A281" s="41"/>
      <c r="B281" s="47"/>
      <c r="C281" s="311" t="s">
        <v>251</v>
      </c>
      <c r="D281" s="311" t="s">
        <v>252</v>
      </c>
      <c r="E281" s="20" t="s">
        <v>238</v>
      </c>
      <c r="F281" s="312">
        <v>177.24</v>
      </c>
      <c r="G281" s="41"/>
      <c r="H281" s="47"/>
    </row>
    <row r="282" spans="1:8" s="2" customFormat="1" ht="16.8" customHeight="1">
      <c r="A282" s="41"/>
      <c r="B282" s="47"/>
      <c r="C282" s="307" t="s">
        <v>162</v>
      </c>
      <c r="D282" s="308" t="s">
        <v>19</v>
      </c>
      <c r="E282" s="309" t="s">
        <v>19</v>
      </c>
      <c r="F282" s="310">
        <v>177.24</v>
      </c>
      <c r="G282" s="41"/>
      <c r="H282" s="47"/>
    </row>
    <row r="283" spans="1:8" s="2" customFormat="1" ht="16.8" customHeight="1">
      <c r="A283" s="41"/>
      <c r="B283" s="47"/>
      <c r="C283" s="311" t="s">
        <v>19</v>
      </c>
      <c r="D283" s="311" t="s">
        <v>3008</v>
      </c>
      <c r="E283" s="20" t="s">
        <v>19</v>
      </c>
      <c r="F283" s="312">
        <v>0</v>
      </c>
      <c r="G283" s="41"/>
      <c r="H283" s="47"/>
    </row>
    <row r="284" spans="1:8" s="2" customFormat="1" ht="16.8" customHeight="1">
      <c r="A284" s="41"/>
      <c r="B284" s="47"/>
      <c r="C284" s="311" t="s">
        <v>19</v>
      </c>
      <c r="D284" s="311" t="s">
        <v>158</v>
      </c>
      <c r="E284" s="20" t="s">
        <v>19</v>
      </c>
      <c r="F284" s="312">
        <v>120</v>
      </c>
      <c r="G284" s="41"/>
      <c r="H284" s="47"/>
    </row>
    <row r="285" spans="1:8" s="2" customFormat="1" ht="16.8" customHeight="1">
      <c r="A285" s="41"/>
      <c r="B285" s="47"/>
      <c r="C285" s="311" t="s">
        <v>19</v>
      </c>
      <c r="D285" s="311" t="s">
        <v>3009</v>
      </c>
      <c r="E285" s="20" t="s">
        <v>19</v>
      </c>
      <c r="F285" s="312">
        <v>0</v>
      </c>
      <c r="G285" s="41"/>
      <c r="H285" s="47"/>
    </row>
    <row r="286" spans="1:8" s="2" customFormat="1" ht="16.8" customHeight="1">
      <c r="A286" s="41"/>
      <c r="B286" s="47"/>
      <c r="C286" s="311" t="s">
        <v>19</v>
      </c>
      <c r="D286" s="311" t="s">
        <v>2949</v>
      </c>
      <c r="E286" s="20" t="s">
        <v>19</v>
      </c>
      <c r="F286" s="312">
        <v>54.6</v>
      </c>
      <c r="G286" s="41"/>
      <c r="H286" s="47"/>
    </row>
    <row r="287" spans="1:8" s="2" customFormat="1" ht="16.8" customHeight="1">
      <c r="A287" s="41"/>
      <c r="B287" s="47"/>
      <c r="C287" s="311" t="s">
        <v>19</v>
      </c>
      <c r="D287" s="311" t="s">
        <v>3010</v>
      </c>
      <c r="E287" s="20" t="s">
        <v>19</v>
      </c>
      <c r="F287" s="312">
        <v>0</v>
      </c>
      <c r="G287" s="41"/>
      <c r="H287" s="47"/>
    </row>
    <row r="288" spans="1:8" s="2" customFormat="1" ht="16.8" customHeight="1">
      <c r="A288" s="41"/>
      <c r="B288" s="47"/>
      <c r="C288" s="311" t="s">
        <v>19</v>
      </c>
      <c r="D288" s="311" t="s">
        <v>160</v>
      </c>
      <c r="E288" s="20" t="s">
        <v>19</v>
      </c>
      <c r="F288" s="312">
        <v>2.64</v>
      </c>
      <c r="G288" s="41"/>
      <c r="H288" s="47"/>
    </row>
    <row r="289" spans="1:8" s="2" customFormat="1" ht="16.8" customHeight="1">
      <c r="A289" s="41"/>
      <c r="B289" s="47"/>
      <c r="C289" s="311" t="s">
        <v>162</v>
      </c>
      <c r="D289" s="311" t="s">
        <v>243</v>
      </c>
      <c r="E289" s="20" t="s">
        <v>19</v>
      </c>
      <c r="F289" s="312">
        <v>177.24</v>
      </c>
      <c r="G289" s="41"/>
      <c r="H289" s="47"/>
    </row>
    <row r="290" spans="1:8" s="2" customFormat="1" ht="16.8" customHeight="1">
      <c r="A290" s="41"/>
      <c r="B290" s="47"/>
      <c r="C290" s="313" t="s">
        <v>3504</v>
      </c>
      <c r="D290" s="41"/>
      <c r="E290" s="41"/>
      <c r="F290" s="41"/>
      <c r="G290" s="41"/>
      <c r="H290" s="47"/>
    </row>
    <row r="291" spans="1:8" s="2" customFormat="1" ht="12">
      <c r="A291" s="41"/>
      <c r="B291" s="47"/>
      <c r="C291" s="311" t="s">
        <v>251</v>
      </c>
      <c r="D291" s="311" t="s">
        <v>252</v>
      </c>
      <c r="E291" s="20" t="s">
        <v>238</v>
      </c>
      <c r="F291" s="312">
        <v>177.24</v>
      </c>
      <c r="G291" s="41"/>
      <c r="H291" s="47"/>
    </row>
    <row r="292" spans="1:8" s="2" customFormat="1" ht="12">
      <c r="A292" s="41"/>
      <c r="B292" s="47"/>
      <c r="C292" s="311" t="s">
        <v>258</v>
      </c>
      <c r="D292" s="311" t="s">
        <v>259</v>
      </c>
      <c r="E292" s="20" t="s">
        <v>238</v>
      </c>
      <c r="F292" s="312">
        <v>1772.4</v>
      </c>
      <c r="G292" s="41"/>
      <c r="H292" s="47"/>
    </row>
    <row r="293" spans="1:8" s="2" customFormat="1" ht="12">
      <c r="A293" s="41"/>
      <c r="B293" s="47"/>
      <c r="C293" s="311" t="s">
        <v>265</v>
      </c>
      <c r="D293" s="311" t="s">
        <v>266</v>
      </c>
      <c r="E293" s="20" t="s">
        <v>267</v>
      </c>
      <c r="F293" s="312">
        <v>310.17</v>
      </c>
      <c r="G293" s="41"/>
      <c r="H293" s="47"/>
    </row>
    <row r="294" spans="1:8" s="2" customFormat="1" ht="16.8" customHeight="1">
      <c r="A294" s="41"/>
      <c r="B294" s="47"/>
      <c r="C294" s="307" t="s">
        <v>2939</v>
      </c>
      <c r="D294" s="308" t="s">
        <v>19</v>
      </c>
      <c r="E294" s="309" t="s">
        <v>19</v>
      </c>
      <c r="F294" s="310">
        <v>173.7</v>
      </c>
      <c r="G294" s="41"/>
      <c r="H294" s="47"/>
    </row>
    <row r="295" spans="1:8" s="2" customFormat="1" ht="16.8" customHeight="1">
      <c r="A295" s="41"/>
      <c r="B295" s="47"/>
      <c r="C295" s="311" t="s">
        <v>2939</v>
      </c>
      <c r="D295" s="311" t="s">
        <v>3061</v>
      </c>
      <c r="E295" s="20" t="s">
        <v>19</v>
      </c>
      <c r="F295" s="312">
        <v>173.7</v>
      </c>
      <c r="G295" s="41"/>
      <c r="H295" s="47"/>
    </row>
    <row r="296" spans="1:8" s="2" customFormat="1" ht="16.8" customHeight="1">
      <c r="A296" s="41"/>
      <c r="B296" s="47"/>
      <c r="C296" s="313" t="s">
        <v>3504</v>
      </c>
      <c r="D296" s="41"/>
      <c r="E296" s="41"/>
      <c r="F296" s="41"/>
      <c r="G296" s="41"/>
      <c r="H296" s="47"/>
    </row>
    <row r="297" spans="1:8" s="2" customFormat="1" ht="16.8" customHeight="1">
      <c r="A297" s="41"/>
      <c r="B297" s="47"/>
      <c r="C297" s="311" t="s">
        <v>3056</v>
      </c>
      <c r="D297" s="311" t="s">
        <v>3057</v>
      </c>
      <c r="E297" s="20" t="s">
        <v>226</v>
      </c>
      <c r="F297" s="312">
        <v>352.2</v>
      </c>
      <c r="G297" s="41"/>
      <c r="H297" s="47"/>
    </row>
    <row r="298" spans="1:8" s="2" customFormat="1" ht="16.8" customHeight="1">
      <c r="A298" s="41"/>
      <c r="B298" s="47"/>
      <c r="C298" s="311" t="s">
        <v>224</v>
      </c>
      <c r="D298" s="311" t="s">
        <v>225</v>
      </c>
      <c r="E298" s="20" t="s">
        <v>226</v>
      </c>
      <c r="F298" s="312">
        <v>260.7</v>
      </c>
      <c r="G298" s="41"/>
      <c r="H298" s="47"/>
    </row>
    <row r="299" spans="1:8" s="2" customFormat="1" ht="16.8" customHeight="1">
      <c r="A299" s="41"/>
      <c r="B299" s="47"/>
      <c r="C299" s="311" t="s">
        <v>3205</v>
      </c>
      <c r="D299" s="311" t="s">
        <v>3206</v>
      </c>
      <c r="E299" s="20" t="s">
        <v>226</v>
      </c>
      <c r="F299" s="312">
        <v>187.2</v>
      </c>
      <c r="G299" s="41"/>
      <c r="H299" s="47"/>
    </row>
    <row r="300" spans="1:8" s="2" customFormat="1" ht="16.8" customHeight="1">
      <c r="A300" s="41"/>
      <c r="B300" s="47"/>
      <c r="C300" s="311" t="s">
        <v>3254</v>
      </c>
      <c r="D300" s="311" t="s">
        <v>3255</v>
      </c>
      <c r="E300" s="20" t="s">
        <v>226</v>
      </c>
      <c r="F300" s="312">
        <v>178.15</v>
      </c>
      <c r="G300" s="41"/>
      <c r="H300" s="47"/>
    </row>
    <row r="301" spans="1:8" s="2" customFormat="1" ht="16.8" customHeight="1">
      <c r="A301" s="41"/>
      <c r="B301" s="47"/>
      <c r="C301" s="307" t="s">
        <v>2941</v>
      </c>
      <c r="D301" s="308" t="s">
        <v>19</v>
      </c>
      <c r="E301" s="309" t="s">
        <v>19</v>
      </c>
      <c r="F301" s="310">
        <v>105</v>
      </c>
      <c r="G301" s="41"/>
      <c r="H301" s="47"/>
    </row>
    <row r="302" spans="1:8" s="2" customFormat="1" ht="16.8" customHeight="1">
      <c r="A302" s="41"/>
      <c r="B302" s="47"/>
      <c r="C302" s="311" t="s">
        <v>2941</v>
      </c>
      <c r="D302" s="311" t="s">
        <v>3062</v>
      </c>
      <c r="E302" s="20" t="s">
        <v>19</v>
      </c>
      <c r="F302" s="312">
        <v>105</v>
      </c>
      <c r="G302" s="41"/>
      <c r="H302" s="47"/>
    </row>
    <row r="303" spans="1:8" s="2" customFormat="1" ht="16.8" customHeight="1">
      <c r="A303" s="41"/>
      <c r="B303" s="47"/>
      <c r="C303" s="313" t="s">
        <v>3504</v>
      </c>
      <c r="D303" s="41"/>
      <c r="E303" s="41"/>
      <c r="F303" s="41"/>
      <c r="G303" s="41"/>
      <c r="H303" s="47"/>
    </row>
    <row r="304" spans="1:8" s="2" customFormat="1" ht="16.8" customHeight="1">
      <c r="A304" s="41"/>
      <c r="B304" s="47"/>
      <c r="C304" s="311" t="s">
        <v>3056</v>
      </c>
      <c r="D304" s="311" t="s">
        <v>3057</v>
      </c>
      <c r="E304" s="20" t="s">
        <v>226</v>
      </c>
      <c r="F304" s="312">
        <v>352.2</v>
      </c>
      <c r="G304" s="41"/>
      <c r="H304" s="47"/>
    </row>
    <row r="305" spans="1:8" s="2" customFormat="1" ht="16.8" customHeight="1">
      <c r="A305" s="41"/>
      <c r="B305" s="47"/>
      <c r="C305" s="311" t="s">
        <v>3185</v>
      </c>
      <c r="D305" s="311" t="s">
        <v>3186</v>
      </c>
      <c r="E305" s="20" t="s">
        <v>226</v>
      </c>
      <c r="F305" s="312">
        <v>105</v>
      </c>
      <c r="G305" s="41"/>
      <c r="H305" s="47"/>
    </row>
    <row r="306" spans="1:8" s="2" customFormat="1" ht="16.8" customHeight="1">
      <c r="A306" s="41"/>
      <c r="B306" s="47"/>
      <c r="C306" s="311" t="s">
        <v>3190</v>
      </c>
      <c r="D306" s="311" t="s">
        <v>3191</v>
      </c>
      <c r="E306" s="20" t="s">
        <v>226</v>
      </c>
      <c r="F306" s="312">
        <v>105</v>
      </c>
      <c r="G306" s="41"/>
      <c r="H306" s="47"/>
    </row>
    <row r="307" spans="1:8" s="2" customFormat="1" ht="16.8" customHeight="1">
      <c r="A307" s="41"/>
      <c r="B307" s="47"/>
      <c r="C307" s="311" t="s">
        <v>3272</v>
      </c>
      <c r="D307" s="311" t="s">
        <v>3273</v>
      </c>
      <c r="E307" s="20" t="s">
        <v>226</v>
      </c>
      <c r="F307" s="312">
        <v>105</v>
      </c>
      <c r="G307" s="41"/>
      <c r="H307" s="47"/>
    </row>
    <row r="308" spans="1:8" s="2" customFormat="1" ht="16.8" customHeight="1">
      <c r="A308" s="41"/>
      <c r="B308" s="47"/>
      <c r="C308" s="307" t="s">
        <v>2945</v>
      </c>
      <c r="D308" s="308" t="s">
        <v>19</v>
      </c>
      <c r="E308" s="309" t="s">
        <v>19</v>
      </c>
      <c r="F308" s="310">
        <v>105</v>
      </c>
      <c r="G308" s="41"/>
      <c r="H308" s="47"/>
    </row>
    <row r="309" spans="1:8" s="2" customFormat="1" ht="16.8" customHeight="1">
      <c r="A309" s="41"/>
      <c r="B309" s="47"/>
      <c r="C309" s="313" t="s">
        <v>3504</v>
      </c>
      <c r="D309" s="41"/>
      <c r="E309" s="41"/>
      <c r="F309" s="41"/>
      <c r="G309" s="41"/>
      <c r="H309" s="47"/>
    </row>
    <row r="310" spans="1:8" s="2" customFormat="1" ht="12">
      <c r="A310" s="41"/>
      <c r="B310" s="47"/>
      <c r="C310" s="311" t="s">
        <v>2984</v>
      </c>
      <c r="D310" s="311" t="s">
        <v>2985</v>
      </c>
      <c r="E310" s="20" t="s">
        <v>238</v>
      </c>
      <c r="F310" s="312">
        <v>54.6</v>
      </c>
      <c r="G310" s="41"/>
      <c r="H310" s="47"/>
    </row>
    <row r="311" spans="1:8" s="2" customFormat="1" ht="16.8" customHeight="1">
      <c r="A311" s="41"/>
      <c r="B311" s="47"/>
      <c r="C311" s="307" t="s">
        <v>2942</v>
      </c>
      <c r="D311" s="308" t="s">
        <v>19</v>
      </c>
      <c r="E311" s="309" t="s">
        <v>19</v>
      </c>
      <c r="F311" s="310">
        <v>60</v>
      </c>
      <c r="G311" s="41"/>
      <c r="H311" s="47"/>
    </row>
    <row r="312" spans="1:8" s="2" customFormat="1" ht="16.8" customHeight="1">
      <c r="A312" s="41"/>
      <c r="B312" s="47"/>
      <c r="C312" s="311" t="s">
        <v>2942</v>
      </c>
      <c r="D312" s="311" t="s">
        <v>3063</v>
      </c>
      <c r="E312" s="20" t="s">
        <v>19</v>
      </c>
      <c r="F312" s="312">
        <v>60</v>
      </c>
      <c r="G312" s="41"/>
      <c r="H312" s="47"/>
    </row>
    <row r="313" spans="1:8" s="2" customFormat="1" ht="16.8" customHeight="1">
      <c r="A313" s="41"/>
      <c r="B313" s="47"/>
      <c r="C313" s="313" t="s">
        <v>3504</v>
      </c>
      <c r="D313" s="41"/>
      <c r="E313" s="41"/>
      <c r="F313" s="41"/>
      <c r="G313" s="41"/>
      <c r="H313" s="47"/>
    </row>
    <row r="314" spans="1:8" s="2" customFormat="1" ht="16.8" customHeight="1">
      <c r="A314" s="41"/>
      <c r="B314" s="47"/>
      <c r="C314" s="311" t="s">
        <v>3056</v>
      </c>
      <c r="D314" s="311" t="s">
        <v>3057</v>
      </c>
      <c r="E314" s="20" t="s">
        <v>226</v>
      </c>
      <c r="F314" s="312">
        <v>352.2</v>
      </c>
      <c r="G314" s="41"/>
      <c r="H314" s="47"/>
    </row>
    <row r="315" spans="1:8" s="2" customFormat="1" ht="16.8" customHeight="1">
      <c r="A315" s="41"/>
      <c r="B315" s="47"/>
      <c r="C315" s="311" t="s">
        <v>224</v>
      </c>
      <c r="D315" s="311" t="s">
        <v>225</v>
      </c>
      <c r="E315" s="20" t="s">
        <v>226</v>
      </c>
      <c r="F315" s="312">
        <v>260.7</v>
      </c>
      <c r="G315" s="41"/>
      <c r="H315" s="47"/>
    </row>
    <row r="316" spans="1:8" s="2" customFormat="1" ht="16.8" customHeight="1">
      <c r="A316" s="41"/>
      <c r="B316" s="47"/>
      <c r="C316" s="311" t="s">
        <v>3195</v>
      </c>
      <c r="D316" s="311" t="s">
        <v>3196</v>
      </c>
      <c r="E316" s="20" t="s">
        <v>226</v>
      </c>
      <c r="F316" s="312">
        <v>60</v>
      </c>
      <c r="G316" s="41"/>
      <c r="H316" s="47"/>
    </row>
    <row r="317" spans="1:8" s="2" customFormat="1" ht="16.8" customHeight="1">
      <c r="A317" s="41"/>
      <c r="B317" s="47"/>
      <c r="C317" s="311" t="s">
        <v>3235</v>
      </c>
      <c r="D317" s="311" t="s">
        <v>3236</v>
      </c>
      <c r="E317" s="20" t="s">
        <v>226</v>
      </c>
      <c r="F317" s="312">
        <v>60</v>
      </c>
      <c r="G317" s="41"/>
      <c r="H317" s="47"/>
    </row>
    <row r="318" spans="1:8" s="2" customFormat="1" ht="16.8" customHeight="1">
      <c r="A318" s="41"/>
      <c r="B318" s="47"/>
      <c r="C318" s="311" t="s">
        <v>3249</v>
      </c>
      <c r="D318" s="311" t="s">
        <v>3250</v>
      </c>
      <c r="E318" s="20" t="s">
        <v>226</v>
      </c>
      <c r="F318" s="312">
        <v>60</v>
      </c>
      <c r="G318" s="41"/>
      <c r="H318" s="47"/>
    </row>
    <row r="319" spans="1:8" s="2" customFormat="1" ht="16.8" customHeight="1">
      <c r="A319" s="41"/>
      <c r="B319" s="47"/>
      <c r="C319" s="311" t="s">
        <v>3246</v>
      </c>
      <c r="D319" s="311" t="s">
        <v>3247</v>
      </c>
      <c r="E319" s="20" t="s">
        <v>226</v>
      </c>
      <c r="F319" s="312">
        <v>60</v>
      </c>
      <c r="G319" s="41"/>
      <c r="H319" s="47"/>
    </row>
    <row r="320" spans="1:8" s="2" customFormat="1" ht="16.8" customHeight="1">
      <c r="A320" s="41"/>
      <c r="B320" s="47"/>
      <c r="C320" s="311" t="s">
        <v>3346</v>
      </c>
      <c r="D320" s="311" t="s">
        <v>3347</v>
      </c>
      <c r="E320" s="20" t="s">
        <v>267</v>
      </c>
      <c r="F320" s="312">
        <v>0.2</v>
      </c>
      <c r="G320" s="41"/>
      <c r="H320" s="47"/>
    </row>
    <row r="321" spans="1:8" s="2" customFormat="1" ht="16.8" customHeight="1">
      <c r="A321" s="41"/>
      <c r="B321" s="47"/>
      <c r="C321" s="311" t="s">
        <v>3240</v>
      </c>
      <c r="D321" s="311" t="s">
        <v>3241</v>
      </c>
      <c r="E321" s="20" t="s">
        <v>267</v>
      </c>
      <c r="F321" s="312">
        <v>0.2</v>
      </c>
      <c r="G321" s="41"/>
      <c r="H321" s="47"/>
    </row>
    <row r="322" spans="1:8" s="2" customFormat="1" ht="16.8" customHeight="1">
      <c r="A322" s="41"/>
      <c r="B322" s="47"/>
      <c r="C322" s="307" t="s">
        <v>2943</v>
      </c>
      <c r="D322" s="308" t="s">
        <v>19</v>
      </c>
      <c r="E322" s="309" t="s">
        <v>19</v>
      </c>
      <c r="F322" s="310">
        <v>13.5</v>
      </c>
      <c r="G322" s="41"/>
      <c r="H322" s="47"/>
    </row>
    <row r="323" spans="1:8" s="2" customFormat="1" ht="16.8" customHeight="1">
      <c r="A323" s="41"/>
      <c r="B323" s="47"/>
      <c r="C323" s="311" t="s">
        <v>2943</v>
      </c>
      <c r="D323" s="311" t="s">
        <v>3064</v>
      </c>
      <c r="E323" s="20" t="s">
        <v>19</v>
      </c>
      <c r="F323" s="312">
        <v>13.5</v>
      </c>
      <c r="G323" s="41"/>
      <c r="H323" s="47"/>
    </row>
    <row r="324" spans="1:8" s="2" customFormat="1" ht="16.8" customHeight="1">
      <c r="A324" s="41"/>
      <c r="B324" s="47"/>
      <c r="C324" s="313" t="s">
        <v>3504</v>
      </c>
      <c r="D324" s="41"/>
      <c r="E324" s="41"/>
      <c r="F324" s="41"/>
      <c r="G324" s="41"/>
      <c r="H324" s="47"/>
    </row>
    <row r="325" spans="1:8" s="2" customFormat="1" ht="16.8" customHeight="1">
      <c r="A325" s="41"/>
      <c r="B325" s="47"/>
      <c r="C325" s="311" t="s">
        <v>3056</v>
      </c>
      <c r="D325" s="311" t="s">
        <v>3057</v>
      </c>
      <c r="E325" s="20" t="s">
        <v>226</v>
      </c>
      <c r="F325" s="312">
        <v>352.2</v>
      </c>
      <c r="G325" s="41"/>
      <c r="H325" s="47"/>
    </row>
    <row r="326" spans="1:8" s="2" customFormat="1" ht="16.8" customHeight="1">
      <c r="A326" s="41"/>
      <c r="B326" s="47"/>
      <c r="C326" s="311" t="s">
        <v>224</v>
      </c>
      <c r="D326" s="311" t="s">
        <v>225</v>
      </c>
      <c r="E326" s="20" t="s">
        <v>226</v>
      </c>
      <c r="F326" s="312">
        <v>260.7</v>
      </c>
      <c r="G326" s="41"/>
      <c r="H326" s="47"/>
    </row>
    <row r="327" spans="1:8" s="2" customFormat="1" ht="16.8" customHeight="1">
      <c r="A327" s="41"/>
      <c r="B327" s="47"/>
      <c r="C327" s="311" t="s">
        <v>3205</v>
      </c>
      <c r="D327" s="311" t="s">
        <v>3206</v>
      </c>
      <c r="E327" s="20" t="s">
        <v>226</v>
      </c>
      <c r="F327" s="312">
        <v>187.2</v>
      </c>
      <c r="G327" s="41"/>
      <c r="H327" s="47"/>
    </row>
    <row r="328" spans="1:8" s="2" customFormat="1" ht="16.8" customHeight="1">
      <c r="A328" s="41"/>
      <c r="B328" s="47"/>
      <c r="C328" s="311" t="s">
        <v>3210</v>
      </c>
      <c r="D328" s="311" t="s">
        <v>3211</v>
      </c>
      <c r="E328" s="20" t="s">
        <v>226</v>
      </c>
      <c r="F328" s="312">
        <v>13.5</v>
      </c>
      <c r="G328" s="41"/>
      <c r="H328" s="47"/>
    </row>
    <row r="329" spans="1:8" s="2" customFormat="1" ht="16.8" customHeight="1">
      <c r="A329" s="41"/>
      <c r="B329" s="47"/>
      <c r="C329" s="311" t="s">
        <v>3263</v>
      </c>
      <c r="D329" s="311" t="s">
        <v>3264</v>
      </c>
      <c r="E329" s="20" t="s">
        <v>226</v>
      </c>
      <c r="F329" s="312">
        <v>13.5</v>
      </c>
      <c r="G329" s="41"/>
      <c r="H329" s="47"/>
    </row>
    <row r="330" spans="1:8" s="2" customFormat="1" ht="16.8" customHeight="1">
      <c r="A330" s="41"/>
      <c r="B330" s="47"/>
      <c r="C330" s="311" t="s">
        <v>3268</v>
      </c>
      <c r="D330" s="311" t="s">
        <v>3269</v>
      </c>
      <c r="E330" s="20" t="s">
        <v>226</v>
      </c>
      <c r="F330" s="312">
        <v>13.905</v>
      </c>
      <c r="G330" s="41"/>
      <c r="H330" s="47"/>
    </row>
    <row r="331" spans="1:8" s="2" customFormat="1" ht="7.4" customHeight="1">
      <c r="A331" s="41"/>
      <c r="B331" s="170"/>
      <c r="C331" s="171"/>
      <c r="D331" s="171"/>
      <c r="E331" s="171"/>
      <c r="F331" s="171"/>
      <c r="G331" s="171"/>
      <c r="H331" s="47"/>
    </row>
    <row r="332" spans="1:8" s="2" customFormat="1" ht="12">
      <c r="A332" s="41"/>
      <c r="B332" s="41"/>
      <c r="C332" s="41"/>
      <c r="D332" s="41"/>
      <c r="E332" s="41"/>
      <c r="F332" s="41"/>
      <c r="G332" s="41"/>
      <c r="H332" s="41"/>
    </row>
  </sheetData>
  <sheetProtection password="C7B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314" customWidth="1"/>
    <col min="2" max="2" width="1.7109375" style="314" customWidth="1"/>
    <col min="3" max="4" width="5.00390625" style="314" customWidth="1"/>
    <col min="5" max="5" width="11.7109375" style="314" customWidth="1"/>
    <col min="6" max="6" width="9.140625" style="314" customWidth="1"/>
    <col min="7" max="7" width="5.00390625" style="314" customWidth="1"/>
    <col min="8" max="8" width="77.8515625" style="314" customWidth="1"/>
    <col min="9" max="10" width="20.00390625" style="314" customWidth="1"/>
    <col min="11" max="11" width="1.7109375" style="314" customWidth="1"/>
  </cols>
  <sheetData>
    <row r="1" s="1" customFormat="1" ht="37.5" customHeight="1"/>
    <row r="2" spans="2:11" s="1" customFormat="1" ht="7.5" customHeight="1">
      <c r="B2" s="315"/>
      <c r="C2" s="316"/>
      <c r="D2" s="316"/>
      <c r="E2" s="316"/>
      <c r="F2" s="316"/>
      <c r="G2" s="316"/>
      <c r="H2" s="316"/>
      <c r="I2" s="316"/>
      <c r="J2" s="316"/>
      <c r="K2" s="317"/>
    </row>
    <row r="3" spans="2:11" s="17" customFormat="1" ht="45" customHeight="1">
      <c r="B3" s="318"/>
      <c r="C3" s="319" t="s">
        <v>3509</v>
      </c>
      <c r="D3" s="319"/>
      <c r="E3" s="319"/>
      <c r="F3" s="319"/>
      <c r="G3" s="319"/>
      <c r="H3" s="319"/>
      <c r="I3" s="319"/>
      <c r="J3" s="319"/>
      <c r="K3" s="320"/>
    </row>
    <row r="4" spans="2:11" s="1" customFormat="1" ht="25.5" customHeight="1">
      <c r="B4" s="321"/>
      <c r="C4" s="322" t="s">
        <v>3510</v>
      </c>
      <c r="D4" s="322"/>
      <c r="E4" s="322"/>
      <c r="F4" s="322"/>
      <c r="G4" s="322"/>
      <c r="H4" s="322"/>
      <c r="I4" s="322"/>
      <c r="J4" s="322"/>
      <c r="K4" s="323"/>
    </row>
    <row r="5" spans="2:11" s="1" customFormat="1" ht="5.25" customHeight="1">
      <c r="B5" s="321"/>
      <c r="C5" s="324"/>
      <c r="D5" s="324"/>
      <c r="E5" s="324"/>
      <c r="F5" s="324"/>
      <c r="G5" s="324"/>
      <c r="H5" s="324"/>
      <c r="I5" s="324"/>
      <c r="J5" s="324"/>
      <c r="K5" s="323"/>
    </row>
    <row r="6" spans="2:11" s="1" customFormat="1" ht="15" customHeight="1">
      <c r="B6" s="321"/>
      <c r="C6" s="325" t="s">
        <v>3511</v>
      </c>
      <c r="D6" s="325"/>
      <c r="E6" s="325"/>
      <c r="F6" s="325"/>
      <c r="G6" s="325"/>
      <c r="H6" s="325"/>
      <c r="I6" s="325"/>
      <c r="J6" s="325"/>
      <c r="K6" s="323"/>
    </row>
    <row r="7" spans="2:11" s="1" customFormat="1" ht="15" customHeight="1">
      <c r="B7" s="326"/>
      <c r="C7" s="325" t="s">
        <v>3512</v>
      </c>
      <c r="D7" s="325"/>
      <c r="E7" s="325"/>
      <c r="F7" s="325"/>
      <c r="G7" s="325"/>
      <c r="H7" s="325"/>
      <c r="I7" s="325"/>
      <c r="J7" s="325"/>
      <c r="K7" s="323"/>
    </row>
    <row r="8" spans="2:11" s="1" customFormat="1" ht="12.75" customHeight="1">
      <c r="B8" s="326"/>
      <c r="C8" s="325"/>
      <c r="D8" s="325"/>
      <c r="E8" s="325"/>
      <c r="F8" s="325"/>
      <c r="G8" s="325"/>
      <c r="H8" s="325"/>
      <c r="I8" s="325"/>
      <c r="J8" s="325"/>
      <c r="K8" s="323"/>
    </row>
    <row r="9" spans="2:11" s="1" customFormat="1" ht="15" customHeight="1">
      <c r="B9" s="326"/>
      <c r="C9" s="325" t="s">
        <v>3513</v>
      </c>
      <c r="D9" s="325"/>
      <c r="E9" s="325"/>
      <c r="F9" s="325"/>
      <c r="G9" s="325"/>
      <c r="H9" s="325"/>
      <c r="I9" s="325"/>
      <c r="J9" s="325"/>
      <c r="K9" s="323"/>
    </row>
    <row r="10" spans="2:11" s="1" customFormat="1" ht="15" customHeight="1">
      <c r="B10" s="326"/>
      <c r="C10" s="325"/>
      <c r="D10" s="325" t="s">
        <v>3514</v>
      </c>
      <c r="E10" s="325"/>
      <c r="F10" s="325"/>
      <c r="G10" s="325"/>
      <c r="H10" s="325"/>
      <c r="I10" s="325"/>
      <c r="J10" s="325"/>
      <c r="K10" s="323"/>
    </row>
    <row r="11" spans="2:11" s="1" customFormat="1" ht="15" customHeight="1">
      <c r="B11" s="326"/>
      <c r="C11" s="327"/>
      <c r="D11" s="325" t="s">
        <v>3515</v>
      </c>
      <c r="E11" s="325"/>
      <c r="F11" s="325"/>
      <c r="G11" s="325"/>
      <c r="H11" s="325"/>
      <c r="I11" s="325"/>
      <c r="J11" s="325"/>
      <c r="K11" s="323"/>
    </row>
    <row r="12" spans="2:11" s="1" customFormat="1" ht="15" customHeight="1">
      <c r="B12" s="326"/>
      <c r="C12" s="327"/>
      <c r="D12" s="325"/>
      <c r="E12" s="325"/>
      <c r="F12" s="325"/>
      <c r="G12" s="325"/>
      <c r="H12" s="325"/>
      <c r="I12" s="325"/>
      <c r="J12" s="325"/>
      <c r="K12" s="323"/>
    </row>
    <row r="13" spans="2:11" s="1" customFormat="1" ht="15" customHeight="1">
      <c r="B13" s="326"/>
      <c r="C13" s="327"/>
      <c r="D13" s="328" t="s">
        <v>3516</v>
      </c>
      <c r="E13" s="325"/>
      <c r="F13" s="325"/>
      <c r="G13" s="325"/>
      <c r="H13" s="325"/>
      <c r="I13" s="325"/>
      <c r="J13" s="325"/>
      <c r="K13" s="323"/>
    </row>
    <row r="14" spans="2:11" s="1" customFormat="1" ht="12.75" customHeight="1">
      <c r="B14" s="326"/>
      <c r="C14" s="327"/>
      <c r="D14" s="327"/>
      <c r="E14" s="327"/>
      <c r="F14" s="327"/>
      <c r="G14" s="327"/>
      <c r="H14" s="327"/>
      <c r="I14" s="327"/>
      <c r="J14" s="327"/>
      <c r="K14" s="323"/>
    </row>
    <row r="15" spans="2:11" s="1" customFormat="1" ht="15" customHeight="1">
      <c r="B15" s="326"/>
      <c r="C15" s="327"/>
      <c r="D15" s="325" t="s">
        <v>3517</v>
      </c>
      <c r="E15" s="325"/>
      <c r="F15" s="325"/>
      <c r="G15" s="325"/>
      <c r="H15" s="325"/>
      <c r="I15" s="325"/>
      <c r="J15" s="325"/>
      <c r="K15" s="323"/>
    </row>
    <row r="16" spans="2:11" s="1" customFormat="1" ht="15" customHeight="1">
      <c r="B16" s="326"/>
      <c r="C16" s="327"/>
      <c r="D16" s="325" t="s">
        <v>3518</v>
      </c>
      <c r="E16" s="325"/>
      <c r="F16" s="325"/>
      <c r="G16" s="325"/>
      <c r="H16" s="325"/>
      <c r="I16" s="325"/>
      <c r="J16" s="325"/>
      <c r="K16" s="323"/>
    </row>
    <row r="17" spans="2:11" s="1" customFormat="1" ht="15" customHeight="1">
      <c r="B17" s="326"/>
      <c r="C17" s="327"/>
      <c r="D17" s="325" t="s">
        <v>3519</v>
      </c>
      <c r="E17" s="325"/>
      <c r="F17" s="325"/>
      <c r="G17" s="325"/>
      <c r="H17" s="325"/>
      <c r="I17" s="325"/>
      <c r="J17" s="325"/>
      <c r="K17" s="323"/>
    </row>
    <row r="18" spans="2:11" s="1" customFormat="1" ht="15" customHeight="1">
      <c r="B18" s="326"/>
      <c r="C18" s="327"/>
      <c r="D18" s="327"/>
      <c r="E18" s="329" t="s">
        <v>79</v>
      </c>
      <c r="F18" s="325" t="s">
        <v>3520</v>
      </c>
      <c r="G18" s="325"/>
      <c r="H18" s="325"/>
      <c r="I18" s="325"/>
      <c r="J18" s="325"/>
      <c r="K18" s="323"/>
    </row>
    <row r="19" spans="2:11" s="1" customFormat="1" ht="15" customHeight="1">
      <c r="B19" s="326"/>
      <c r="C19" s="327"/>
      <c r="D19" s="327"/>
      <c r="E19" s="329" t="s">
        <v>3521</v>
      </c>
      <c r="F19" s="325" t="s">
        <v>3522</v>
      </c>
      <c r="G19" s="325"/>
      <c r="H19" s="325"/>
      <c r="I19" s="325"/>
      <c r="J19" s="325"/>
      <c r="K19" s="323"/>
    </row>
    <row r="20" spans="2:11" s="1" customFormat="1" ht="15" customHeight="1">
      <c r="B20" s="326"/>
      <c r="C20" s="327"/>
      <c r="D20" s="327"/>
      <c r="E20" s="329" t="s">
        <v>3523</v>
      </c>
      <c r="F20" s="325" t="s">
        <v>3524</v>
      </c>
      <c r="G20" s="325"/>
      <c r="H20" s="325"/>
      <c r="I20" s="325"/>
      <c r="J20" s="325"/>
      <c r="K20" s="323"/>
    </row>
    <row r="21" spans="2:11" s="1" customFormat="1" ht="15" customHeight="1">
      <c r="B21" s="326"/>
      <c r="C21" s="327"/>
      <c r="D21" s="327"/>
      <c r="E21" s="329" t="s">
        <v>128</v>
      </c>
      <c r="F21" s="325" t="s">
        <v>3525</v>
      </c>
      <c r="G21" s="325"/>
      <c r="H21" s="325"/>
      <c r="I21" s="325"/>
      <c r="J21" s="325"/>
      <c r="K21" s="323"/>
    </row>
    <row r="22" spans="2:11" s="1" customFormat="1" ht="15" customHeight="1">
      <c r="B22" s="326"/>
      <c r="C22" s="327"/>
      <c r="D22" s="327"/>
      <c r="E22" s="329" t="s">
        <v>3526</v>
      </c>
      <c r="F22" s="325" t="s">
        <v>2626</v>
      </c>
      <c r="G22" s="325"/>
      <c r="H22" s="325"/>
      <c r="I22" s="325"/>
      <c r="J22" s="325"/>
      <c r="K22" s="323"/>
    </row>
    <row r="23" spans="2:11" s="1" customFormat="1" ht="15" customHeight="1">
      <c r="B23" s="326"/>
      <c r="C23" s="327"/>
      <c r="D23" s="327"/>
      <c r="E23" s="329" t="s">
        <v>91</v>
      </c>
      <c r="F23" s="325" t="s">
        <v>3527</v>
      </c>
      <c r="G23" s="325"/>
      <c r="H23" s="325"/>
      <c r="I23" s="325"/>
      <c r="J23" s="325"/>
      <c r="K23" s="323"/>
    </row>
    <row r="24" spans="2:11" s="1" customFormat="1" ht="12.75" customHeight="1">
      <c r="B24" s="326"/>
      <c r="C24" s="327"/>
      <c r="D24" s="327"/>
      <c r="E24" s="327"/>
      <c r="F24" s="327"/>
      <c r="G24" s="327"/>
      <c r="H24" s="327"/>
      <c r="I24" s="327"/>
      <c r="J24" s="327"/>
      <c r="K24" s="323"/>
    </row>
    <row r="25" spans="2:11" s="1" customFormat="1" ht="15" customHeight="1">
      <c r="B25" s="326"/>
      <c r="C25" s="325" t="s">
        <v>3528</v>
      </c>
      <c r="D25" s="325"/>
      <c r="E25" s="325"/>
      <c r="F25" s="325"/>
      <c r="G25" s="325"/>
      <c r="H25" s="325"/>
      <c r="I25" s="325"/>
      <c r="J25" s="325"/>
      <c r="K25" s="323"/>
    </row>
    <row r="26" spans="2:11" s="1" customFormat="1" ht="15" customHeight="1">
      <c r="B26" s="326"/>
      <c r="C26" s="325" t="s">
        <v>3529</v>
      </c>
      <c r="D26" s="325"/>
      <c r="E26" s="325"/>
      <c r="F26" s="325"/>
      <c r="G26" s="325"/>
      <c r="H26" s="325"/>
      <c r="I26" s="325"/>
      <c r="J26" s="325"/>
      <c r="K26" s="323"/>
    </row>
    <row r="27" spans="2:11" s="1" customFormat="1" ht="15" customHeight="1">
      <c r="B27" s="326"/>
      <c r="C27" s="325"/>
      <c r="D27" s="325" t="s">
        <v>3530</v>
      </c>
      <c r="E27" s="325"/>
      <c r="F27" s="325"/>
      <c r="G27" s="325"/>
      <c r="H27" s="325"/>
      <c r="I27" s="325"/>
      <c r="J27" s="325"/>
      <c r="K27" s="323"/>
    </row>
    <row r="28" spans="2:11" s="1" customFormat="1" ht="15" customHeight="1">
      <c r="B28" s="326"/>
      <c r="C28" s="327"/>
      <c r="D28" s="325" t="s">
        <v>3531</v>
      </c>
      <c r="E28" s="325"/>
      <c r="F28" s="325"/>
      <c r="G28" s="325"/>
      <c r="H28" s="325"/>
      <c r="I28" s="325"/>
      <c r="J28" s="325"/>
      <c r="K28" s="323"/>
    </row>
    <row r="29" spans="2:11" s="1" customFormat="1" ht="12.75" customHeight="1">
      <c r="B29" s="326"/>
      <c r="C29" s="327"/>
      <c r="D29" s="327"/>
      <c r="E29" s="327"/>
      <c r="F29" s="327"/>
      <c r="G29" s="327"/>
      <c r="H29" s="327"/>
      <c r="I29" s="327"/>
      <c r="J29" s="327"/>
      <c r="K29" s="323"/>
    </row>
    <row r="30" spans="2:11" s="1" customFormat="1" ht="15" customHeight="1">
      <c r="B30" s="326"/>
      <c r="C30" s="327"/>
      <c r="D30" s="325" t="s">
        <v>3532</v>
      </c>
      <c r="E30" s="325"/>
      <c r="F30" s="325"/>
      <c r="G30" s="325"/>
      <c r="H30" s="325"/>
      <c r="I30" s="325"/>
      <c r="J30" s="325"/>
      <c r="K30" s="323"/>
    </row>
    <row r="31" spans="2:11" s="1" customFormat="1" ht="15" customHeight="1">
      <c r="B31" s="326"/>
      <c r="C31" s="327"/>
      <c r="D31" s="325" t="s">
        <v>3533</v>
      </c>
      <c r="E31" s="325"/>
      <c r="F31" s="325"/>
      <c r="G31" s="325"/>
      <c r="H31" s="325"/>
      <c r="I31" s="325"/>
      <c r="J31" s="325"/>
      <c r="K31" s="323"/>
    </row>
    <row r="32" spans="2:11" s="1" customFormat="1" ht="12.75" customHeight="1">
      <c r="B32" s="326"/>
      <c r="C32" s="327"/>
      <c r="D32" s="327"/>
      <c r="E32" s="327"/>
      <c r="F32" s="327"/>
      <c r="G32" s="327"/>
      <c r="H32" s="327"/>
      <c r="I32" s="327"/>
      <c r="J32" s="327"/>
      <c r="K32" s="323"/>
    </row>
    <row r="33" spans="2:11" s="1" customFormat="1" ht="15" customHeight="1">
      <c r="B33" s="326"/>
      <c r="C33" s="327"/>
      <c r="D33" s="325" t="s">
        <v>3534</v>
      </c>
      <c r="E33" s="325"/>
      <c r="F33" s="325"/>
      <c r="G33" s="325"/>
      <c r="H33" s="325"/>
      <c r="I33" s="325"/>
      <c r="J33" s="325"/>
      <c r="K33" s="323"/>
    </row>
    <row r="34" spans="2:11" s="1" customFormat="1" ht="15" customHeight="1">
      <c r="B34" s="326"/>
      <c r="C34" s="327"/>
      <c r="D34" s="325" t="s">
        <v>3535</v>
      </c>
      <c r="E34" s="325"/>
      <c r="F34" s="325"/>
      <c r="G34" s="325"/>
      <c r="H34" s="325"/>
      <c r="I34" s="325"/>
      <c r="J34" s="325"/>
      <c r="K34" s="323"/>
    </row>
    <row r="35" spans="2:11" s="1" customFormat="1" ht="15" customHeight="1">
      <c r="B35" s="326"/>
      <c r="C35" s="327"/>
      <c r="D35" s="325" t="s">
        <v>3536</v>
      </c>
      <c r="E35" s="325"/>
      <c r="F35" s="325"/>
      <c r="G35" s="325"/>
      <c r="H35" s="325"/>
      <c r="I35" s="325"/>
      <c r="J35" s="325"/>
      <c r="K35" s="323"/>
    </row>
    <row r="36" spans="2:11" s="1" customFormat="1" ht="15" customHeight="1">
      <c r="B36" s="326"/>
      <c r="C36" s="327"/>
      <c r="D36" s="325"/>
      <c r="E36" s="328" t="s">
        <v>207</v>
      </c>
      <c r="F36" s="325"/>
      <c r="G36" s="325" t="s">
        <v>3537</v>
      </c>
      <c r="H36" s="325"/>
      <c r="I36" s="325"/>
      <c r="J36" s="325"/>
      <c r="K36" s="323"/>
    </row>
    <row r="37" spans="2:11" s="1" customFormat="1" ht="30.75" customHeight="1">
      <c r="B37" s="326"/>
      <c r="C37" s="327"/>
      <c r="D37" s="325"/>
      <c r="E37" s="328" t="s">
        <v>3538</v>
      </c>
      <c r="F37" s="325"/>
      <c r="G37" s="325" t="s">
        <v>3539</v>
      </c>
      <c r="H37" s="325"/>
      <c r="I37" s="325"/>
      <c r="J37" s="325"/>
      <c r="K37" s="323"/>
    </row>
    <row r="38" spans="2:11" s="1" customFormat="1" ht="15" customHeight="1">
      <c r="B38" s="326"/>
      <c r="C38" s="327"/>
      <c r="D38" s="325"/>
      <c r="E38" s="328" t="s">
        <v>53</v>
      </c>
      <c r="F38" s="325"/>
      <c r="G38" s="325" t="s">
        <v>3540</v>
      </c>
      <c r="H38" s="325"/>
      <c r="I38" s="325"/>
      <c r="J38" s="325"/>
      <c r="K38" s="323"/>
    </row>
    <row r="39" spans="2:11" s="1" customFormat="1" ht="15" customHeight="1">
      <c r="B39" s="326"/>
      <c r="C39" s="327"/>
      <c r="D39" s="325"/>
      <c r="E39" s="328" t="s">
        <v>54</v>
      </c>
      <c r="F39" s="325"/>
      <c r="G39" s="325" t="s">
        <v>3541</v>
      </c>
      <c r="H39" s="325"/>
      <c r="I39" s="325"/>
      <c r="J39" s="325"/>
      <c r="K39" s="323"/>
    </row>
    <row r="40" spans="2:11" s="1" customFormat="1" ht="15" customHeight="1">
      <c r="B40" s="326"/>
      <c r="C40" s="327"/>
      <c r="D40" s="325"/>
      <c r="E40" s="328" t="s">
        <v>208</v>
      </c>
      <c r="F40" s="325"/>
      <c r="G40" s="325" t="s">
        <v>3542</v>
      </c>
      <c r="H40" s="325"/>
      <c r="I40" s="325"/>
      <c r="J40" s="325"/>
      <c r="K40" s="323"/>
    </row>
    <row r="41" spans="2:11" s="1" customFormat="1" ht="15" customHeight="1">
      <c r="B41" s="326"/>
      <c r="C41" s="327"/>
      <c r="D41" s="325"/>
      <c r="E41" s="328" t="s">
        <v>209</v>
      </c>
      <c r="F41" s="325"/>
      <c r="G41" s="325" t="s">
        <v>3543</v>
      </c>
      <c r="H41" s="325"/>
      <c r="I41" s="325"/>
      <c r="J41" s="325"/>
      <c r="K41" s="323"/>
    </row>
    <row r="42" spans="2:11" s="1" customFormat="1" ht="15" customHeight="1">
      <c r="B42" s="326"/>
      <c r="C42" s="327"/>
      <c r="D42" s="325"/>
      <c r="E42" s="328" t="s">
        <v>3544</v>
      </c>
      <c r="F42" s="325"/>
      <c r="G42" s="325" t="s">
        <v>3545</v>
      </c>
      <c r="H42" s="325"/>
      <c r="I42" s="325"/>
      <c r="J42" s="325"/>
      <c r="K42" s="323"/>
    </row>
    <row r="43" spans="2:11" s="1" customFormat="1" ht="15" customHeight="1">
      <c r="B43" s="326"/>
      <c r="C43" s="327"/>
      <c r="D43" s="325"/>
      <c r="E43" s="328"/>
      <c r="F43" s="325"/>
      <c r="G43" s="325" t="s">
        <v>3546</v>
      </c>
      <c r="H43" s="325"/>
      <c r="I43" s="325"/>
      <c r="J43" s="325"/>
      <c r="K43" s="323"/>
    </row>
    <row r="44" spans="2:11" s="1" customFormat="1" ht="15" customHeight="1">
      <c r="B44" s="326"/>
      <c r="C44" s="327"/>
      <c r="D44" s="325"/>
      <c r="E44" s="328" t="s">
        <v>3547</v>
      </c>
      <c r="F44" s="325"/>
      <c r="G44" s="325" t="s">
        <v>3548</v>
      </c>
      <c r="H44" s="325"/>
      <c r="I44" s="325"/>
      <c r="J44" s="325"/>
      <c r="K44" s="323"/>
    </row>
    <row r="45" spans="2:11" s="1" customFormat="1" ht="15" customHeight="1">
      <c r="B45" s="326"/>
      <c r="C45" s="327"/>
      <c r="D45" s="325"/>
      <c r="E45" s="328" t="s">
        <v>211</v>
      </c>
      <c r="F45" s="325"/>
      <c r="G45" s="325" t="s">
        <v>3549</v>
      </c>
      <c r="H45" s="325"/>
      <c r="I45" s="325"/>
      <c r="J45" s="325"/>
      <c r="K45" s="323"/>
    </row>
    <row r="46" spans="2:11" s="1" customFormat="1" ht="12.75" customHeight="1">
      <c r="B46" s="326"/>
      <c r="C46" s="327"/>
      <c r="D46" s="325"/>
      <c r="E46" s="325"/>
      <c r="F46" s="325"/>
      <c r="G46" s="325"/>
      <c r="H46" s="325"/>
      <c r="I46" s="325"/>
      <c r="J46" s="325"/>
      <c r="K46" s="323"/>
    </row>
    <row r="47" spans="2:11" s="1" customFormat="1" ht="15" customHeight="1">
      <c r="B47" s="326"/>
      <c r="C47" s="327"/>
      <c r="D47" s="325" t="s">
        <v>3550</v>
      </c>
      <c r="E47" s="325"/>
      <c r="F47" s="325"/>
      <c r="G47" s="325"/>
      <c r="H47" s="325"/>
      <c r="I47" s="325"/>
      <c r="J47" s="325"/>
      <c r="K47" s="323"/>
    </row>
    <row r="48" spans="2:11" s="1" customFormat="1" ht="15" customHeight="1">
      <c r="B48" s="326"/>
      <c r="C48" s="327"/>
      <c r="D48" s="327"/>
      <c r="E48" s="325" t="s">
        <v>3551</v>
      </c>
      <c r="F48" s="325"/>
      <c r="G48" s="325"/>
      <c r="H48" s="325"/>
      <c r="I48" s="325"/>
      <c r="J48" s="325"/>
      <c r="K48" s="323"/>
    </row>
    <row r="49" spans="2:11" s="1" customFormat="1" ht="15" customHeight="1">
      <c r="B49" s="326"/>
      <c r="C49" s="327"/>
      <c r="D49" s="327"/>
      <c r="E49" s="325" t="s">
        <v>3552</v>
      </c>
      <c r="F49" s="325"/>
      <c r="G49" s="325"/>
      <c r="H49" s="325"/>
      <c r="I49" s="325"/>
      <c r="J49" s="325"/>
      <c r="K49" s="323"/>
    </row>
    <row r="50" spans="2:11" s="1" customFormat="1" ht="15" customHeight="1">
      <c r="B50" s="326"/>
      <c r="C50" s="327"/>
      <c r="D50" s="327"/>
      <c r="E50" s="325" t="s">
        <v>3553</v>
      </c>
      <c r="F50" s="325"/>
      <c r="G50" s="325"/>
      <c r="H50" s="325"/>
      <c r="I50" s="325"/>
      <c r="J50" s="325"/>
      <c r="K50" s="323"/>
    </row>
    <row r="51" spans="2:11" s="1" customFormat="1" ht="15" customHeight="1">
      <c r="B51" s="326"/>
      <c r="C51" s="327"/>
      <c r="D51" s="325" t="s">
        <v>3554</v>
      </c>
      <c r="E51" s="325"/>
      <c r="F51" s="325"/>
      <c r="G51" s="325"/>
      <c r="H51" s="325"/>
      <c r="I51" s="325"/>
      <c r="J51" s="325"/>
      <c r="K51" s="323"/>
    </row>
    <row r="52" spans="2:11" s="1" customFormat="1" ht="25.5" customHeight="1">
      <c r="B52" s="321"/>
      <c r="C52" s="322" t="s">
        <v>3555</v>
      </c>
      <c r="D52" s="322"/>
      <c r="E52" s="322"/>
      <c r="F52" s="322"/>
      <c r="G52" s="322"/>
      <c r="H52" s="322"/>
      <c r="I52" s="322"/>
      <c r="J52" s="322"/>
      <c r="K52" s="323"/>
    </row>
    <row r="53" spans="2:11" s="1" customFormat="1" ht="5.25" customHeight="1">
      <c r="B53" s="321"/>
      <c r="C53" s="324"/>
      <c r="D53" s="324"/>
      <c r="E53" s="324"/>
      <c r="F53" s="324"/>
      <c r="G53" s="324"/>
      <c r="H53" s="324"/>
      <c r="I53" s="324"/>
      <c r="J53" s="324"/>
      <c r="K53" s="323"/>
    </row>
    <row r="54" spans="2:11" s="1" customFormat="1" ht="15" customHeight="1">
      <c r="B54" s="321"/>
      <c r="C54" s="325" t="s">
        <v>3556</v>
      </c>
      <c r="D54" s="325"/>
      <c r="E54" s="325"/>
      <c r="F54" s="325"/>
      <c r="G54" s="325"/>
      <c r="H54" s="325"/>
      <c r="I54" s="325"/>
      <c r="J54" s="325"/>
      <c r="K54" s="323"/>
    </row>
    <row r="55" spans="2:11" s="1" customFormat="1" ht="15" customHeight="1">
      <c r="B55" s="321"/>
      <c r="C55" s="325" t="s">
        <v>3557</v>
      </c>
      <c r="D55" s="325"/>
      <c r="E55" s="325"/>
      <c r="F55" s="325"/>
      <c r="G55" s="325"/>
      <c r="H55" s="325"/>
      <c r="I55" s="325"/>
      <c r="J55" s="325"/>
      <c r="K55" s="323"/>
    </row>
    <row r="56" spans="2:11" s="1" customFormat="1" ht="12.75" customHeight="1">
      <c r="B56" s="321"/>
      <c r="C56" s="325"/>
      <c r="D56" s="325"/>
      <c r="E56" s="325"/>
      <c r="F56" s="325"/>
      <c r="G56" s="325"/>
      <c r="H56" s="325"/>
      <c r="I56" s="325"/>
      <c r="J56" s="325"/>
      <c r="K56" s="323"/>
    </row>
    <row r="57" spans="2:11" s="1" customFormat="1" ht="15" customHeight="1">
      <c r="B57" s="321"/>
      <c r="C57" s="325" t="s">
        <v>3558</v>
      </c>
      <c r="D57" s="325"/>
      <c r="E57" s="325"/>
      <c r="F57" s="325"/>
      <c r="G57" s="325"/>
      <c r="H57" s="325"/>
      <c r="I57" s="325"/>
      <c r="J57" s="325"/>
      <c r="K57" s="323"/>
    </row>
    <row r="58" spans="2:11" s="1" customFormat="1" ht="15" customHeight="1">
      <c r="B58" s="321"/>
      <c r="C58" s="327"/>
      <c r="D58" s="325" t="s">
        <v>3559</v>
      </c>
      <c r="E58" s="325"/>
      <c r="F58" s="325"/>
      <c r="G58" s="325"/>
      <c r="H58" s="325"/>
      <c r="I58" s="325"/>
      <c r="J58" s="325"/>
      <c r="K58" s="323"/>
    </row>
    <row r="59" spans="2:11" s="1" customFormat="1" ht="15" customHeight="1">
      <c r="B59" s="321"/>
      <c r="C59" s="327"/>
      <c r="D59" s="325" t="s">
        <v>3560</v>
      </c>
      <c r="E59" s="325"/>
      <c r="F59" s="325"/>
      <c r="G59" s="325"/>
      <c r="H59" s="325"/>
      <c r="I59" s="325"/>
      <c r="J59" s="325"/>
      <c r="K59" s="323"/>
    </row>
    <row r="60" spans="2:11" s="1" customFormat="1" ht="15" customHeight="1">
      <c r="B60" s="321"/>
      <c r="C60" s="327"/>
      <c r="D60" s="325" t="s">
        <v>3561</v>
      </c>
      <c r="E60" s="325"/>
      <c r="F60" s="325"/>
      <c r="G60" s="325"/>
      <c r="H60" s="325"/>
      <c r="I60" s="325"/>
      <c r="J60" s="325"/>
      <c r="K60" s="323"/>
    </row>
    <row r="61" spans="2:11" s="1" customFormat="1" ht="15" customHeight="1">
      <c r="B61" s="321"/>
      <c r="C61" s="327"/>
      <c r="D61" s="325" t="s">
        <v>3562</v>
      </c>
      <c r="E61" s="325"/>
      <c r="F61" s="325"/>
      <c r="G61" s="325"/>
      <c r="H61" s="325"/>
      <c r="I61" s="325"/>
      <c r="J61" s="325"/>
      <c r="K61" s="323"/>
    </row>
    <row r="62" spans="2:11" s="1" customFormat="1" ht="15" customHeight="1">
      <c r="B62" s="321"/>
      <c r="C62" s="327"/>
      <c r="D62" s="330" t="s">
        <v>3563</v>
      </c>
      <c r="E62" s="330"/>
      <c r="F62" s="330"/>
      <c r="G62" s="330"/>
      <c r="H62" s="330"/>
      <c r="I62" s="330"/>
      <c r="J62" s="330"/>
      <c r="K62" s="323"/>
    </row>
    <row r="63" spans="2:11" s="1" customFormat="1" ht="15" customHeight="1">
      <c r="B63" s="321"/>
      <c r="C63" s="327"/>
      <c r="D63" s="325" t="s">
        <v>3564</v>
      </c>
      <c r="E63" s="325"/>
      <c r="F63" s="325"/>
      <c r="G63" s="325"/>
      <c r="H63" s="325"/>
      <c r="I63" s="325"/>
      <c r="J63" s="325"/>
      <c r="K63" s="323"/>
    </row>
    <row r="64" spans="2:11" s="1" customFormat="1" ht="12.75" customHeight="1">
      <c r="B64" s="321"/>
      <c r="C64" s="327"/>
      <c r="D64" s="327"/>
      <c r="E64" s="331"/>
      <c r="F64" s="327"/>
      <c r="G64" s="327"/>
      <c r="H64" s="327"/>
      <c r="I64" s="327"/>
      <c r="J64" s="327"/>
      <c r="K64" s="323"/>
    </row>
    <row r="65" spans="2:11" s="1" customFormat="1" ht="15" customHeight="1">
      <c r="B65" s="321"/>
      <c r="C65" s="327"/>
      <c r="D65" s="325" t="s">
        <v>3565</v>
      </c>
      <c r="E65" s="325"/>
      <c r="F65" s="325"/>
      <c r="G65" s="325"/>
      <c r="H65" s="325"/>
      <c r="I65" s="325"/>
      <c r="J65" s="325"/>
      <c r="K65" s="323"/>
    </row>
    <row r="66" spans="2:11" s="1" customFormat="1" ht="15" customHeight="1">
      <c r="B66" s="321"/>
      <c r="C66" s="327"/>
      <c r="D66" s="330" t="s">
        <v>3566</v>
      </c>
      <c r="E66" s="330"/>
      <c r="F66" s="330"/>
      <c r="G66" s="330"/>
      <c r="H66" s="330"/>
      <c r="I66" s="330"/>
      <c r="J66" s="330"/>
      <c r="K66" s="323"/>
    </row>
    <row r="67" spans="2:11" s="1" customFormat="1" ht="15" customHeight="1">
      <c r="B67" s="321"/>
      <c r="C67" s="327"/>
      <c r="D67" s="325" t="s">
        <v>3567</v>
      </c>
      <c r="E67" s="325"/>
      <c r="F67" s="325"/>
      <c r="G67" s="325"/>
      <c r="H67" s="325"/>
      <c r="I67" s="325"/>
      <c r="J67" s="325"/>
      <c r="K67" s="323"/>
    </row>
    <row r="68" spans="2:11" s="1" customFormat="1" ht="15" customHeight="1">
      <c r="B68" s="321"/>
      <c r="C68" s="327"/>
      <c r="D68" s="325" t="s">
        <v>3568</v>
      </c>
      <c r="E68" s="325"/>
      <c r="F68" s="325"/>
      <c r="G68" s="325"/>
      <c r="H68" s="325"/>
      <c r="I68" s="325"/>
      <c r="J68" s="325"/>
      <c r="K68" s="323"/>
    </row>
    <row r="69" spans="2:11" s="1" customFormat="1" ht="15" customHeight="1">
      <c r="B69" s="321"/>
      <c r="C69" s="327"/>
      <c r="D69" s="325" t="s">
        <v>3569</v>
      </c>
      <c r="E69" s="325"/>
      <c r="F69" s="325"/>
      <c r="G69" s="325"/>
      <c r="H69" s="325"/>
      <c r="I69" s="325"/>
      <c r="J69" s="325"/>
      <c r="K69" s="323"/>
    </row>
    <row r="70" spans="2:11" s="1" customFormat="1" ht="15" customHeight="1">
      <c r="B70" s="321"/>
      <c r="C70" s="327"/>
      <c r="D70" s="325" t="s">
        <v>3570</v>
      </c>
      <c r="E70" s="325"/>
      <c r="F70" s="325"/>
      <c r="G70" s="325"/>
      <c r="H70" s="325"/>
      <c r="I70" s="325"/>
      <c r="J70" s="325"/>
      <c r="K70" s="323"/>
    </row>
    <row r="71" spans="2:11" s="1" customFormat="1" ht="12.75" customHeight="1">
      <c r="B71" s="332"/>
      <c r="C71" s="333"/>
      <c r="D71" s="333"/>
      <c r="E71" s="333"/>
      <c r="F71" s="333"/>
      <c r="G71" s="333"/>
      <c r="H71" s="333"/>
      <c r="I71" s="333"/>
      <c r="J71" s="333"/>
      <c r="K71" s="334"/>
    </row>
    <row r="72" spans="2:11" s="1" customFormat="1" ht="18.75" customHeight="1">
      <c r="B72" s="335"/>
      <c r="C72" s="335"/>
      <c r="D72" s="335"/>
      <c r="E72" s="335"/>
      <c r="F72" s="335"/>
      <c r="G72" s="335"/>
      <c r="H72" s="335"/>
      <c r="I72" s="335"/>
      <c r="J72" s="335"/>
      <c r="K72" s="336"/>
    </row>
    <row r="73" spans="2:11" s="1" customFormat="1" ht="18.75" customHeight="1">
      <c r="B73" s="336"/>
      <c r="C73" s="336"/>
      <c r="D73" s="336"/>
      <c r="E73" s="336"/>
      <c r="F73" s="336"/>
      <c r="G73" s="336"/>
      <c r="H73" s="336"/>
      <c r="I73" s="336"/>
      <c r="J73" s="336"/>
      <c r="K73" s="336"/>
    </row>
    <row r="74" spans="2:11" s="1" customFormat="1" ht="7.5" customHeight="1">
      <c r="B74" s="337"/>
      <c r="C74" s="338"/>
      <c r="D74" s="338"/>
      <c r="E74" s="338"/>
      <c r="F74" s="338"/>
      <c r="G74" s="338"/>
      <c r="H74" s="338"/>
      <c r="I74" s="338"/>
      <c r="J74" s="338"/>
      <c r="K74" s="339"/>
    </row>
    <row r="75" spans="2:11" s="1" customFormat="1" ht="45" customHeight="1">
      <c r="B75" s="340"/>
      <c r="C75" s="341" t="s">
        <v>3571</v>
      </c>
      <c r="D75" s="341"/>
      <c r="E75" s="341"/>
      <c r="F75" s="341"/>
      <c r="G75" s="341"/>
      <c r="H75" s="341"/>
      <c r="I75" s="341"/>
      <c r="J75" s="341"/>
      <c r="K75" s="342"/>
    </row>
    <row r="76" spans="2:11" s="1" customFormat="1" ht="17.25" customHeight="1">
      <c r="B76" s="340"/>
      <c r="C76" s="343" t="s">
        <v>3572</v>
      </c>
      <c r="D76" s="343"/>
      <c r="E76" s="343"/>
      <c r="F76" s="343" t="s">
        <v>3573</v>
      </c>
      <c r="G76" s="344"/>
      <c r="H76" s="343" t="s">
        <v>54</v>
      </c>
      <c r="I76" s="343" t="s">
        <v>57</v>
      </c>
      <c r="J76" s="343" t="s">
        <v>3574</v>
      </c>
      <c r="K76" s="342"/>
    </row>
    <row r="77" spans="2:11" s="1" customFormat="1" ht="17.25" customHeight="1">
      <c r="B77" s="340"/>
      <c r="C77" s="345" t="s">
        <v>3575</v>
      </c>
      <c r="D77" s="345"/>
      <c r="E77" s="345"/>
      <c r="F77" s="346" t="s">
        <v>3576</v>
      </c>
      <c r="G77" s="347"/>
      <c r="H77" s="345"/>
      <c r="I77" s="345"/>
      <c r="J77" s="345" t="s">
        <v>3577</v>
      </c>
      <c r="K77" s="342"/>
    </row>
    <row r="78" spans="2:11" s="1" customFormat="1" ht="5.25" customHeight="1">
      <c r="B78" s="340"/>
      <c r="C78" s="348"/>
      <c r="D78" s="348"/>
      <c r="E78" s="348"/>
      <c r="F78" s="348"/>
      <c r="G78" s="349"/>
      <c r="H78" s="348"/>
      <c r="I78" s="348"/>
      <c r="J78" s="348"/>
      <c r="K78" s="342"/>
    </row>
    <row r="79" spans="2:11" s="1" customFormat="1" ht="15" customHeight="1">
      <c r="B79" s="340"/>
      <c r="C79" s="328" t="s">
        <v>53</v>
      </c>
      <c r="D79" s="350"/>
      <c r="E79" s="350"/>
      <c r="F79" s="351" t="s">
        <v>3578</v>
      </c>
      <c r="G79" s="352"/>
      <c r="H79" s="328" t="s">
        <v>3579</v>
      </c>
      <c r="I79" s="328" t="s">
        <v>3580</v>
      </c>
      <c r="J79" s="328">
        <v>20</v>
      </c>
      <c r="K79" s="342"/>
    </row>
    <row r="80" spans="2:11" s="1" customFormat="1" ht="15" customHeight="1">
      <c r="B80" s="340"/>
      <c r="C80" s="328" t="s">
        <v>3581</v>
      </c>
      <c r="D80" s="328"/>
      <c r="E80" s="328"/>
      <c r="F80" s="351" t="s">
        <v>3578</v>
      </c>
      <c r="G80" s="352"/>
      <c r="H80" s="328" t="s">
        <v>3582</v>
      </c>
      <c r="I80" s="328" t="s">
        <v>3580</v>
      </c>
      <c r="J80" s="328">
        <v>120</v>
      </c>
      <c r="K80" s="342"/>
    </row>
    <row r="81" spans="2:11" s="1" customFormat="1" ht="15" customHeight="1">
      <c r="B81" s="353"/>
      <c r="C81" s="328" t="s">
        <v>3583</v>
      </c>
      <c r="D81" s="328"/>
      <c r="E81" s="328"/>
      <c r="F81" s="351" t="s">
        <v>3584</v>
      </c>
      <c r="G81" s="352"/>
      <c r="H81" s="328" t="s">
        <v>3585</v>
      </c>
      <c r="I81" s="328" t="s">
        <v>3580</v>
      </c>
      <c r="J81" s="328">
        <v>50</v>
      </c>
      <c r="K81" s="342"/>
    </row>
    <row r="82" spans="2:11" s="1" customFormat="1" ht="15" customHeight="1">
      <c r="B82" s="353"/>
      <c r="C82" s="328" t="s">
        <v>3586</v>
      </c>
      <c r="D82" s="328"/>
      <c r="E82" s="328"/>
      <c r="F82" s="351" t="s">
        <v>3578</v>
      </c>
      <c r="G82" s="352"/>
      <c r="H82" s="328" t="s">
        <v>3587</v>
      </c>
      <c r="I82" s="328" t="s">
        <v>3588</v>
      </c>
      <c r="J82" s="328"/>
      <c r="K82" s="342"/>
    </row>
    <row r="83" spans="2:11" s="1" customFormat="1" ht="15" customHeight="1">
      <c r="B83" s="353"/>
      <c r="C83" s="354" t="s">
        <v>3589</v>
      </c>
      <c r="D83" s="354"/>
      <c r="E83" s="354"/>
      <c r="F83" s="355" t="s">
        <v>3584</v>
      </c>
      <c r="G83" s="354"/>
      <c r="H83" s="354" t="s">
        <v>3590</v>
      </c>
      <c r="I83" s="354" t="s">
        <v>3580</v>
      </c>
      <c r="J83" s="354">
        <v>15</v>
      </c>
      <c r="K83" s="342"/>
    </row>
    <row r="84" spans="2:11" s="1" customFormat="1" ht="15" customHeight="1">
      <c r="B84" s="353"/>
      <c r="C84" s="354" t="s">
        <v>3591</v>
      </c>
      <c r="D84" s="354"/>
      <c r="E84" s="354"/>
      <c r="F84" s="355" t="s">
        <v>3584</v>
      </c>
      <c r="G84" s="354"/>
      <c r="H84" s="354" t="s">
        <v>3592</v>
      </c>
      <c r="I84" s="354" t="s">
        <v>3580</v>
      </c>
      <c r="J84" s="354">
        <v>15</v>
      </c>
      <c r="K84" s="342"/>
    </row>
    <row r="85" spans="2:11" s="1" customFormat="1" ht="15" customHeight="1">
      <c r="B85" s="353"/>
      <c r="C85" s="354" t="s">
        <v>3593</v>
      </c>
      <c r="D85" s="354"/>
      <c r="E85" s="354"/>
      <c r="F85" s="355" t="s">
        <v>3584</v>
      </c>
      <c r="G85" s="354"/>
      <c r="H85" s="354" t="s">
        <v>3594</v>
      </c>
      <c r="I85" s="354" t="s">
        <v>3580</v>
      </c>
      <c r="J85" s="354">
        <v>20</v>
      </c>
      <c r="K85" s="342"/>
    </row>
    <row r="86" spans="2:11" s="1" customFormat="1" ht="15" customHeight="1">
      <c r="B86" s="353"/>
      <c r="C86" s="354" t="s">
        <v>3595</v>
      </c>
      <c r="D86" s="354"/>
      <c r="E86" s="354"/>
      <c r="F86" s="355" t="s">
        <v>3584</v>
      </c>
      <c r="G86" s="354"/>
      <c r="H86" s="354" t="s">
        <v>3596</v>
      </c>
      <c r="I86" s="354" t="s">
        <v>3580</v>
      </c>
      <c r="J86" s="354">
        <v>20</v>
      </c>
      <c r="K86" s="342"/>
    </row>
    <row r="87" spans="2:11" s="1" customFormat="1" ht="15" customHeight="1">
      <c r="B87" s="353"/>
      <c r="C87" s="328" t="s">
        <v>3597</v>
      </c>
      <c r="D87" s="328"/>
      <c r="E87" s="328"/>
      <c r="F87" s="351" t="s">
        <v>3584</v>
      </c>
      <c r="G87" s="352"/>
      <c r="H87" s="328" t="s">
        <v>3598</v>
      </c>
      <c r="I87" s="328" t="s">
        <v>3580</v>
      </c>
      <c r="J87" s="328">
        <v>50</v>
      </c>
      <c r="K87" s="342"/>
    </row>
    <row r="88" spans="2:11" s="1" customFormat="1" ht="15" customHeight="1">
      <c r="B88" s="353"/>
      <c r="C88" s="328" t="s">
        <v>3599</v>
      </c>
      <c r="D88" s="328"/>
      <c r="E88" s="328"/>
      <c r="F88" s="351" t="s">
        <v>3584</v>
      </c>
      <c r="G88" s="352"/>
      <c r="H88" s="328" t="s">
        <v>3600</v>
      </c>
      <c r="I88" s="328" t="s">
        <v>3580</v>
      </c>
      <c r="J88" s="328">
        <v>20</v>
      </c>
      <c r="K88" s="342"/>
    </row>
    <row r="89" spans="2:11" s="1" customFormat="1" ht="15" customHeight="1">
      <c r="B89" s="353"/>
      <c r="C89" s="328" t="s">
        <v>3601</v>
      </c>
      <c r="D89" s="328"/>
      <c r="E89" s="328"/>
      <c r="F89" s="351" t="s">
        <v>3584</v>
      </c>
      <c r="G89" s="352"/>
      <c r="H89" s="328" t="s">
        <v>3602</v>
      </c>
      <c r="I89" s="328" t="s">
        <v>3580</v>
      </c>
      <c r="J89" s="328">
        <v>20</v>
      </c>
      <c r="K89" s="342"/>
    </row>
    <row r="90" spans="2:11" s="1" customFormat="1" ht="15" customHeight="1">
      <c r="B90" s="353"/>
      <c r="C90" s="328" t="s">
        <v>3603</v>
      </c>
      <c r="D90" s="328"/>
      <c r="E90" s="328"/>
      <c r="F90" s="351" t="s">
        <v>3584</v>
      </c>
      <c r="G90" s="352"/>
      <c r="H90" s="328" t="s">
        <v>3604</v>
      </c>
      <c r="I90" s="328" t="s">
        <v>3580</v>
      </c>
      <c r="J90" s="328">
        <v>50</v>
      </c>
      <c r="K90" s="342"/>
    </row>
    <row r="91" spans="2:11" s="1" customFormat="1" ht="15" customHeight="1">
      <c r="B91" s="353"/>
      <c r="C91" s="328" t="s">
        <v>3605</v>
      </c>
      <c r="D91" s="328"/>
      <c r="E91" s="328"/>
      <c r="F91" s="351" t="s">
        <v>3584</v>
      </c>
      <c r="G91" s="352"/>
      <c r="H91" s="328" t="s">
        <v>3605</v>
      </c>
      <c r="I91" s="328" t="s">
        <v>3580</v>
      </c>
      <c r="J91" s="328">
        <v>50</v>
      </c>
      <c r="K91" s="342"/>
    </row>
    <row r="92" spans="2:11" s="1" customFormat="1" ht="15" customHeight="1">
      <c r="B92" s="353"/>
      <c r="C92" s="328" t="s">
        <v>3606</v>
      </c>
      <c r="D92" s="328"/>
      <c r="E92" s="328"/>
      <c r="F92" s="351" t="s">
        <v>3584</v>
      </c>
      <c r="G92" s="352"/>
      <c r="H92" s="328" t="s">
        <v>3607</v>
      </c>
      <c r="I92" s="328" t="s">
        <v>3580</v>
      </c>
      <c r="J92" s="328">
        <v>255</v>
      </c>
      <c r="K92" s="342"/>
    </row>
    <row r="93" spans="2:11" s="1" customFormat="1" ht="15" customHeight="1">
      <c r="B93" s="353"/>
      <c r="C93" s="328" t="s">
        <v>3608</v>
      </c>
      <c r="D93" s="328"/>
      <c r="E93" s="328"/>
      <c r="F93" s="351" t="s">
        <v>3578</v>
      </c>
      <c r="G93" s="352"/>
      <c r="H93" s="328" t="s">
        <v>3609</v>
      </c>
      <c r="I93" s="328" t="s">
        <v>3610</v>
      </c>
      <c r="J93" s="328"/>
      <c r="K93" s="342"/>
    </row>
    <row r="94" spans="2:11" s="1" customFormat="1" ht="15" customHeight="1">
      <c r="B94" s="353"/>
      <c r="C94" s="328" t="s">
        <v>3611</v>
      </c>
      <c r="D94" s="328"/>
      <c r="E94" s="328"/>
      <c r="F94" s="351" t="s">
        <v>3578</v>
      </c>
      <c r="G94" s="352"/>
      <c r="H94" s="328" t="s">
        <v>3612</v>
      </c>
      <c r="I94" s="328" t="s">
        <v>3613</v>
      </c>
      <c r="J94" s="328"/>
      <c r="K94" s="342"/>
    </row>
    <row r="95" spans="2:11" s="1" customFormat="1" ht="15" customHeight="1">
      <c r="B95" s="353"/>
      <c r="C95" s="328" t="s">
        <v>3614</v>
      </c>
      <c r="D95" s="328"/>
      <c r="E95" s="328"/>
      <c r="F95" s="351" t="s">
        <v>3578</v>
      </c>
      <c r="G95" s="352"/>
      <c r="H95" s="328" t="s">
        <v>3614</v>
      </c>
      <c r="I95" s="328" t="s">
        <v>3613</v>
      </c>
      <c r="J95" s="328"/>
      <c r="K95" s="342"/>
    </row>
    <row r="96" spans="2:11" s="1" customFormat="1" ht="15" customHeight="1">
      <c r="B96" s="353"/>
      <c r="C96" s="328" t="s">
        <v>38</v>
      </c>
      <c r="D96" s="328"/>
      <c r="E96" s="328"/>
      <c r="F96" s="351" t="s">
        <v>3578</v>
      </c>
      <c r="G96" s="352"/>
      <c r="H96" s="328" t="s">
        <v>3615</v>
      </c>
      <c r="I96" s="328" t="s">
        <v>3613</v>
      </c>
      <c r="J96" s="328"/>
      <c r="K96" s="342"/>
    </row>
    <row r="97" spans="2:11" s="1" customFormat="1" ht="15" customHeight="1">
      <c r="B97" s="353"/>
      <c r="C97" s="328" t="s">
        <v>48</v>
      </c>
      <c r="D97" s="328"/>
      <c r="E97" s="328"/>
      <c r="F97" s="351" t="s">
        <v>3578</v>
      </c>
      <c r="G97" s="352"/>
      <c r="H97" s="328" t="s">
        <v>3616</v>
      </c>
      <c r="I97" s="328" t="s">
        <v>3613</v>
      </c>
      <c r="J97" s="328"/>
      <c r="K97" s="342"/>
    </row>
    <row r="98" spans="2:11" s="1" customFormat="1" ht="15" customHeight="1">
      <c r="B98" s="356"/>
      <c r="C98" s="357"/>
      <c r="D98" s="357"/>
      <c r="E98" s="357"/>
      <c r="F98" s="357"/>
      <c r="G98" s="357"/>
      <c r="H98" s="357"/>
      <c r="I98" s="357"/>
      <c r="J98" s="357"/>
      <c r="K98" s="358"/>
    </row>
    <row r="99" spans="2:11" s="1" customFormat="1" ht="18.75" customHeight="1">
      <c r="B99" s="359"/>
      <c r="C99" s="360"/>
      <c r="D99" s="360"/>
      <c r="E99" s="360"/>
      <c r="F99" s="360"/>
      <c r="G99" s="360"/>
      <c r="H99" s="360"/>
      <c r="I99" s="360"/>
      <c r="J99" s="360"/>
      <c r="K99" s="359"/>
    </row>
    <row r="100" spans="2:11" s="1" customFormat="1" ht="18.75" customHeight="1">
      <c r="B100" s="336"/>
      <c r="C100" s="336"/>
      <c r="D100" s="336"/>
      <c r="E100" s="336"/>
      <c r="F100" s="336"/>
      <c r="G100" s="336"/>
      <c r="H100" s="336"/>
      <c r="I100" s="336"/>
      <c r="J100" s="336"/>
      <c r="K100" s="336"/>
    </row>
    <row r="101" spans="2:11" s="1" customFormat="1" ht="7.5" customHeight="1">
      <c r="B101" s="337"/>
      <c r="C101" s="338"/>
      <c r="D101" s="338"/>
      <c r="E101" s="338"/>
      <c r="F101" s="338"/>
      <c r="G101" s="338"/>
      <c r="H101" s="338"/>
      <c r="I101" s="338"/>
      <c r="J101" s="338"/>
      <c r="K101" s="339"/>
    </row>
    <row r="102" spans="2:11" s="1" customFormat="1" ht="45" customHeight="1">
      <c r="B102" s="340"/>
      <c r="C102" s="341" t="s">
        <v>3617</v>
      </c>
      <c r="D102" s="341"/>
      <c r="E102" s="341"/>
      <c r="F102" s="341"/>
      <c r="G102" s="341"/>
      <c r="H102" s="341"/>
      <c r="I102" s="341"/>
      <c r="J102" s="341"/>
      <c r="K102" s="342"/>
    </row>
    <row r="103" spans="2:11" s="1" customFormat="1" ht="17.25" customHeight="1">
      <c r="B103" s="340"/>
      <c r="C103" s="343" t="s">
        <v>3572</v>
      </c>
      <c r="D103" s="343"/>
      <c r="E103" s="343"/>
      <c r="F103" s="343" t="s">
        <v>3573</v>
      </c>
      <c r="G103" s="344"/>
      <c r="H103" s="343" t="s">
        <v>54</v>
      </c>
      <c r="I103" s="343" t="s">
        <v>57</v>
      </c>
      <c r="J103" s="343" t="s">
        <v>3574</v>
      </c>
      <c r="K103" s="342"/>
    </row>
    <row r="104" spans="2:11" s="1" customFormat="1" ht="17.25" customHeight="1">
      <c r="B104" s="340"/>
      <c r="C104" s="345" t="s">
        <v>3575</v>
      </c>
      <c r="D104" s="345"/>
      <c r="E104" s="345"/>
      <c r="F104" s="346" t="s">
        <v>3576</v>
      </c>
      <c r="G104" s="347"/>
      <c r="H104" s="345"/>
      <c r="I104" s="345"/>
      <c r="J104" s="345" t="s">
        <v>3577</v>
      </c>
      <c r="K104" s="342"/>
    </row>
    <row r="105" spans="2:11" s="1" customFormat="1" ht="5.25" customHeight="1">
      <c r="B105" s="340"/>
      <c r="C105" s="343"/>
      <c r="D105" s="343"/>
      <c r="E105" s="343"/>
      <c r="F105" s="343"/>
      <c r="G105" s="361"/>
      <c r="H105" s="343"/>
      <c r="I105" s="343"/>
      <c r="J105" s="343"/>
      <c r="K105" s="342"/>
    </row>
    <row r="106" spans="2:11" s="1" customFormat="1" ht="15" customHeight="1">
      <c r="B106" s="340"/>
      <c r="C106" s="328" t="s">
        <v>53</v>
      </c>
      <c r="D106" s="350"/>
      <c r="E106" s="350"/>
      <c r="F106" s="351" t="s">
        <v>3578</v>
      </c>
      <c r="G106" s="328"/>
      <c r="H106" s="328" t="s">
        <v>3618</v>
      </c>
      <c r="I106" s="328" t="s">
        <v>3580</v>
      </c>
      <c r="J106" s="328">
        <v>20</v>
      </c>
      <c r="K106" s="342"/>
    </row>
    <row r="107" spans="2:11" s="1" customFormat="1" ht="15" customHeight="1">
      <c r="B107" s="340"/>
      <c r="C107" s="328" t="s">
        <v>3581</v>
      </c>
      <c r="D107" s="328"/>
      <c r="E107" s="328"/>
      <c r="F107" s="351" t="s">
        <v>3578</v>
      </c>
      <c r="G107" s="328"/>
      <c r="H107" s="328" t="s">
        <v>3618</v>
      </c>
      <c r="I107" s="328" t="s">
        <v>3580</v>
      </c>
      <c r="J107" s="328">
        <v>120</v>
      </c>
      <c r="K107" s="342"/>
    </row>
    <row r="108" spans="2:11" s="1" customFormat="1" ht="15" customHeight="1">
      <c r="B108" s="353"/>
      <c r="C108" s="328" t="s">
        <v>3583</v>
      </c>
      <c r="D108" s="328"/>
      <c r="E108" s="328"/>
      <c r="F108" s="351" t="s">
        <v>3584</v>
      </c>
      <c r="G108" s="328"/>
      <c r="H108" s="328" t="s">
        <v>3618</v>
      </c>
      <c r="I108" s="328" t="s">
        <v>3580</v>
      </c>
      <c r="J108" s="328">
        <v>50</v>
      </c>
      <c r="K108" s="342"/>
    </row>
    <row r="109" spans="2:11" s="1" customFormat="1" ht="15" customHeight="1">
      <c r="B109" s="353"/>
      <c r="C109" s="328" t="s">
        <v>3586</v>
      </c>
      <c r="D109" s="328"/>
      <c r="E109" s="328"/>
      <c r="F109" s="351" t="s">
        <v>3578</v>
      </c>
      <c r="G109" s="328"/>
      <c r="H109" s="328" t="s">
        <v>3618</v>
      </c>
      <c r="I109" s="328" t="s">
        <v>3588</v>
      </c>
      <c r="J109" s="328"/>
      <c r="K109" s="342"/>
    </row>
    <row r="110" spans="2:11" s="1" customFormat="1" ht="15" customHeight="1">
      <c r="B110" s="353"/>
      <c r="C110" s="328" t="s">
        <v>3597</v>
      </c>
      <c r="D110" s="328"/>
      <c r="E110" s="328"/>
      <c r="F110" s="351" t="s">
        <v>3584</v>
      </c>
      <c r="G110" s="328"/>
      <c r="H110" s="328" t="s">
        <v>3618</v>
      </c>
      <c r="I110" s="328" t="s">
        <v>3580</v>
      </c>
      <c r="J110" s="328">
        <v>50</v>
      </c>
      <c r="K110" s="342"/>
    </row>
    <row r="111" spans="2:11" s="1" customFormat="1" ht="15" customHeight="1">
      <c r="B111" s="353"/>
      <c r="C111" s="328" t="s">
        <v>3605</v>
      </c>
      <c r="D111" s="328"/>
      <c r="E111" s="328"/>
      <c r="F111" s="351" t="s">
        <v>3584</v>
      </c>
      <c r="G111" s="328"/>
      <c r="H111" s="328" t="s">
        <v>3618</v>
      </c>
      <c r="I111" s="328" t="s">
        <v>3580</v>
      </c>
      <c r="J111" s="328">
        <v>50</v>
      </c>
      <c r="K111" s="342"/>
    </row>
    <row r="112" spans="2:11" s="1" customFormat="1" ht="15" customHeight="1">
      <c r="B112" s="353"/>
      <c r="C112" s="328" t="s">
        <v>3603</v>
      </c>
      <c r="D112" s="328"/>
      <c r="E112" s="328"/>
      <c r="F112" s="351" t="s">
        <v>3584</v>
      </c>
      <c r="G112" s="328"/>
      <c r="H112" s="328" t="s">
        <v>3618</v>
      </c>
      <c r="I112" s="328" t="s">
        <v>3580</v>
      </c>
      <c r="J112" s="328">
        <v>50</v>
      </c>
      <c r="K112" s="342"/>
    </row>
    <row r="113" spans="2:11" s="1" customFormat="1" ht="15" customHeight="1">
      <c r="B113" s="353"/>
      <c r="C113" s="328" t="s">
        <v>53</v>
      </c>
      <c r="D113" s="328"/>
      <c r="E113" s="328"/>
      <c r="F113" s="351" t="s">
        <v>3578</v>
      </c>
      <c r="G113" s="328"/>
      <c r="H113" s="328" t="s">
        <v>3619</v>
      </c>
      <c r="I113" s="328" t="s">
        <v>3580</v>
      </c>
      <c r="J113" s="328">
        <v>20</v>
      </c>
      <c r="K113" s="342"/>
    </row>
    <row r="114" spans="2:11" s="1" customFormat="1" ht="15" customHeight="1">
      <c r="B114" s="353"/>
      <c r="C114" s="328" t="s">
        <v>3620</v>
      </c>
      <c r="D114" s="328"/>
      <c r="E114" s="328"/>
      <c r="F114" s="351" t="s">
        <v>3578</v>
      </c>
      <c r="G114" s="328"/>
      <c r="H114" s="328" t="s">
        <v>3621</v>
      </c>
      <c r="I114" s="328" t="s">
        <v>3580</v>
      </c>
      <c r="J114" s="328">
        <v>120</v>
      </c>
      <c r="K114" s="342"/>
    </row>
    <row r="115" spans="2:11" s="1" customFormat="1" ht="15" customHeight="1">
      <c r="B115" s="353"/>
      <c r="C115" s="328" t="s">
        <v>38</v>
      </c>
      <c r="D115" s="328"/>
      <c r="E115" s="328"/>
      <c r="F115" s="351" t="s">
        <v>3578</v>
      </c>
      <c r="G115" s="328"/>
      <c r="H115" s="328" t="s">
        <v>3622</v>
      </c>
      <c r="I115" s="328" t="s">
        <v>3613</v>
      </c>
      <c r="J115" s="328"/>
      <c r="K115" s="342"/>
    </row>
    <row r="116" spans="2:11" s="1" customFormat="1" ht="15" customHeight="1">
      <c r="B116" s="353"/>
      <c r="C116" s="328" t="s">
        <v>48</v>
      </c>
      <c r="D116" s="328"/>
      <c r="E116" s="328"/>
      <c r="F116" s="351" t="s">
        <v>3578</v>
      </c>
      <c r="G116" s="328"/>
      <c r="H116" s="328" t="s">
        <v>3623</v>
      </c>
      <c r="I116" s="328" t="s">
        <v>3613</v>
      </c>
      <c r="J116" s="328"/>
      <c r="K116" s="342"/>
    </row>
    <row r="117" spans="2:11" s="1" customFormat="1" ht="15" customHeight="1">
      <c r="B117" s="353"/>
      <c r="C117" s="328" t="s">
        <v>57</v>
      </c>
      <c r="D117" s="328"/>
      <c r="E117" s="328"/>
      <c r="F117" s="351" t="s">
        <v>3578</v>
      </c>
      <c r="G117" s="328"/>
      <c r="H117" s="328" t="s">
        <v>3624</v>
      </c>
      <c r="I117" s="328" t="s">
        <v>3625</v>
      </c>
      <c r="J117" s="328"/>
      <c r="K117" s="342"/>
    </row>
    <row r="118" spans="2:11" s="1" customFormat="1" ht="15" customHeight="1">
      <c r="B118" s="356"/>
      <c r="C118" s="362"/>
      <c r="D118" s="362"/>
      <c r="E118" s="362"/>
      <c r="F118" s="362"/>
      <c r="G118" s="362"/>
      <c r="H118" s="362"/>
      <c r="I118" s="362"/>
      <c r="J118" s="362"/>
      <c r="K118" s="358"/>
    </row>
    <row r="119" spans="2:11" s="1" customFormat="1" ht="18.75" customHeight="1">
      <c r="B119" s="363"/>
      <c r="C119" s="364"/>
      <c r="D119" s="364"/>
      <c r="E119" s="364"/>
      <c r="F119" s="365"/>
      <c r="G119" s="364"/>
      <c r="H119" s="364"/>
      <c r="I119" s="364"/>
      <c r="J119" s="364"/>
      <c r="K119" s="363"/>
    </row>
    <row r="120" spans="2:11" s="1" customFormat="1" ht="18.75" customHeight="1"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</row>
    <row r="121" spans="2:11" s="1" customFormat="1" ht="7.5" customHeight="1">
      <c r="B121" s="366"/>
      <c r="C121" s="367"/>
      <c r="D121" s="367"/>
      <c r="E121" s="367"/>
      <c r="F121" s="367"/>
      <c r="G121" s="367"/>
      <c r="H121" s="367"/>
      <c r="I121" s="367"/>
      <c r="J121" s="367"/>
      <c r="K121" s="368"/>
    </row>
    <row r="122" spans="2:11" s="1" customFormat="1" ht="45" customHeight="1">
      <c r="B122" s="369"/>
      <c r="C122" s="319" t="s">
        <v>3626</v>
      </c>
      <c r="D122" s="319"/>
      <c r="E122" s="319"/>
      <c r="F122" s="319"/>
      <c r="G122" s="319"/>
      <c r="H122" s="319"/>
      <c r="I122" s="319"/>
      <c r="J122" s="319"/>
      <c r="K122" s="370"/>
    </row>
    <row r="123" spans="2:11" s="1" customFormat="1" ht="17.25" customHeight="1">
      <c r="B123" s="371"/>
      <c r="C123" s="343" t="s">
        <v>3572</v>
      </c>
      <c r="D123" s="343"/>
      <c r="E123" s="343"/>
      <c r="F123" s="343" t="s">
        <v>3573</v>
      </c>
      <c r="G123" s="344"/>
      <c r="H123" s="343" t="s">
        <v>54</v>
      </c>
      <c r="I123" s="343" t="s">
        <v>57</v>
      </c>
      <c r="J123" s="343" t="s">
        <v>3574</v>
      </c>
      <c r="K123" s="372"/>
    </row>
    <row r="124" spans="2:11" s="1" customFormat="1" ht="17.25" customHeight="1">
      <c r="B124" s="371"/>
      <c r="C124" s="345" t="s">
        <v>3575</v>
      </c>
      <c r="D124" s="345"/>
      <c r="E124" s="345"/>
      <c r="F124" s="346" t="s">
        <v>3576</v>
      </c>
      <c r="G124" s="347"/>
      <c r="H124" s="345"/>
      <c r="I124" s="345"/>
      <c r="J124" s="345" t="s">
        <v>3577</v>
      </c>
      <c r="K124" s="372"/>
    </row>
    <row r="125" spans="2:11" s="1" customFormat="1" ht="5.25" customHeight="1">
      <c r="B125" s="373"/>
      <c r="C125" s="348"/>
      <c r="D125" s="348"/>
      <c r="E125" s="348"/>
      <c r="F125" s="348"/>
      <c r="G125" s="374"/>
      <c r="H125" s="348"/>
      <c r="I125" s="348"/>
      <c r="J125" s="348"/>
      <c r="K125" s="375"/>
    </row>
    <row r="126" spans="2:11" s="1" customFormat="1" ht="15" customHeight="1">
      <c r="B126" s="373"/>
      <c r="C126" s="328" t="s">
        <v>3581</v>
      </c>
      <c r="D126" s="350"/>
      <c r="E126" s="350"/>
      <c r="F126" s="351" t="s">
        <v>3578</v>
      </c>
      <c r="G126" s="328"/>
      <c r="H126" s="328" t="s">
        <v>3618</v>
      </c>
      <c r="I126" s="328" t="s">
        <v>3580</v>
      </c>
      <c r="J126" s="328">
        <v>120</v>
      </c>
      <c r="K126" s="376"/>
    </row>
    <row r="127" spans="2:11" s="1" customFormat="1" ht="15" customHeight="1">
      <c r="B127" s="373"/>
      <c r="C127" s="328" t="s">
        <v>3627</v>
      </c>
      <c r="D127" s="328"/>
      <c r="E127" s="328"/>
      <c r="F127" s="351" t="s">
        <v>3578</v>
      </c>
      <c r="G127" s="328"/>
      <c r="H127" s="328" t="s">
        <v>3628</v>
      </c>
      <c r="I127" s="328" t="s">
        <v>3580</v>
      </c>
      <c r="J127" s="328" t="s">
        <v>3629</v>
      </c>
      <c r="K127" s="376"/>
    </row>
    <row r="128" spans="2:11" s="1" customFormat="1" ht="15" customHeight="1">
      <c r="B128" s="373"/>
      <c r="C128" s="328" t="s">
        <v>91</v>
      </c>
      <c r="D128" s="328"/>
      <c r="E128" s="328"/>
      <c r="F128" s="351" t="s">
        <v>3578</v>
      </c>
      <c r="G128" s="328"/>
      <c r="H128" s="328" t="s">
        <v>3630</v>
      </c>
      <c r="I128" s="328" t="s">
        <v>3580</v>
      </c>
      <c r="J128" s="328" t="s">
        <v>3629</v>
      </c>
      <c r="K128" s="376"/>
    </row>
    <row r="129" spans="2:11" s="1" customFormat="1" ht="15" customHeight="1">
      <c r="B129" s="373"/>
      <c r="C129" s="328" t="s">
        <v>3589</v>
      </c>
      <c r="D129" s="328"/>
      <c r="E129" s="328"/>
      <c r="F129" s="351" t="s">
        <v>3584</v>
      </c>
      <c r="G129" s="328"/>
      <c r="H129" s="328" t="s">
        <v>3590</v>
      </c>
      <c r="I129" s="328" t="s">
        <v>3580</v>
      </c>
      <c r="J129" s="328">
        <v>15</v>
      </c>
      <c r="K129" s="376"/>
    </row>
    <row r="130" spans="2:11" s="1" customFormat="1" ht="15" customHeight="1">
      <c r="B130" s="373"/>
      <c r="C130" s="354" t="s">
        <v>3591</v>
      </c>
      <c r="D130" s="354"/>
      <c r="E130" s="354"/>
      <c r="F130" s="355" t="s">
        <v>3584</v>
      </c>
      <c r="G130" s="354"/>
      <c r="H130" s="354" t="s">
        <v>3592</v>
      </c>
      <c r="I130" s="354" t="s">
        <v>3580</v>
      </c>
      <c r="J130" s="354">
        <v>15</v>
      </c>
      <c r="K130" s="376"/>
    </row>
    <row r="131" spans="2:11" s="1" customFormat="1" ht="15" customHeight="1">
      <c r="B131" s="373"/>
      <c r="C131" s="354" t="s">
        <v>3593</v>
      </c>
      <c r="D131" s="354"/>
      <c r="E131" s="354"/>
      <c r="F131" s="355" t="s">
        <v>3584</v>
      </c>
      <c r="G131" s="354"/>
      <c r="H131" s="354" t="s">
        <v>3594</v>
      </c>
      <c r="I131" s="354" t="s">
        <v>3580</v>
      </c>
      <c r="J131" s="354">
        <v>20</v>
      </c>
      <c r="K131" s="376"/>
    </row>
    <row r="132" spans="2:11" s="1" customFormat="1" ht="15" customHeight="1">
      <c r="B132" s="373"/>
      <c r="C132" s="354" t="s">
        <v>3595</v>
      </c>
      <c r="D132" s="354"/>
      <c r="E132" s="354"/>
      <c r="F132" s="355" t="s">
        <v>3584</v>
      </c>
      <c r="G132" s="354"/>
      <c r="H132" s="354" t="s">
        <v>3596</v>
      </c>
      <c r="I132" s="354" t="s">
        <v>3580</v>
      </c>
      <c r="J132" s="354">
        <v>20</v>
      </c>
      <c r="K132" s="376"/>
    </row>
    <row r="133" spans="2:11" s="1" customFormat="1" ht="15" customHeight="1">
      <c r="B133" s="373"/>
      <c r="C133" s="328" t="s">
        <v>3583</v>
      </c>
      <c r="D133" s="328"/>
      <c r="E133" s="328"/>
      <c r="F133" s="351" t="s">
        <v>3584</v>
      </c>
      <c r="G133" s="328"/>
      <c r="H133" s="328" t="s">
        <v>3618</v>
      </c>
      <c r="I133" s="328" t="s">
        <v>3580</v>
      </c>
      <c r="J133" s="328">
        <v>50</v>
      </c>
      <c r="K133" s="376"/>
    </row>
    <row r="134" spans="2:11" s="1" customFormat="1" ht="15" customHeight="1">
      <c r="B134" s="373"/>
      <c r="C134" s="328" t="s">
        <v>3597</v>
      </c>
      <c r="D134" s="328"/>
      <c r="E134" s="328"/>
      <c r="F134" s="351" t="s">
        <v>3584</v>
      </c>
      <c r="G134" s="328"/>
      <c r="H134" s="328" t="s">
        <v>3618</v>
      </c>
      <c r="I134" s="328" t="s">
        <v>3580</v>
      </c>
      <c r="J134" s="328">
        <v>50</v>
      </c>
      <c r="K134" s="376"/>
    </row>
    <row r="135" spans="2:11" s="1" customFormat="1" ht="15" customHeight="1">
      <c r="B135" s="373"/>
      <c r="C135" s="328" t="s">
        <v>3603</v>
      </c>
      <c r="D135" s="328"/>
      <c r="E135" s="328"/>
      <c r="F135" s="351" t="s">
        <v>3584</v>
      </c>
      <c r="G135" s="328"/>
      <c r="H135" s="328" t="s">
        <v>3618</v>
      </c>
      <c r="I135" s="328" t="s">
        <v>3580</v>
      </c>
      <c r="J135" s="328">
        <v>50</v>
      </c>
      <c r="K135" s="376"/>
    </row>
    <row r="136" spans="2:11" s="1" customFormat="1" ht="15" customHeight="1">
      <c r="B136" s="373"/>
      <c r="C136" s="328" t="s">
        <v>3605</v>
      </c>
      <c r="D136" s="328"/>
      <c r="E136" s="328"/>
      <c r="F136" s="351" t="s">
        <v>3584</v>
      </c>
      <c r="G136" s="328"/>
      <c r="H136" s="328" t="s">
        <v>3618</v>
      </c>
      <c r="I136" s="328" t="s">
        <v>3580</v>
      </c>
      <c r="J136" s="328">
        <v>50</v>
      </c>
      <c r="K136" s="376"/>
    </row>
    <row r="137" spans="2:11" s="1" customFormat="1" ht="15" customHeight="1">
      <c r="B137" s="373"/>
      <c r="C137" s="328" t="s">
        <v>3606</v>
      </c>
      <c r="D137" s="328"/>
      <c r="E137" s="328"/>
      <c r="F137" s="351" t="s">
        <v>3584</v>
      </c>
      <c r="G137" s="328"/>
      <c r="H137" s="328" t="s">
        <v>3631</v>
      </c>
      <c r="I137" s="328" t="s">
        <v>3580</v>
      </c>
      <c r="J137" s="328">
        <v>255</v>
      </c>
      <c r="K137" s="376"/>
    </row>
    <row r="138" spans="2:11" s="1" customFormat="1" ht="15" customHeight="1">
      <c r="B138" s="373"/>
      <c r="C138" s="328" t="s">
        <v>3608</v>
      </c>
      <c r="D138" s="328"/>
      <c r="E138" s="328"/>
      <c r="F138" s="351" t="s">
        <v>3578</v>
      </c>
      <c r="G138" s="328"/>
      <c r="H138" s="328" t="s">
        <v>3632</v>
      </c>
      <c r="I138" s="328" t="s">
        <v>3610</v>
      </c>
      <c r="J138" s="328"/>
      <c r="K138" s="376"/>
    </row>
    <row r="139" spans="2:11" s="1" customFormat="1" ht="15" customHeight="1">
      <c r="B139" s="373"/>
      <c r="C139" s="328" t="s">
        <v>3611</v>
      </c>
      <c r="D139" s="328"/>
      <c r="E139" s="328"/>
      <c r="F139" s="351" t="s">
        <v>3578</v>
      </c>
      <c r="G139" s="328"/>
      <c r="H139" s="328" t="s">
        <v>3633</v>
      </c>
      <c r="I139" s="328" t="s">
        <v>3613</v>
      </c>
      <c r="J139" s="328"/>
      <c r="K139" s="376"/>
    </row>
    <row r="140" spans="2:11" s="1" customFormat="1" ht="15" customHeight="1">
      <c r="B140" s="373"/>
      <c r="C140" s="328" t="s">
        <v>3614</v>
      </c>
      <c r="D140" s="328"/>
      <c r="E140" s="328"/>
      <c r="F140" s="351" t="s">
        <v>3578</v>
      </c>
      <c r="G140" s="328"/>
      <c r="H140" s="328" t="s">
        <v>3614</v>
      </c>
      <c r="I140" s="328" t="s">
        <v>3613</v>
      </c>
      <c r="J140" s="328"/>
      <c r="K140" s="376"/>
    </row>
    <row r="141" spans="2:11" s="1" customFormat="1" ht="15" customHeight="1">
      <c r="B141" s="373"/>
      <c r="C141" s="328" t="s">
        <v>38</v>
      </c>
      <c r="D141" s="328"/>
      <c r="E141" s="328"/>
      <c r="F141" s="351" t="s">
        <v>3578</v>
      </c>
      <c r="G141" s="328"/>
      <c r="H141" s="328" t="s">
        <v>3634</v>
      </c>
      <c r="I141" s="328" t="s">
        <v>3613</v>
      </c>
      <c r="J141" s="328"/>
      <c r="K141" s="376"/>
    </row>
    <row r="142" spans="2:11" s="1" customFormat="1" ht="15" customHeight="1">
      <c r="B142" s="373"/>
      <c r="C142" s="328" t="s">
        <v>3635</v>
      </c>
      <c r="D142" s="328"/>
      <c r="E142" s="328"/>
      <c r="F142" s="351" t="s">
        <v>3578</v>
      </c>
      <c r="G142" s="328"/>
      <c r="H142" s="328" t="s">
        <v>3636</v>
      </c>
      <c r="I142" s="328" t="s">
        <v>3613</v>
      </c>
      <c r="J142" s="328"/>
      <c r="K142" s="376"/>
    </row>
    <row r="143" spans="2:11" s="1" customFormat="1" ht="15" customHeight="1">
      <c r="B143" s="377"/>
      <c r="C143" s="378"/>
      <c r="D143" s="378"/>
      <c r="E143" s="378"/>
      <c r="F143" s="378"/>
      <c r="G143" s="378"/>
      <c r="H143" s="378"/>
      <c r="I143" s="378"/>
      <c r="J143" s="378"/>
      <c r="K143" s="379"/>
    </row>
    <row r="144" spans="2:11" s="1" customFormat="1" ht="18.75" customHeight="1">
      <c r="B144" s="364"/>
      <c r="C144" s="364"/>
      <c r="D144" s="364"/>
      <c r="E144" s="364"/>
      <c r="F144" s="365"/>
      <c r="G144" s="364"/>
      <c r="H144" s="364"/>
      <c r="I144" s="364"/>
      <c r="J144" s="364"/>
      <c r="K144" s="364"/>
    </row>
    <row r="145" spans="2:11" s="1" customFormat="1" ht="18.75" customHeight="1"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</row>
    <row r="146" spans="2:11" s="1" customFormat="1" ht="7.5" customHeight="1">
      <c r="B146" s="337"/>
      <c r="C146" s="338"/>
      <c r="D146" s="338"/>
      <c r="E146" s="338"/>
      <c r="F146" s="338"/>
      <c r="G146" s="338"/>
      <c r="H146" s="338"/>
      <c r="I146" s="338"/>
      <c r="J146" s="338"/>
      <c r="K146" s="339"/>
    </row>
    <row r="147" spans="2:11" s="1" customFormat="1" ht="45" customHeight="1">
      <c r="B147" s="340"/>
      <c r="C147" s="341" t="s">
        <v>3637</v>
      </c>
      <c r="D147" s="341"/>
      <c r="E147" s="341"/>
      <c r="F147" s="341"/>
      <c r="G147" s="341"/>
      <c r="H147" s="341"/>
      <c r="I147" s="341"/>
      <c r="J147" s="341"/>
      <c r="K147" s="342"/>
    </row>
    <row r="148" spans="2:11" s="1" customFormat="1" ht="17.25" customHeight="1">
      <c r="B148" s="340"/>
      <c r="C148" s="343" t="s">
        <v>3572</v>
      </c>
      <c r="D148" s="343"/>
      <c r="E148" s="343"/>
      <c r="F148" s="343" t="s">
        <v>3573</v>
      </c>
      <c r="G148" s="344"/>
      <c r="H148" s="343" t="s">
        <v>54</v>
      </c>
      <c r="I148" s="343" t="s">
        <v>57</v>
      </c>
      <c r="J148" s="343" t="s">
        <v>3574</v>
      </c>
      <c r="K148" s="342"/>
    </row>
    <row r="149" spans="2:11" s="1" customFormat="1" ht="17.25" customHeight="1">
      <c r="B149" s="340"/>
      <c r="C149" s="345" t="s">
        <v>3575</v>
      </c>
      <c r="D149" s="345"/>
      <c r="E149" s="345"/>
      <c r="F149" s="346" t="s">
        <v>3576</v>
      </c>
      <c r="G149" s="347"/>
      <c r="H149" s="345"/>
      <c r="I149" s="345"/>
      <c r="J149" s="345" t="s">
        <v>3577</v>
      </c>
      <c r="K149" s="342"/>
    </row>
    <row r="150" spans="2:11" s="1" customFormat="1" ht="5.25" customHeight="1">
      <c r="B150" s="353"/>
      <c r="C150" s="348"/>
      <c r="D150" s="348"/>
      <c r="E150" s="348"/>
      <c r="F150" s="348"/>
      <c r="G150" s="349"/>
      <c r="H150" s="348"/>
      <c r="I150" s="348"/>
      <c r="J150" s="348"/>
      <c r="K150" s="376"/>
    </row>
    <row r="151" spans="2:11" s="1" customFormat="1" ht="15" customHeight="1">
      <c r="B151" s="353"/>
      <c r="C151" s="380" t="s">
        <v>3581</v>
      </c>
      <c r="D151" s="328"/>
      <c r="E151" s="328"/>
      <c r="F151" s="381" t="s">
        <v>3578</v>
      </c>
      <c r="G151" s="328"/>
      <c r="H151" s="380" t="s">
        <v>3618</v>
      </c>
      <c r="I151" s="380" t="s">
        <v>3580</v>
      </c>
      <c r="J151" s="380">
        <v>120</v>
      </c>
      <c r="K151" s="376"/>
    </row>
    <row r="152" spans="2:11" s="1" customFormat="1" ht="15" customHeight="1">
      <c r="B152" s="353"/>
      <c r="C152" s="380" t="s">
        <v>3627</v>
      </c>
      <c r="D152" s="328"/>
      <c r="E152" s="328"/>
      <c r="F152" s="381" t="s">
        <v>3578</v>
      </c>
      <c r="G152" s="328"/>
      <c r="H152" s="380" t="s">
        <v>3638</v>
      </c>
      <c r="I152" s="380" t="s">
        <v>3580</v>
      </c>
      <c r="J152" s="380" t="s">
        <v>3629</v>
      </c>
      <c r="K152" s="376"/>
    </row>
    <row r="153" spans="2:11" s="1" customFormat="1" ht="15" customHeight="1">
      <c r="B153" s="353"/>
      <c r="C153" s="380" t="s">
        <v>91</v>
      </c>
      <c r="D153" s="328"/>
      <c r="E153" s="328"/>
      <c r="F153" s="381" t="s">
        <v>3578</v>
      </c>
      <c r="G153" s="328"/>
      <c r="H153" s="380" t="s">
        <v>3639</v>
      </c>
      <c r="I153" s="380" t="s">
        <v>3580</v>
      </c>
      <c r="J153" s="380" t="s">
        <v>3629</v>
      </c>
      <c r="K153" s="376"/>
    </row>
    <row r="154" spans="2:11" s="1" customFormat="1" ht="15" customHeight="1">
      <c r="B154" s="353"/>
      <c r="C154" s="380" t="s">
        <v>3583</v>
      </c>
      <c r="D154" s="328"/>
      <c r="E154" s="328"/>
      <c r="F154" s="381" t="s">
        <v>3584</v>
      </c>
      <c r="G154" s="328"/>
      <c r="H154" s="380" t="s">
        <v>3618</v>
      </c>
      <c r="I154" s="380" t="s">
        <v>3580</v>
      </c>
      <c r="J154" s="380">
        <v>50</v>
      </c>
      <c r="K154" s="376"/>
    </row>
    <row r="155" spans="2:11" s="1" customFormat="1" ht="15" customHeight="1">
      <c r="B155" s="353"/>
      <c r="C155" s="380" t="s">
        <v>3586</v>
      </c>
      <c r="D155" s="328"/>
      <c r="E155" s="328"/>
      <c r="F155" s="381" t="s">
        <v>3578</v>
      </c>
      <c r="G155" s="328"/>
      <c r="H155" s="380" t="s">
        <v>3618</v>
      </c>
      <c r="I155" s="380" t="s">
        <v>3588</v>
      </c>
      <c r="J155" s="380"/>
      <c r="K155" s="376"/>
    </row>
    <row r="156" spans="2:11" s="1" customFormat="1" ht="15" customHeight="1">
      <c r="B156" s="353"/>
      <c r="C156" s="380" t="s">
        <v>3597</v>
      </c>
      <c r="D156" s="328"/>
      <c r="E156" s="328"/>
      <c r="F156" s="381" t="s">
        <v>3584</v>
      </c>
      <c r="G156" s="328"/>
      <c r="H156" s="380" t="s">
        <v>3618</v>
      </c>
      <c r="I156" s="380" t="s">
        <v>3580</v>
      </c>
      <c r="J156" s="380">
        <v>50</v>
      </c>
      <c r="K156" s="376"/>
    </row>
    <row r="157" spans="2:11" s="1" customFormat="1" ht="15" customHeight="1">
      <c r="B157" s="353"/>
      <c r="C157" s="380" t="s">
        <v>3605</v>
      </c>
      <c r="D157" s="328"/>
      <c r="E157" s="328"/>
      <c r="F157" s="381" t="s">
        <v>3584</v>
      </c>
      <c r="G157" s="328"/>
      <c r="H157" s="380" t="s">
        <v>3618</v>
      </c>
      <c r="I157" s="380" t="s">
        <v>3580</v>
      </c>
      <c r="J157" s="380">
        <v>50</v>
      </c>
      <c r="K157" s="376"/>
    </row>
    <row r="158" spans="2:11" s="1" customFormat="1" ht="15" customHeight="1">
      <c r="B158" s="353"/>
      <c r="C158" s="380" t="s">
        <v>3603</v>
      </c>
      <c r="D158" s="328"/>
      <c r="E158" s="328"/>
      <c r="F158" s="381" t="s">
        <v>3584</v>
      </c>
      <c r="G158" s="328"/>
      <c r="H158" s="380" t="s">
        <v>3618</v>
      </c>
      <c r="I158" s="380" t="s">
        <v>3580</v>
      </c>
      <c r="J158" s="380">
        <v>50</v>
      </c>
      <c r="K158" s="376"/>
    </row>
    <row r="159" spans="2:11" s="1" customFormat="1" ht="15" customHeight="1">
      <c r="B159" s="353"/>
      <c r="C159" s="380" t="s">
        <v>169</v>
      </c>
      <c r="D159" s="328"/>
      <c r="E159" s="328"/>
      <c r="F159" s="381" t="s">
        <v>3578</v>
      </c>
      <c r="G159" s="328"/>
      <c r="H159" s="380" t="s">
        <v>3640</v>
      </c>
      <c r="I159" s="380" t="s">
        <v>3580</v>
      </c>
      <c r="J159" s="380" t="s">
        <v>3641</v>
      </c>
      <c r="K159" s="376"/>
    </row>
    <row r="160" spans="2:11" s="1" customFormat="1" ht="15" customHeight="1">
      <c r="B160" s="353"/>
      <c r="C160" s="380" t="s">
        <v>3642</v>
      </c>
      <c r="D160" s="328"/>
      <c r="E160" s="328"/>
      <c r="F160" s="381" t="s">
        <v>3578</v>
      </c>
      <c r="G160" s="328"/>
      <c r="H160" s="380" t="s">
        <v>3643</v>
      </c>
      <c r="I160" s="380" t="s">
        <v>3613</v>
      </c>
      <c r="J160" s="380"/>
      <c r="K160" s="376"/>
    </row>
    <row r="161" spans="2:11" s="1" customFormat="1" ht="15" customHeight="1">
      <c r="B161" s="382"/>
      <c r="C161" s="362"/>
      <c r="D161" s="362"/>
      <c r="E161" s="362"/>
      <c r="F161" s="362"/>
      <c r="G161" s="362"/>
      <c r="H161" s="362"/>
      <c r="I161" s="362"/>
      <c r="J161" s="362"/>
      <c r="K161" s="383"/>
    </row>
    <row r="162" spans="2:11" s="1" customFormat="1" ht="18.75" customHeight="1">
      <c r="B162" s="364"/>
      <c r="C162" s="374"/>
      <c r="D162" s="374"/>
      <c r="E162" s="374"/>
      <c r="F162" s="384"/>
      <c r="G162" s="374"/>
      <c r="H162" s="374"/>
      <c r="I162" s="374"/>
      <c r="J162" s="374"/>
      <c r="K162" s="364"/>
    </row>
    <row r="163" spans="2:11" s="1" customFormat="1" ht="18.75" customHeight="1">
      <c r="B163" s="336"/>
      <c r="C163" s="336"/>
      <c r="D163" s="336"/>
      <c r="E163" s="336"/>
      <c r="F163" s="336"/>
      <c r="G163" s="336"/>
      <c r="H163" s="336"/>
      <c r="I163" s="336"/>
      <c r="J163" s="336"/>
      <c r="K163" s="336"/>
    </row>
    <row r="164" spans="2:11" s="1" customFormat="1" ht="7.5" customHeight="1">
      <c r="B164" s="315"/>
      <c r="C164" s="316"/>
      <c r="D164" s="316"/>
      <c r="E164" s="316"/>
      <c r="F164" s="316"/>
      <c r="G164" s="316"/>
      <c r="H164" s="316"/>
      <c r="I164" s="316"/>
      <c r="J164" s="316"/>
      <c r="K164" s="317"/>
    </row>
    <row r="165" spans="2:11" s="1" customFormat="1" ht="45" customHeight="1">
      <c r="B165" s="318"/>
      <c r="C165" s="319" t="s">
        <v>3644</v>
      </c>
      <c r="D165" s="319"/>
      <c r="E165" s="319"/>
      <c r="F165" s="319"/>
      <c r="G165" s="319"/>
      <c r="H165" s="319"/>
      <c r="I165" s="319"/>
      <c r="J165" s="319"/>
      <c r="K165" s="320"/>
    </row>
    <row r="166" spans="2:11" s="1" customFormat="1" ht="17.25" customHeight="1">
      <c r="B166" s="318"/>
      <c r="C166" s="343" t="s">
        <v>3572</v>
      </c>
      <c r="D166" s="343"/>
      <c r="E166" s="343"/>
      <c r="F166" s="343" t="s">
        <v>3573</v>
      </c>
      <c r="G166" s="385"/>
      <c r="H166" s="386" t="s">
        <v>54</v>
      </c>
      <c r="I166" s="386" t="s">
        <v>57</v>
      </c>
      <c r="J166" s="343" t="s">
        <v>3574</v>
      </c>
      <c r="K166" s="320"/>
    </row>
    <row r="167" spans="2:11" s="1" customFormat="1" ht="17.25" customHeight="1">
      <c r="B167" s="321"/>
      <c r="C167" s="345" t="s">
        <v>3575</v>
      </c>
      <c r="D167" s="345"/>
      <c r="E167" s="345"/>
      <c r="F167" s="346" t="s">
        <v>3576</v>
      </c>
      <c r="G167" s="387"/>
      <c r="H167" s="388"/>
      <c r="I167" s="388"/>
      <c r="J167" s="345" t="s">
        <v>3577</v>
      </c>
      <c r="K167" s="323"/>
    </row>
    <row r="168" spans="2:11" s="1" customFormat="1" ht="5.25" customHeight="1">
      <c r="B168" s="353"/>
      <c r="C168" s="348"/>
      <c r="D168" s="348"/>
      <c r="E168" s="348"/>
      <c r="F168" s="348"/>
      <c r="G168" s="349"/>
      <c r="H168" s="348"/>
      <c r="I168" s="348"/>
      <c r="J168" s="348"/>
      <c r="K168" s="376"/>
    </row>
    <row r="169" spans="2:11" s="1" customFormat="1" ht="15" customHeight="1">
      <c r="B169" s="353"/>
      <c r="C169" s="328" t="s">
        <v>3581</v>
      </c>
      <c r="D169" s="328"/>
      <c r="E169" s="328"/>
      <c r="F169" s="351" t="s">
        <v>3578</v>
      </c>
      <c r="G169" s="328"/>
      <c r="H169" s="328" t="s">
        <v>3618</v>
      </c>
      <c r="I169" s="328" t="s">
        <v>3580</v>
      </c>
      <c r="J169" s="328">
        <v>120</v>
      </c>
      <c r="K169" s="376"/>
    </row>
    <row r="170" spans="2:11" s="1" customFormat="1" ht="15" customHeight="1">
      <c r="B170" s="353"/>
      <c r="C170" s="328" t="s">
        <v>3627</v>
      </c>
      <c r="D170" s="328"/>
      <c r="E170" s="328"/>
      <c r="F170" s="351" t="s">
        <v>3578</v>
      </c>
      <c r="G170" s="328"/>
      <c r="H170" s="328" t="s">
        <v>3628</v>
      </c>
      <c r="I170" s="328" t="s">
        <v>3580</v>
      </c>
      <c r="J170" s="328" t="s">
        <v>3629</v>
      </c>
      <c r="K170" s="376"/>
    </row>
    <row r="171" spans="2:11" s="1" customFormat="1" ht="15" customHeight="1">
      <c r="B171" s="353"/>
      <c r="C171" s="328" t="s">
        <v>91</v>
      </c>
      <c r="D171" s="328"/>
      <c r="E171" s="328"/>
      <c r="F171" s="351" t="s">
        <v>3578</v>
      </c>
      <c r="G171" s="328"/>
      <c r="H171" s="328" t="s">
        <v>3645</v>
      </c>
      <c r="I171" s="328" t="s">
        <v>3580</v>
      </c>
      <c r="J171" s="328" t="s">
        <v>3629</v>
      </c>
      <c r="K171" s="376"/>
    </row>
    <row r="172" spans="2:11" s="1" customFormat="1" ht="15" customHeight="1">
      <c r="B172" s="353"/>
      <c r="C172" s="328" t="s">
        <v>3583</v>
      </c>
      <c r="D172" s="328"/>
      <c r="E172" s="328"/>
      <c r="F172" s="351" t="s">
        <v>3584</v>
      </c>
      <c r="G172" s="328"/>
      <c r="H172" s="328" t="s">
        <v>3645</v>
      </c>
      <c r="I172" s="328" t="s">
        <v>3580</v>
      </c>
      <c r="J172" s="328">
        <v>50</v>
      </c>
      <c r="K172" s="376"/>
    </row>
    <row r="173" spans="2:11" s="1" customFormat="1" ht="15" customHeight="1">
      <c r="B173" s="353"/>
      <c r="C173" s="328" t="s">
        <v>3586</v>
      </c>
      <c r="D173" s="328"/>
      <c r="E173" s="328"/>
      <c r="F173" s="351" t="s">
        <v>3578</v>
      </c>
      <c r="G173" s="328"/>
      <c r="H173" s="328" t="s">
        <v>3645</v>
      </c>
      <c r="I173" s="328" t="s">
        <v>3588</v>
      </c>
      <c r="J173" s="328"/>
      <c r="K173" s="376"/>
    </row>
    <row r="174" spans="2:11" s="1" customFormat="1" ht="15" customHeight="1">
      <c r="B174" s="353"/>
      <c r="C174" s="328" t="s">
        <v>3597</v>
      </c>
      <c r="D174" s="328"/>
      <c r="E174" s="328"/>
      <c r="F174" s="351" t="s">
        <v>3584</v>
      </c>
      <c r="G174" s="328"/>
      <c r="H174" s="328" t="s">
        <v>3645</v>
      </c>
      <c r="I174" s="328" t="s">
        <v>3580</v>
      </c>
      <c r="J174" s="328">
        <v>50</v>
      </c>
      <c r="K174" s="376"/>
    </row>
    <row r="175" spans="2:11" s="1" customFormat="1" ht="15" customHeight="1">
      <c r="B175" s="353"/>
      <c r="C175" s="328" t="s">
        <v>3605</v>
      </c>
      <c r="D175" s="328"/>
      <c r="E175" s="328"/>
      <c r="F175" s="351" t="s">
        <v>3584</v>
      </c>
      <c r="G175" s="328"/>
      <c r="H175" s="328" t="s">
        <v>3645</v>
      </c>
      <c r="I175" s="328" t="s">
        <v>3580</v>
      </c>
      <c r="J175" s="328">
        <v>50</v>
      </c>
      <c r="K175" s="376"/>
    </row>
    <row r="176" spans="2:11" s="1" customFormat="1" ht="15" customHeight="1">
      <c r="B176" s="353"/>
      <c r="C176" s="328" t="s">
        <v>3603</v>
      </c>
      <c r="D176" s="328"/>
      <c r="E176" s="328"/>
      <c r="F176" s="351" t="s">
        <v>3584</v>
      </c>
      <c r="G176" s="328"/>
      <c r="H176" s="328" t="s">
        <v>3645</v>
      </c>
      <c r="I176" s="328" t="s">
        <v>3580</v>
      </c>
      <c r="J176" s="328">
        <v>50</v>
      </c>
      <c r="K176" s="376"/>
    </row>
    <row r="177" spans="2:11" s="1" customFormat="1" ht="15" customHeight="1">
      <c r="B177" s="353"/>
      <c r="C177" s="328" t="s">
        <v>207</v>
      </c>
      <c r="D177" s="328"/>
      <c r="E177" s="328"/>
      <c r="F177" s="351" t="s">
        <v>3578</v>
      </c>
      <c r="G177" s="328"/>
      <c r="H177" s="328" t="s">
        <v>3646</v>
      </c>
      <c r="I177" s="328" t="s">
        <v>3647</v>
      </c>
      <c r="J177" s="328"/>
      <c r="K177" s="376"/>
    </row>
    <row r="178" spans="2:11" s="1" customFormat="1" ht="15" customHeight="1">
      <c r="B178" s="353"/>
      <c r="C178" s="328" t="s">
        <v>57</v>
      </c>
      <c r="D178" s="328"/>
      <c r="E178" s="328"/>
      <c r="F178" s="351" t="s">
        <v>3578</v>
      </c>
      <c r="G178" s="328"/>
      <c r="H178" s="328" t="s">
        <v>3648</v>
      </c>
      <c r="I178" s="328" t="s">
        <v>3649</v>
      </c>
      <c r="J178" s="328">
        <v>1</v>
      </c>
      <c r="K178" s="376"/>
    </row>
    <row r="179" spans="2:11" s="1" customFormat="1" ht="15" customHeight="1">
      <c r="B179" s="353"/>
      <c r="C179" s="328" t="s">
        <v>53</v>
      </c>
      <c r="D179" s="328"/>
      <c r="E179" s="328"/>
      <c r="F179" s="351" t="s">
        <v>3578</v>
      </c>
      <c r="G179" s="328"/>
      <c r="H179" s="328" t="s">
        <v>3650</v>
      </c>
      <c r="I179" s="328" t="s">
        <v>3580</v>
      </c>
      <c r="J179" s="328">
        <v>20</v>
      </c>
      <c r="K179" s="376"/>
    </row>
    <row r="180" spans="2:11" s="1" customFormat="1" ht="15" customHeight="1">
      <c r="B180" s="353"/>
      <c r="C180" s="328" t="s">
        <v>54</v>
      </c>
      <c r="D180" s="328"/>
      <c r="E180" s="328"/>
      <c r="F180" s="351" t="s">
        <v>3578</v>
      </c>
      <c r="G180" s="328"/>
      <c r="H180" s="328" t="s">
        <v>3651</v>
      </c>
      <c r="I180" s="328" t="s">
        <v>3580</v>
      </c>
      <c r="J180" s="328">
        <v>255</v>
      </c>
      <c r="K180" s="376"/>
    </row>
    <row r="181" spans="2:11" s="1" customFormat="1" ht="15" customHeight="1">
      <c r="B181" s="353"/>
      <c r="C181" s="328" t="s">
        <v>208</v>
      </c>
      <c r="D181" s="328"/>
      <c r="E181" s="328"/>
      <c r="F181" s="351" t="s">
        <v>3578</v>
      </c>
      <c r="G181" s="328"/>
      <c r="H181" s="328" t="s">
        <v>3542</v>
      </c>
      <c r="I181" s="328" t="s">
        <v>3580</v>
      </c>
      <c r="J181" s="328">
        <v>10</v>
      </c>
      <c r="K181" s="376"/>
    </row>
    <row r="182" spans="2:11" s="1" customFormat="1" ht="15" customHeight="1">
      <c r="B182" s="353"/>
      <c r="C182" s="328" t="s">
        <v>209</v>
      </c>
      <c r="D182" s="328"/>
      <c r="E182" s="328"/>
      <c r="F182" s="351" t="s">
        <v>3578</v>
      </c>
      <c r="G182" s="328"/>
      <c r="H182" s="328" t="s">
        <v>3652</v>
      </c>
      <c r="I182" s="328" t="s">
        <v>3613</v>
      </c>
      <c r="J182" s="328"/>
      <c r="K182" s="376"/>
    </row>
    <row r="183" spans="2:11" s="1" customFormat="1" ht="15" customHeight="1">
      <c r="B183" s="353"/>
      <c r="C183" s="328" t="s">
        <v>3653</v>
      </c>
      <c r="D183" s="328"/>
      <c r="E183" s="328"/>
      <c r="F183" s="351" t="s">
        <v>3578</v>
      </c>
      <c r="G183" s="328"/>
      <c r="H183" s="328" t="s">
        <v>3654</v>
      </c>
      <c r="I183" s="328" t="s">
        <v>3613</v>
      </c>
      <c r="J183" s="328"/>
      <c r="K183" s="376"/>
    </row>
    <row r="184" spans="2:11" s="1" customFormat="1" ht="15" customHeight="1">
      <c r="B184" s="353"/>
      <c r="C184" s="328" t="s">
        <v>3642</v>
      </c>
      <c r="D184" s="328"/>
      <c r="E184" s="328"/>
      <c r="F184" s="351" t="s">
        <v>3578</v>
      </c>
      <c r="G184" s="328"/>
      <c r="H184" s="328" t="s">
        <v>3655</v>
      </c>
      <c r="I184" s="328" t="s">
        <v>3613</v>
      </c>
      <c r="J184" s="328"/>
      <c r="K184" s="376"/>
    </row>
    <row r="185" spans="2:11" s="1" customFormat="1" ht="15" customHeight="1">
      <c r="B185" s="353"/>
      <c r="C185" s="328" t="s">
        <v>211</v>
      </c>
      <c r="D185" s="328"/>
      <c r="E185" s="328"/>
      <c r="F185" s="351" t="s">
        <v>3584</v>
      </c>
      <c r="G185" s="328"/>
      <c r="H185" s="328" t="s">
        <v>3656</v>
      </c>
      <c r="I185" s="328" t="s">
        <v>3580</v>
      </c>
      <c r="J185" s="328">
        <v>50</v>
      </c>
      <c r="K185" s="376"/>
    </row>
    <row r="186" spans="2:11" s="1" customFormat="1" ht="15" customHeight="1">
      <c r="B186" s="353"/>
      <c r="C186" s="328" t="s">
        <v>3657</v>
      </c>
      <c r="D186" s="328"/>
      <c r="E186" s="328"/>
      <c r="F186" s="351" t="s">
        <v>3584</v>
      </c>
      <c r="G186" s="328"/>
      <c r="H186" s="328" t="s">
        <v>3658</v>
      </c>
      <c r="I186" s="328" t="s">
        <v>3659</v>
      </c>
      <c r="J186" s="328"/>
      <c r="K186" s="376"/>
    </row>
    <row r="187" spans="2:11" s="1" customFormat="1" ht="15" customHeight="1">
      <c r="B187" s="353"/>
      <c r="C187" s="328" t="s">
        <v>3660</v>
      </c>
      <c r="D187" s="328"/>
      <c r="E187" s="328"/>
      <c r="F187" s="351" t="s">
        <v>3584</v>
      </c>
      <c r="G187" s="328"/>
      <c r="H187" s="328" t="s">
        <v>3661</v>
      </c>
      <c r="I187" s="328" t="s">
        <v>3659</v>
      </c>
      <c r="J187" s="328"/>
      <c r="K187" s="376"/>
    </row>
    <row r="188" spans="2:11" s="1" customFormat="1" ht="15" customHeight="1">
      <c r="B188" s="353"/>
      <c r="C188" s="328" t="s">
        <v>3662</v>
      </c>
      <c r="D188" s="328"/>
      <c r="E188" s="328"/>
      <c r="F188" s="351" t="s">
        <v>3584</v>
      </c>
      <c r="G188" s="328"/>
      <c r="H188" s="328" t="s">
        <v>3663</v>
      </c>
      <c r="I188" s="328" t="s">
        <v>3659</v>
      </c>
      <c r="J188" s="328"/>
      <c r="K188" s="376"/>
    </row>
    <row r="189" spans="2:11" s="1" customFormat="1" ht="15" customHeight="1">
      <c r="B189" s="353"/>
      <c r="C189" s="389" t="s">
        <v>3664</v>
      </c>
      <c r="D189" s="328"/>
      <c r="E189" s="328"/>
      <c r="F189" s="351" t="s">
        <v>3584</v>
      </c>
      <c r="G189" s="328"/>
      <c r="H189" s="328" t="s">
        <v>3665</v>
      </c>
      <c r="I189" s="328" t="s">
        <v>3666</v>
      </c>
      <c r="J189" s="390" t="s">
        <v>3667</v>
      </c>
      <c r="K189" s="376"/>
    </row>
    <row r="190" spans="2:11" s="18" customFormat="1" ht="15" customHeight="1">
      <c r="B190" s="391"/>
      <c r="C190" s="392" t="s">
        <v>3668</v>
      </c>
      <c r="D190" s="393"/>
      <c r="E190" s="393"/>
      <c r="F190" s="394" t="s">
        <v>3584</v>
      </c>
      <c r="G190" s="393"/>
      <c r="H190" s="393" t="s">
        <v>3669</v>
      </c>
      <c r="I190" s="393" t="s">
        <v>3666</v>
      </c>
      <c r="J190" s="395" t="s">
        <v>3667</v>
      </c>
      <c r="K190" s="396"/>
    </row>
    <row r="191" spans="2:11" s="1" customFormat="1" ht="15" customHeight="1">
      <c r="B191" s="353"/>
      <c r="C191" s="389" t="s">
        <v>42</v>
      </c>
      <c r="D191" s="328"/>
      <c r="E191" s="328"/>
      <c r="F191" s="351" t="s">
        <v>3578</v>
      </c>
      <c r="G191" s="328"/>
      <c r="H191" s="325" t="s">
        <v>3670</v>
      </c>
      <c r="I191" s="328" t="s">
        <v>3671</v>
      </c>
      <c r="J191" s="328"/>
      <c r="K191" s="376"/>
    </row>
    <row r="192" spans="2:11" s="1" customFormat="1" ht="15" customHeight="1">
      <c r="B192" s="353"/>
      <c r="C192" s="389" t="s">
        <v>3672</v>
      </c>
      <c r="D192" s="328"/>
      <c r="E192" s="328"/>
      <c r="F192" s="351" t="s">
        <v>3578</v>
      </c>
      <c r="G192" s="328"/>
      <c r="H192" s="328" t="s">
        <v>3673</v>
      </c>
      <c r="I192" s="328" t="s">
        <v>3613</v>
      </c>
      <c r="J192" s="328"/>
      <c r="K192" s="376"/>
    </row>
    <row r="193" spans="2:11" s="1" customFormat="1" ht="15" customHeight="1">
      <c r="B193" s="353"/>
      <c r="C193" s="389" t="s">
        <v>3674</v>
      </c>
      <c r="D193" s="328"/>
      <c r="E193" s="328"/>
      <c r="F193" s="351" t="s">
        <v>3578</v>
      </c>
      <c r="G193" s="328"/>
      <c r="H193" s="328" t="s">
        <v>3675</v>
      </c>
      <c r="I193" s="328" t="s">
        <v>3613</v>
      </c>
      <c r="J193" s="328"/>
      <c r="K193" s="376"/>
    </row>
    <row r="194" spans="2:11" s="1" customFormat="1" ht="15" customHeight="1">
      <c r="B194" s="353"/>
      <c r="C194" s="389" t="s">
        <v>3676</v>
      </c>
      <c r="D194" s="328"/>
      <c r="E194" s="328"/>
      <c r="F194" s="351" t="s">
        <v>3584</v>
      </c>
      <c r="G194" s="328"/>
      <c r="H194" s="328" t="s">
        <v>3677</v>
      </c>
      <c r="I194" s="328" t="s">
        <v>3613</v>
      </c>
      <c r="J194" s="328"/>
      <c r="K194" s="376"/>
    </row>
    <row r="195" spans="2:11" s="1" customFormat="1" ht="15" customHeight="1">
      <c r="B195" s="382"/>
      <c r="C195" s="397"/>
      <c r="D195" s="362"/>
      <c r="E195" s="362"/>
      <c r="F195" s="362"/>
      <c r="G195" s="362"/>
      <c r="H195" s="362"/>
      <c r="I195" s="362"/>
      <c r="J195" s="362"/>
      <c r="K195" s="383"/>
    </row>
    <row r="196" spans="2:11" s="1" customFormat="1" ht="18.75" customHeight="1">
      <c r="B196" s="364"/>
      <c r="C196" s="374"/>
      <c r="D196" s="374"/>
      <c r="E196" s="374"/>
      <c r="F196" s="384"/>
      <c r="G196" s="374"/>
      <c r="H196" s="374"/>
      <c r="I196" s="374"/>
      <c r="J196" s="374"/>
      <c r="K196" s="364"/>
    </row>
    <row r="197" spans="2:11" s="1" customFormat="1" ht="18.75" customHeight="1">
      <c r="B197" s="364"/>
      <c r="C197" s="374"/>
      <c r="D197" s="374"/>
      <c r="E197" s="374"/>
      <c r="F197" s="384"/>
      <c r="G197" s="374"/>
      <c r="H197" s="374"/>
      <c r="I197" s="374"/>
      <c r="J197" s="374"/>
      <c r="K197" s="364"/>
    </row>
    <row r="198" spans="2:11" s="1" customFormat="1" ht="18.75" customHeight="1">
      <c r="B198" s="336"/>
      <c r="C198" s="336"/>
      <c r="D198" s="336"/>
      <c r="E198" s="336"/>
      <c r="F198" s="336"/>
      <c r="G198" s="336"/>
      <c r="H198" s="336"/>
      <c r="I198" s="336"/>
      <c r="J198" s="336"/>
      <c r="K198" s="336"/>
    </row>
    <row r="199" spans="2:11" s="1" customFormat="1" ht="13.5">
      <c r="B199" s="315"/>
      <c r="C199" s="316"/>
      <c r="D199" s="316"/>
      <c r="E199" s="316"/>
      <c r="F199" s="316"/>
      <c r="G199" s="316"/>
      <c r="H199" s="316"/>
      <c r="I199" s="316"/>
      <c r="J199" s="316"/>
      <c r="K199" s="317"/>
    </row>
    <row r="200" spans="2:11" s="1" customFormat="1" ht="21">
      <c r="B200" s="318"/>
      <c r="C200" s="319" t="s">
        <v>3678</v>
      </c>
      <c r="D200" s="319"/>
      <c r="E200" s="319"/>
      <c r="F200" s="319"/>
      <c r="G200" s="319"/>
      <c r="H200" s="319"/>
      <c r="I200" s="319"/>
      <c r="J200" s="319"/>
      <c r="K200" s="320"/>
    </row>
    <row r="201" spans="2:11" s="1" customFormat="1" ht="25.5" customHeight="1">
      <c r="B201" s="318"/>
      <c r="C201" s="398" t="s">
        <v>3679</v>
      </c>
      <c r="D201" s="398"/>
      <c r="E201" s="398"/>
      <c r="F201" s="398" t="s">
        <v>3680</v>
      </c>
      <c r="G201" s="399"/>
      <c r="H201" s="398" t="s">
        <v>3681</v>
      </c>
      <c r="I201" s="398"/>
      <c r="J201" s="398"/>
      <c r="K201" s="320"/>
    </row>
    <row r="202" spans="2:11" s="1" customFormat="1" ht="5.25" customHeight="1">
      <c r="B202" s="353"/>
      <c r="C202" s="348"/>
      <c r="D202" s="348"/>
      <c r="E202" s="348"/>
      <c r="F202" s="348"/>
      <c r="G202" s="374"/>
      <c r="H202" s="348"/>
      <c r="I202" s="348"/>
      <c r="J202" s="348"/>
      <c r="K202" s="376"/>
    </row>
    <row r="203" spans="2:11" s="1" customFormat="1" ht="15" customHeight="1">
      <c r="B203" s="353"/>
      <c r="C203" s="328" t="s">
        <v>3671</v>
      </c>
      <c r="D203" s="328"/>
      <c r="E203" s="328"/>
      <c r="F203" s="351" t="s">
        <v>43</v>
      </c>
      <c r="G203" s="328"/>
      <c r="H203" s="328" t="s">
        <v>3682</v>
      </c>
      <c r="I203" s="328"/>
      <c r="J203" s="328"/>
      <c r="K203" s="376"/>
    </row>
    <row r="204" spans="2:11" s="1" customFormat="1" ht="15" customHeight="1">
      <c r="B204" s="353"/>
      <c r="C204" s="328"/>
      <c r="D204" s="328"/>
      <c r="E204" s="328"/>
      <c r="F204" s="351" t="s">
        <v>44</v>
      </c>
      <c r="G204" s="328"/>
      <c r="H204" s="328" t="s">
        <v>3683</v>
      </c>
      <c r="I204" s="328"/>
      <c r="J204" s="328"/>
      <c r="K204" s="376"/>
    </row>
    <row r="205" spans="2:11" s="1" customFormat="1" ht="15" customHeight="1">
      <c r="B205" s="353"/>
      <c r="C205" s="328"/>
      <c r="D205" s="328"/>
      <c r="E205" s="328"/>
      <c r="F205" s="351" t="s">
        <v>47</v>
      </c>
      <c r="G205" s="328"/>
      <c r="H205" s="328" t="s">
        <v>3684</v>
      </c>
      <c r="I205" s="328"/>
      <c r="J205" s="328"/>
      <c r="K205" s="376"/>
    </row>
    <row r="206" spans="2:11" s="1" customFormat="1" ht="15" customHeight="1">
      <c r="B206" s="353"/>
      <c r="C206" s="328"/>
      <c r="D206" s="328"/>
      <c r="E206" s="328"/>
      <c r="F206" s="351" t="s">
        <v>45</v>
      </c>
      <c r="G206" s="328"/>
      <c r="H206" s="328" t="s">
        <v>3685</v>
      </c>
      <c r="I206" s="328"/>
      <c r="J206" s="328"/>
      <c r="K206" s="376"/>
    </row>
    <row r="207" spans="2:11" s="1" customFormat="1" ht="15" customHeight="1">
      <c r="B207" s="353"/>
      <c r="C207" s="328"/>
      <c r="D207" s="328"/>
      <c r="E207" s="328"/>
      <c r="F207" s="351" t="s">
        <v>46</v>
      </c>
      <c r="G207" s="328"/>
      <c r="H207" s="328" t="s">
        <v>3686</v>
      </c>
      <c r="I207" s="328"/>
      <c r="J207" s="328"/>
      <c r="K207" s="376"/>
    </row>
    <row r="208" spans="2:11" s="1" customFormat="1" ht="15" customHeight="1">
      <c r="B208" s="353"/>
      <c r="C208" s="328"/>
      <c r="D208" s="328"/>
      <c r="E208" s="328"/>
      <c r="F208" s="351"/>
      <c r="G208" s="328"/>
      <c r="H208" s="328"/>
      <c r="I208" s="328"/>
      <c r="J208" s="328"/>
      <c r="K208" s="376"/>
    </row>
    <row r="209" spans="2:11" s="1" customFormat="1" ht="15" customHeight="1">
      <c r="B209" s="353"/>
      <c r="C209" s="328" t="s">
        <v>3625</v>
      </c>
      <c r="D209" s="328"/>
      <c r="E209" s="328"/>
      <c r="F209" s="351" t="s">
        <v>79</v>
      </c>
      <c r="G209" s="328"/>
      <c r="H209" s="328" t="s">
        <v>3687</v>
      </c>
      <c r="I209" s="328"/>
      <c r="J209" s="328"/>
      <c r="K209" s="376"/>
    </row>
    <row r="210" spans="2:11" s="1" customFormat="1" ht="15" customHeight="1">
      <c r="B210" s="353"/>
      <c r="C210" s="328"/>
      <c r="D210" s="328"/>
      <c r="E210" s="328"/>
      <c r="F210" s="351" t="s">
        <v>3523</v>
      </c>
      <c r="G210" s="328"/>
      <c r="H210" s="328" t="s">
        <v>3524</v>
      </c>
      <c r="I210" s="328"/>
      <c r="J210" s="328"/>
      <c r="K210" s="376"/>
    </row>
    <row r="211" spans="2:11" s="1" customFormat="1" ht="15" customHeight="1">
      <c r="B211" s="353"/>
      <c r="C211" s="328"/>
      <c r="D211" s="328"/>
      <c r="E211" s="328"/>
      <c r="F211" s="351" t="s">
        <v>3521</v>
      </c>
      <c r="G211" s="328"/>
      <c r="H211" s="328" t="s">
        <v>3688</v>
      </c>
      <c r="I211" s="328"/>
      <c r="J211" s="328"/>
      <c r="K211" s="376"/>
    </row>
    <row r="212" spans="2:11" s="1" customFormat="1" ht="15" customHeight="1">
      <c r="B212" s="400"/>
      <c r="C212" s="328"/>
      <c r="D212" s="328"/>
      <c r="E212" s="328"/>
      <c r="F212" s="351" t="s">
        <v>128</v>
      </c>
      <c r="G212" s="389"/>
      <c r="H212" s="380" t="s">
        <v>3525</v>
      </c>
      <c r="I212" s="380"/>
      <c r="J212" s="380"/>
      <c r="K212" s="401"/>
    </row>
    <row r="213" spans="2:11" s="1" customFormat="1" ht="15" customHeight="1">
      <c r="B213" s="400"/>
      <c r="C213" s="328"/>
      <c r="D213" s="328"/>
      <c r="E213" s="328"/>
      <c r="F213" s="351" t="s">
        <v>3526</v>
      </c>
      <c r="G213" s="389"/>
      <c r="H213" s="380" t="s">
        <v>3689</v>
      </c>
      <c r="I213" s="380"/>
      <c r="J213" s="380"/>
      <c r="K213" s="401"/>
    </row>
    <row r="214" spans="2:11" s="1" customFormat="1" ht="15" customHeight="1">
      <c r="B214" s="400"/>
      <c r="C214" s="328"/>
      <c r="D214" s="328"/>
      <c r="E214" s="328"/>
      <c r="F214" s="351"/>
      <c r="G214" s="389"/>
      <c r="H214" s="380"/>
      <c r="I214" s="380"/>
      <c r="J214" s="380"/>
      <c r="K214" s="401"/>
    </row>
    <row r="215" spans="2:11" s="1" customFormat="1" ht="15" customHeight="1">
      <c r="B215" s="400"/>
      <c r="C215" s="328" t="s">
        <v>3649</v>
      </c>
      <c r="D215" s="328"/>
      <c r="E215" s="328"/>
      <c r="F215" s="351">
        <v>1</v>
      </c>
      <c r="G215" s="389"/>
      <c r="H215" s="380" t="s">
        <v>3690</v>
      </c>
      <c r="I215" s="380"/>
      <c r="J215" s="380"/>
      <c r="K215" s="401"/>
    </row>
    <row r="216" spans="2:11" s="1" customFormat="1" ht="15" customHeight="1">
      <c r="B216" s="400"/>
      <c r="C216" s="328"/>
      <c r="D216" s="328"/>
      <c r="E216" s="328"/>
      <c r="F216" s="351">
        <v>2</v>
      </c>
      <c r="G216" s="389"/>
      <c r="H216" s="380" t="s">
        <v>3691</v>
      </c>
      <c r="I216" s="380"/>
      <c r="J216" s="380"/>
      <c r="K216" s="401"/>
    </row>
    <row r="217" spans="2:11" s="1" customFormat="1" ht="15" customHeight="1">
      <c r="B217" s="400"/>
      <c r="C217" s="328"/>
      <c r="D217" s="328"/>
      <c r="E217" s="328"/>
      <c r="F217" s="351">
        <v>3</v>
      </c>
      <c r="G217" s="389"/>
      <c r="H217" s="380" t="s">
        <v>3692</v>
      </c>
      <c r="I217" s="380"/>
      <c r="J217" s="380"/>
      <c r="K217" s="401"/>
    </row>
    <row r="218" spans="2:11" s="1" customFormat="1" ht="15" customHeight="1">
      <c r="B218" s="400"/>
      <c r="C218" s="328"/>
      <c r="D218" s="328"/>
      <c r="E218" s="328"/>
      <c r="F218" s="351">
        <v>4</v>
      </c>
      <c r="G218" s="389"/>
      <c r="H218" s="380" t="s">
        <v>3693</v>
      </c>
      <c r="I218" s="380"/>
      <c r="J218" s="380"/>
      <c r="K218" s="401"/>
    </row>
    <row r="219" spans="2:11" s="1" customFormat="1" ht="12.75" customHeight="1">
      <c r="B219" s="402"/>
      <c r="C219" s="403"/>
      <c r="D219" s="403"/>
      <c r="E219" s="403"/>
      <c r="F219" s="403"/>
      <c r="G219" s="403"/>
      <c r="H219" s="403"/>
      <c r="I219" s="403"/>
      <c r="J219" s="403"/>
      <c r="K219" s="40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  <c r="AZ2" s="142" t="s">
        <v>131</v>
      </c>
      <c r="BA2" s="142" t="s">
        <v>19</v>
      </c>
      <c r="BB2" s="142" t="s">
        <v>19</v>
      </c>
      <c r="BC2" s="142" t="s">
        <v>132</v>
      </c>
      <c r="BD2" s="142" t="s">
        <v>82</v>
      </c>
    </row>
    <row r="3" spans="2:5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  <c r="AZ3" s="142" t="s">
        <v>133</v>
      </c>
      <c r="BA3" s="142" t="s">
        <v>19</v>
      </c>
      <c r="BB3" s="142" t="s">
        <v>19</v>
      </c>
      <c r="BC3" s="142" t="s">
        <v>134</v>
      </c>
      <c r="BD3" s="142" t="s">
        <v>82</v>
      </c>
    </row>
    <row r="4" spans="2:5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  <c r="AZ4" s="142" t="s">
        <v>136</v>
      </c>
      <c r="BA4" s="142" t="s">
        <v>19</v>
      </c>
      <c r="BB4" s="142" t="s">
        <v>19</v>
      </c>
      <c r="BC4" s="142" t="s">
        <v>137</v>
      </c>
      <c r="BD4" s="142" t="s">
        <v>82</v>
      </c>
    </row>
    <row r="5" spans="2:56" s="1" customFormat="1" ht="6.95" customHeight="1">
      <c r="B5" s="23"/>
      <c r="L5" s="23"/>
      <c r="AZ5" s="142" t="s">
        <v>138</v>
      </c>
      <c r="BA5" s="142" t="s">
        <v>19</v>
      </c>
      <c r="BB5" s="142" t="s">
        <v>19</v>
      </c>
      <c r="BC5" s="142" t="s">
        <v>139</v>
      </c>
      <c r="BD5" s="142" t="s">
        <v>82</v>
      </c>
    </row>
    <row r="6" spans="2:56" s="1" customFormat="1" ht="12" customHeight="1">
      <c r="B6" s="23"/>
      <c r="D6" s="147" t="s">
        <v>16</v>
      </c>
      <c r="L6" s="23"/>
      <c r="AZ6" s="142" t="s">
        <v>140</v>
      </c>
      <c r="BA6" s="142" t="s">
        <v>19</v>
      </c>
      <c r="BB6" s="142" t="s">
        <v>19</v>
      </c>
      <c r="BC6" s="142" t="s">
        <v>141</v>
      </c>
      <c r="BD6" s="142" t="s">
        <v>82</v>
      </c>
    </row>
    <row r="7" spans="2:56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  <c r="AZ7" s="142" t="s">
        <v>142</v>
      </c>
      <c r="BA7" s="142" t="s">
        <v>19</v>
      </c>
      <c r="BB7" s="142" t="s">
        <v>19</v>
      </c>
      <c r="BC7" s="142" t="s">
        <v>143</v>
      </c>
      <c r="BD7" s="142" t="s">
        <v>82</v>
      </c>
    </row>
    <row r="8" spans="1:56" s="2" customFormat="1" ht="12" customHeight="1">
      <c r="A8" s="41"/>
      <c r="B8" s="47"/>
      <c r="C8" s="41"/>
      <c r="D8" s="147" t="s">
        <v>144</v>
      </c>
      <c r="E8" s="41"/>
      <c r="F8" s="41"/>
      <c r="G8" s="41"/>
      <c r="H8" s="41"/>
      <c r="I8" s="41"/>
      <c r="J8" s="41"/>
      <c r="K8" s="41"/>
      <c r="L8" s="14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Z8" s="142" t="s">
        <v>145</v>
      </c>
      <c r="BA8" s="142" t="s">
        <v>19</v>
      </c>
      <c r="BB8" s="142" t="s">
        <v>19</v>
      </c>
      <c r="BC8" s="142" t="s">
        <v>146</v>
      </c>
      <c r="BD8" s="142" t="s">
        <v>82</v>
      </c>
    </row>
    <row r="9" spans="1:56" s="2" customFormat="1" ht="16.5" customHeight="1">
      <c r="A9" s="41"/>
      <c r="B9" s="47"/>
      <c r="C9" s="41"/>
      <c r="D9" s="41"/>
      <c r="E9" s="150" t="s">
        <v>147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Z9" s="142" t="s">
        <v>148</v>
      </c>
      <c r="BA9" s="142" t="s">
        <v>19</v>
      </c>
      <c r="BB9" s="142" t="s">
        <v>19</v>
      </c>
      <c r="BC9" s="142" t="s">
        <v>149</v>
      </c>
      <c r="BD9" s="142" t="s">
        <v>82</v>
      </c>
    </row>
    <row r="10" spans="1:56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Z10" s="142" t="s">
        <v>150</v>
      </c>
      <c r="BA10" s="142" t="s">
        <v>19</v>
      </c>
      <c r="BB10" s="142" t="s">
        <v>19</v>
      </c>
      <c r="BC10" s="142" t="s">
        <v>151</v>
      </c>
      <c r="BD10" s="142" t="s">
        <v>82</v>
      </c>
    </row>
    <row r="11" spans="1:56" s="2" customFormat="1" ht="12" customHeight="1">
      <c r="A11" s="41"/>
      <c r="B11" s="47"/>
      <c r="C11" s="41"/>
      <c r="D11" s="147" t="s">
        <v>18</v>
      </c>
      <c r="E11" s="41"/>
      <c r="F11" s="137" t="s">
        <v>19</v>
      </c>
      <c r="G11" s="41"/>
      <c r="H11" s="41"/>
      <c r="I11" s="147" t="s">
        <v>20</v>
      </c>
      <c r="J11" s="137" t="s">
        <v>19</v>
      </c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Z11" s="142" t="s">
        <v>152</v>
      </c>
      <c r="BA11" s="142" t="s">
        <v>19</v>
      </c>
      <c r="BB11" s="142" t="s">
        <v>19</v>
      </c>
      <c r="BC11" s="142" t="s">
        <v>153</v>
      </c>
      <c r="BD11" s="142" t="s">
        <v>82</v>
      </c>
    </row>
    <row r="12" spans="1:56" s="2" customFormat="1" ht="12" customHeight="1">
      <c r="A12" s="41"/>
      <c r="B12" s="47"/>
      <c r="C12" s="41"/>
      <c r="D12" s="147" t="s">
        <v>21</v>
      </c>
      <c r="E12" s="41"/>
      <c r="F12" s="137" t="s">
        <v>22</v>
      </c>
      <c r="G12" s="41"/>
      <c r="H12" s="41"/>
      <c r="I12" s="147" t="s">
        <v>23</v>
      </c>
      <c r="J12" s="151" t="str">
        <f>'Rekapitulace stavby'!AN8</f>
        <v>3. 10. 2023</v>
      </c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Z12" s="142" t="s">
        <v>154</v>
      </c>
      <c r="BA12" s="142" t="s">
        <v>19</v>
      </c>
      <c r="BB12" s="142" t="s">
        <v>19</v>
      </c>
      <c r="BC12" s="142" t="s">
        <v>155</v>
      </c>
      <c r="BD12" s="142" t="s">
        <v>82</v>
      </c>
    </row>
    <row r="13" spans="1:56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Z13" s="142" t="s">
        <v>156</v>
      </c>
      <c r="BA13" s="142" t="s">
        <v>19</v>
      </c>
      <c r="BB13" s="142" t="s">
        <v>19</v>
      </c>
      <c r="BC13" s="142" t="s">
        <v>157</v>
      </c>
      <c r="BD13" s="142" t="s">
        <v>82</v>
      </c>
    </row>
    <row r="14" spans="1:56" s="2" customFormat="1" ht="12" customHeight="1">
      <c r="A14" s="41"/>
      <c r="B14" s="47"/>
      <c r="C14" s="41"/>
      <c r="D14" s="147" t="s">
        <v>25</v>
      </c>
      <c r="E14" s="41"/>
      <c r="F14" s="41"/>
      <c r="G14" s="41"/>
      <c r="H14" s="41"/>
      <c r="I14" s="147" t="s">
        <v>26</v>
      </c>
      <c r="J14" s="137" t="s">
        <v>19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Z14" s="142" t="s">
        <v>158</v>
      </c>
      <c r="BA14" s="142" t="s">
        <v>19</v>
      </c>
      <c r="BB14" s="142" t="s">
        <v>19</v>
      </c>
      <c r="BC14" s="142" t="s">
        <v>159</v>
      </c>
      <c r="BD14" s="142" t="s">
        <v>82</v>
      </c>
    </row>
    <row r="15" spans="1:56" s="2" customFormat="1" ht="18" customHeight="1">
      <c r="A15" s="41"/>
      <c r="B15" s="47"/>
      <c r="C15" s="41"/>
      <c r="D15" s="41"/>
      <c r="E15" s="137" t="s">
        <v>27</v>
      </c>
      <c r="F15" s="41"/>
      <c r="G15" s="41"/>
      <c r="H15" s="41"/>
      <c r="I15" s="147" t="s">
        <v>28</v>
      </c>
      <c r="J15" s="137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Z15" s="142" t="s">
        <v>160</v>
      </c>
      <c r="BA15" s="142" t="s">
        <v>19</v>
      </c>
      <c r="BB15" s="142" t="s">
        <v>19</v>
      </c>
      <c r="BC15" s="142" t="s">
        <v>161</v>
      </c>
      <c r="BD15" s="142" t="s">
        <v>82</v>
      </c>
    </row>
    <row r="16" spans="1:56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Z16" s="142" t="s">
        <v>162</v>
      </c>
      <c r="BA16" s="142" t="s">
        <v>19</v>
      </c>
      <c r="BB16" s="142" t="s">
        <v>19</v>
      </c>
      <c r="BC16" s="142" t="s">
        <v>163</v>
      </c>
      <c r="BD16" s="142" t="s">
        <v>82</v>
      </c>
    </row>
    <row r="17" spans="1:56" s="2" customFormat="1" ht="12" customHeight="1">
      <c r="A17" s="41"/>
      <c r="B17" s="47"/>
      <c r="C17" s="41"/>
      <c r="D17" s="147" t="s">
        <v>29</v>
      </c>
      <c r="E17" s="41"/>
      <c r="F17" s="41"/>
      <c r="G17" s="41"/>
      <c r="H17" s="41"/>
      <c r="I17" s="147" t="s">
        <v>26</v>
      </c>
      <c r="J17" s="36" t="str">
        <f>'Rekapitulace stavby'!AN13</f>
        <v>Vyplň údaj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Z17" s="142" t="s">
        <v>164</v>
      </c>
      <c r="BA17" s="142" t="s">
        <v>19</v>
      </c>
      <c r="BB17" s="142" t="s">
        <v>19</v>
      </c>
      <c r="BC17" s="142" t="s">
        <v>165</v>
      </c>
      <c r="BD17" s="142" t="s">
        <v>82</v>
      </c>
    </row>
    <row r="18" spans="1:56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7"/>
      <c r="G18" s="137"/>
      <c r="H18" s="137"/>
      <c r="I18" s="147" t="s">
        <v>28</v>
      </c>
      <c r="J18" s="36" t="str">
        <f>'Rekapitulace stavby'!AN14</f>
        <v>Vyplň údaj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Z18" s="142" t="s">
        <v>166</v>
      </c>
      <c r="BA18" s="142" t="s">
        <v>19</v>
      </c>
      <c r="BB18" s="142" t="s">
        <v>19</v>
      </c>
      <c r="BC18" s="142" t="s">
        <v>167</v>
      </c>
      <c r="BD18" s="142" t="s">
        <v>82</v>
      </c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7" t="s">
        <v>31</v>
      </c>
      <c r="E20" s="41"/>
      <c r="F20" s="41"/>
      <c r="G20" s="41"/>
      <c r="H20" s="41"/>
      <c r="I20" s="147" t="s">
        <v>26</v>
      </c>
      <c r="J20" s="137" t="s">
        <v>19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7" t="s">
        <v>32</v>
      </c>
      <c r="F21" s="41"/>
      <c r="G21" s="41"/>
      <c r="H21" s="41"/>
      <c r="I21" s="147" t="s">
        <v>28</v>
      </c>
      <c r="J21" s="137" t="s">
        <v>19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7" t="s">
        <v>34</v>
      </c>
      <c r="E23" s="41"/>
      <c r="F23" s="41"/>
      <c r="G23" s="41"/>
      <c r="H23" s="41"/>
      <c r="I23" s="147" t="s">
        <v>26</v>
      </c>
      <c r="J23" s="137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7" t="s">
        <v>35</v>
      </c>
      <c r="F24" s="41"/>
      <c r="G24" s="41"/>
      <c r="H24" s="41"/>
      <c r="I24" s="147" t="s">
        <v>28</v>
      </c>
      <c r="J24" s="137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7" t="s">
        <v>36</v>
      </c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2"/>
      <c r="B27" s="153"/>
      <c r="C27" s="152"/>
      <c r="D27" s="152"/>
      <c r="E27" s="154" t="s">
        <v>37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6"/>
      <c r="E29" s="156"/>
      <c r="F29" s="156"/>
      <c r="G29" s="156"/>
      <c r="H29" s="156"/>
      <c r="I29" s="156"/>
      <c r="J29" s="156"/>
      <c r="K29" s="156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7" t="s">
        <v>38</v>
      </c>
      <c r="E30" s="41"/>
      <c r="F30" s="41"/>
      <c r="G30" s="41"/>
      <c r="H30" s="41"/>
      <c r="I30" s="41"/>
      <c r="J30" s="158">
        <f>ROUND(J113,2)</f>
        <v>0</v>
      </c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9" t="s">
        <v>40</v>
      </c>
      <c r="G32" s="41"/>
      <c r="H32" s="41"/>
      <c r="I32" s="159" t="s">
        <v>39</v>
      </c>
      <c r="J32" s="159" t="s">
        <v>41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60" t="s">
        <v>42</v>
      </c>
      <c r="E33" s="147" t="s">
        <v>43</v>
      </c>
      <c r="F33" s="161">
        <f>ROUND((SUM(BE113:BE1542)),2)</f>
        <v>0</v>
      </c>
      <c r="G33" s="41"/>
      <c r="H33" s="41"/>
      <c r="I33" s="162">
        <v>0.21</v>
      </c>
      <c r="J33" s="161">
        <f>ROUND(((SUM(BE113:BE1542))*I33),2)</f>
        <v>0</v>
      </c>
      <c r="K33" s="41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7" t="s">
        <v>44</v>
      </c>
      <c r="F34" s="161">
        <f>ROUND((SUM(BF113:BF1542)),2)</f>
        <v>0</v>
      </c>
      <c r="G34" s="41"/>
      <c r="H34" s="41"/>
      <c r="I34" s="162">
        <v>0.12</v>
      </c>
      <c r="J34" s="161">
        <f>ROUND(((SUM(BF113:BF1542))*I34),2)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7" t="s">
        <v>45</v>
      </c>
      <c r="F35" s="161">
        <f>ROUND((SUM(BG113:BG1542)),2)</f>
        <v>0</v>
      </c>
      <c r="G35" s="41"/>
      <c r="H35" s="41"/>
      <c r="I35" s="162">
        <v>0.21</v>
      </c>
      <c r="J35" s="161">
        <f>0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7" t="s">
        <v>46</v>
      </c>
      <c r="F36" s="161">
        <f>ROUND((SUM(BH113:BH1542)),2)</f>
        <v>0</v>
      </c>
      <c r="G36" s="41"/>
      <c r="H36" s="41"/>
      <c r="I36" s="162">
        <v>0.12</v>
      </c>
      <c r="J36" s="161">
        <f>0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1">
        <f>ROUND((SUM(BI113:BI1542)),2)</f>
        <v>0</v>
      </c>
      <c r="G37" s="41"/>
      <c r="H37" s="41"/>
      <c r="I37" s="162">
        <v>0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3"/>
      <c r="D39" s="164" t="s">
        <v>48</v>
      </c>
      <c r="E39" s="165"/>
      <c r="F39" s="165"/>
      <c r="G39" s="166" t="s">
        <v>49</v>
      </c>
      <c r="H39" s="167" t="s">
        <v>50</v>
      </c>
      <c r="I39" s="165"/>
      <c r="J39" s="168">
        <f>SUM(J30:J37)</f>
        <v>0</v>
      </c>
      <c r="K39" s="169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168</v>
      </c>
      <c r="D45" s="43"/>
      <c r="E45" s="43"/>
      <c r="F45" s="43"/>
      <c r="G45" s="43"/>
      <c r="H45" s="43"/>
      <c r="I45" s="43"/>
      <c r="J45" s="43"/>
      <c r="K45" s="43"/>
      <c r="L45" s="149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4" t="str">
        <f>E7</f>
        <v>DĚTSKÁ SKUPINA TURNOV</v>
      </c>
      <c r="F48" s="35"/>
      <c r="G48" s="35"/>
      <c r="H48" s="35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144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D1 - Architektonicko-stavební řešení </v>
      </c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parc.č. 1007/3, k.ú. Turnov</v>
      </c>
      <c r="G52" s="43"/>
      <c r="H52" s="43"/>
      <c r="I52" s="35" t="s">
        <v>23</v>
      </c>
      <c r="J52" s="75" t="str">
        <f>IF(J12="","",J12)</f>
        <v>3. 10. 2023</v>
      </c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Město Turnov</v>
      </c>
      <c r="G54" s="43"/>
      <c r="H54" s="43"/>
      <c r="I54" s="35" t="s">
        <v>31</v>
      </c>
      <c r="J54" s="39" t="str">
        <f>E21</f>
        <v>ING. ARCH. Tomáš Adámek</v>
      </c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Jirka</v>
      </c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5" t="s">
        <v>169</v>
      </c>
      <c r="D57" s="176"/>
      <c r="E57" s="176"/>
      <c r="F57" s="176"/>
      <c r="G57" s="176"/>
      <c r="H57" s="176"/>
      <c r="I57" s="176"/>
      <c r="J57" s="177" t="s">
        <v>170</v>
      </c>
      <c r="K57" s="176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8" t="s">
        <v>70</v>
      </c>
      <c r="D59" s="43"/>
      <c r="E59" s="43"/>
      <c r="F59" s="43"/>
      <c r="G59" s="43"/>
      <c r="H59" s="43"/>
      <c r="I59" s="43"/>
      <c r="J59" s="105">
        <f>J113</f>
        <v>0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171</v>
      </c>
    </row>
    <row r="60" spans="1:31" s="9" customFormat="1" ht="24.95" customHeight="1">
      <c r="A60" s="9"/>
      <c r="B60" s="179"/>
      <c r="C60" s="180"/>
      <c r="D60" s="181" t="s">
        <v>172</v>
      </c>
      <c r="E60" s="182"/>
      <c r="F60" s="182"/>
      <c r="G60" s="182"/>
      <c r="H60" s="182"/>
      <c r="I60" s="182"/>
      <c r="J60" s="183">
        <f>J114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28"/>
      <c r="D61" s="186" t="s">
        <v>173</v>
      </c>
      <c r="E61" s="187"/>
      <c r="F61" s="187"/>
      <c r="G61" s="187"/>
      <c r="H61" s="187"/>
      <c r="I61" s="187"/>
      <c r="J61" s="188">
        <f>J115</f>
        <v>0</v>
      </c>
      <c r="K61" s="128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28"/>
      <c r="D62" s="186" t="s">
        <v>174</v>
      </c>
      <c r="E62" s="187"/>
      <c r="F62" s="187"/>
      <c r="G62" s="187"/>
      <c r="H62" s="187"/>
      <c r="I62" s="187"/>
      <c r="J62" s="188">
        <f>J165</f>
        <v>0</v>
      </c>
      <c r="K62" s="128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28"/>
      <c r="D63" s="186" t="s">
        <v>175</v>
      </c>
      <c r="E63" s="187"/>
      <c r="F63" s="187"/>
      <c r="G63" s="187"/>
      <c r="H63" s="187"/>
      <c r="I63" s="187"/>
      <c r="J63" s="188">
        <f>J173</f>
        <v>0</v>
      </c>
      <c r="K63" s="128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28"/>
      <c r="D64" s="186" t="s">
        <v>176</v>
      </c>
      <c r="E64" s="187"/>
      <c r="F64" s="187"/>
      <c r="G64" s="187"/>
      <c r="H64" s="187"/>
      <c r="I64" s="187"/>
      <c r="J64" s="188">
        <f>J226</f>
        <v>0</v>
      </c>
      <c r="K64" s="128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28"/>
      <c r="D65" s="186" t="s">
        <v>177</v>
      </c>
      <c r="E65" s="187"/>
      <c r="F65" s="187"/>
      <c r="G65" s="187"/>
      <c r="H65" s="187"/>
      <c r="I65" s="187"/>
      <c r="J65" s="188">
        <f>J231</f>
        <v>0</v>
      </c>
      <c r="K65" s="128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8"/>
      <c r="D66" s="186" t="s">
        <v>178</v>
      </c>
      <c r="E66" s="187"/>
      <c r="F66" s="187"/>
      <c r="G66" s="187"/>
      <c r="H66" s="187"/>
      <c r="I66" s="187"/>
      <c r="J66" s="188">
        <f>J236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5"/>
      <c r="C67" s="128"/>
      <c r="D67" s="186" t="s">
        <v>179</v>
      </c>
      <c r="E67" s="187"/>
      <c r="F67" s="187"/>
      <c r="G67" s="187"/>
      <c r="H67" s="187"/>
      <c r="I67" s="187"/>
      <c r="J67" s="188">
        <f>J237</f>
        <v>0</v>
      </c>
      <c r="K67" s="128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5"/>
      <c r="C68" s="128"/>
      <c r="D68" s="186" t="s">
        <v>180</v>
      </c>
      <c r="E68" s="187"/>
      <c r="F68" s="187"/>
      <c r="G68" s="187"/>
      <c r="H68" s="187"/>
      <c r="I68" s="187"/>
      <c r="J68" s="188">
        <f>J292</f>
        <v>0</v>
      </c>
      <c r="K68" s="128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5"/>
      <c r="C69" s="128"/>
      <c r="D69" s="186" t="s">
        <v>181</v>
      </c>
      <c r="E69" s="187"/>
      <c r="F69" s="187"/>
      <c r="G69" s="187"/>
      <c r="H69" s="187"/>
      <c r="I69" s="187"/>
      <c r="J69" s="188">
        <f>J386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8"/>
      <c r="D70" s="186" t="s">
        <v>182</v>
      </c>
      <c r="E70" s="187"/>
      <c r="F70" s="187"/>
      <c r="G70" s="187"/>
      <c r="H70" s="187"/>
      <c r="I70" s="187"/>
      <c r="J70" s="188">
        <f>J432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5"/>
      <c r="C71" s="128"/>
      <c r="D71" s="186" t="s">
        <v>183</v>
      </c>
      <c r="E71" s="187"/>
      <c r="F71" s="187"/>
      <c r="G71" s="187"/>
      <c r="H71" s="187"/>
      <c r="I71" s="187"/>
      <c r="J71" s="188">
        <f>J433</f>
        <v>0</v>
      </c>
      <c r="K71" s="128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5"/>
      <c r="C72" s="128"/>
      <c r="D72" s="186" t="s">
        <v>184</v>
      </c>
      <c r="E72" s="187"/>
      <c r="F72" s="187"/>
      <c r="G72" s="187"/>
      <c r="H72" s="187"/>
      <c r="I72" s="187"/>
      <c r="J72" s="188">
        <f>J496</f>
        <v>0</v>
      </c>
      <c r="K72" s="128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8"/>
      <c r="D73" s="186" t="s">
        <v>185</v>
      </c>
      <c r="E73" s="187"/>
      <c r="F73" s="187"/>
      <c r="G73" s="187"/>
      <c r="H73" s="187"/>
      <c r="I73" s="187"/>
      <c r="J73" s="188">
        <f>J550</f>
        <v>0</v>
      </c>
      <c r="K73" s="128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9"/>
      <c r="C74" s="180"/>
      <c r="D74" s="181" t="s">
        <v>186</v>
      </c>
      <c r="E74" s="182"/>
      <c r="F74" s="182"/>
      <c r="G74" s="182"/>
      <c r="H74" s="182"/>
      <c r="I74" s="182"/>
      <c r="J74" s="183">
        <f>J554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5"/>
      <c r="C75" s="128"/>
      <c r="D75" s="186" t="s">
        <v>187</v>
      </c>
      <c r="E75" s="187"/>
      <c r="F75" s="187"/>
      <c r="G75" s="187"/>
      <c r="H75" s="187"/>
      <c r="I75" s="187"/>
      <c r="J75" s="188">
        <f>J555</f>
        <v>0</v>
      </c>
      <c r="K75" s="128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28"/>
      <c r="D76" s="186" t="s">
        <v>188</v>
      </c>
      <c r="E76" s="187"/>
      <c r="F76" s="187"/>
      <c r="G76" s="187"/>
      <c r="H76" s="187"/>
      <c r="I76" s="187"/>
      <c r="J76" s="188">
        <f>J677</f>
        <v>0</v>
      </c>
      <c r="K76" s="128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28"/>
      <c r="D77" s="186" t="s">
        <v>189</v>
      </c>
      <c r="E77" s="187"/>
      <c r="F77" s="187"/>
      <c r="G77" s="187"/>
      <c r="H77" s="187"/>
      <c r="I77" s="187"/>
      <c r="J77" s="188">
        <f>J774</f>
        <v>0</v>
      </c>
      <c r="K77" s="128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8"/>
      <c r="D78" s="186" t="s">
        <v>190</v>
      </c>
      <c r="E78" s="187"/>
      <c r="F78" s="187"/>
      <c r="G78" s="187"/>
      <c r="H78" s="187"/>
      <c r="I78" s="187"/>
      <c r="J78" s="188">
        <f>J826</f>
        <v>0</v>
      </c>
      <c r="K78" s="128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28"/>
      <c r="D79" s="186" t="s">
        <v>191</v>
      </c>
      <c r="E79" s="187"/>
      <c r="F79" s="187"/>
      <c r="G79" s="187"/>
      <c r="H79" s="187"/>
      <c r="I79" s="187"/>
      <c r="J79" s="188">
        <f>J843</f>
        <v>0</v>
      </c>
      <c r="K79" s="128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28"/>
      <c r="D80" s="186" t="s">
        <v>192</v>
      </c>
      <c r="E80" s="187"/>
      <c r="F80" s="187"/>
      <c r="G80" s="187"/>
      <c r="H80" s="187"/>
      <c r="I80" s="187"/>
      <c r="J80" s="188">
        <f>J850</f>
        <v>0</v>
      </c>
      <c r="K80" s="128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28"/>
      <c r="D81" s="186" t="s">
        <v>193</v>
      </c>
      <c r="E81" s="187"/>
      <c r="F81" s="187"/>
      <c r="G81" s="187"/>
      <c r="H81" s="187"/>
      <c r="I81" s="187"/>
      <c r="J81" s="188">
        <f>J858</f>
        <v>0</v>
      </c>
      <c r="K81" s="128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28"/>
      <c r="D82" s="186" t="s">
        <v>194</v>
      </c>
      <c r="E82" s="187"/>
      <c r="F82" s="187"/>
      <c r="G82" s="187"/>
      <c r="H82" s="187"/>
      <c r="I82" s="187"/>
      <c r="J82" s="188">
        <f>J928</f>
        <v>0</v>
      </c>
      <c r="K82" s="128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5"/>
      <c r="C83" s="128"/>
      <c r="D83" s="186" t="s">
        <v>195</v>
      </c>
      <c r="E83" s="187"/>
      <c r="F83" s="187"/>
      <c r="G83" s="187"/>
      <c r="H83" s="187"/>
      <c r="I83" s="187"/>
      <c r="J83" s="188">
        <f>J953</f>
        <v>0</v>
      </c>
      <c r="K83" s="128"/>
      <c r="L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5"/>
      <c r="C84" s="128"/>
      <c r="D84" s="186" t="s">
        <v>196</v>
      </c>
      <c r="E84" s="187"/>
      <c r="F84" s="187"/>
      <c r="G84" s="187"/>
      <c r="H84" s="187"/>
      <c r="I84" s="187"/>
      <c r="J84" s="188">
        <f>J984</f>
        <v>0</v>
      </c>
      <c r="K84" s="128"/>
      <c r="L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5"/>
      <c r="C85" s="128"/>
      <c r="D85" s="186" t="s">
        <v>197</v>
      </c>
      <c r="E85" s="187"/>
      <c r="F85" s="187"/>
      <c r="G85" s="187"/>
      <c r="H85" s="187"/>
      <c r="I85" s="187"/>
      <c r="J85" s="188">
        <f>J993</f>
        <v>0</v>
      </c>
      <c r="K85" s="128"/>
      <c r="L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5"/>
      <c r="C86" s="128"/>
      <c r="D86" s="186" t="s">
        <v>198</v>
      </c>
      <c r="E86" s="187"/>
      <c r="F86" s="187"/>
      <c r="G86" s="187"/>
      <c r="H86" s="187"/>
      <c r="I86" s="187"/>
      <c r="J86" s="188">
        <f>J1153</f>
        <v>0</v>
      </c>
      <c r="K86" s="128"/>
      <c r="L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5"/>
      <c r="C87" s="128"/>
      <c r="D87" s="186" t="s">
        <v>199</v>
      </c>
      <c r="E87" s="187"/>
      <c r="F87" s="187"/>
      <c r="G87" s="187"/>
      <c r="H87" s="187"/>
      <c r="I87" s="187"/>
      <c r="J87" s="188">
        <f>J1202</f>
        <v>0</v>
      </c>
      <c r="K87" s="128"/>
      <c r="L87" s="18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5"/>
      <c r="C88" s="128"/>
      <c r="D88" s="186" t="s">
        <v>200</v>
      </c>
      <c r="E88" s="187"/>
      <c r="F88" s="187"/>
      <c r="G88" s="187"/>
      <c r="H88" s="187"/>
      <c r="I88" s="187"/>
      <c r="J88" s="188">
        <f>J1257</f>
        <v>0</v>
      </c>
      <c r="K88" s="128"/>
      <c r="L88" s="18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5"/>
      <c r="C89" s="128"/>
      <c r="D89" s="186" t="s">
        <v>201</v>
      </c>
      <c r="E89" s="187"/>
      <c r="F89" s="187"/>
      <c r="G89" s="187"/>
      <c r="H89" s="187"/>
      <c r="I89" s="187"/>
      <c r="J89" s="188">
        <f>J1308</f>
        <v>0</v>
      </c>
      <c r="K89" s="128"/>
      <c r="L89" s="18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5"/>
      <c r="C90" s="128"/>
      <c r="D90" s="186" t="s">
        <v>202</v>
      </c>
      <c r="E90" s="187"/>
      <c r="F90" s="187"/>
      <c r="G90" s="187"/>
      <c r="H90" s="187"/>
      <c r="I90" s="187"/>
      <c r="J90" s="188">
        <f>J1391</f>
        <v>0</v>
      </c>
      <c r="K90" s="128"/>
      <c r="L90" s="18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5"/>
      <c r="C91" s="128"/>
      <c r="D91" s="186" t="s">
        <v>203</v>
      </c>
      <c r="E91" s="187"/>
      <c r="F91" s="187"/>
      <c r="G91" s="187"/>
      <c r="H91" s="187"/>
      <c r="I91" s="187"/>
      <c r="J91" s="188">
        <f>J1432</f>
        <v>0</v>
      </c>
      <c r="K91" s="128"/>
      <c r="L91" s="18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5"/>
      <c r="C92" s="128"/>
      <c r="D92" s="186" t="s">
        <v>204</v>
      </c>
      <c r="E92" s="187"/>
      <c r="F92" s="187"/>
      <c r="G92" s="187"/>
      <c r="H92" s="187"/>
      <c r="I92" s="187"/>
      <c r="J92" s="188">
        <f>J1525</f>
        <v>0</v>
      </c>
      <c r="K92" s="128"/>
      <c r="L92" s="18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9" customFormat="1" ht="24.95" customHeight="1">
      <c r="A93" s="9"/>
      <c r="B93" s="179"/>
      <c r="C93" s="180"/>
      <c r="D93" s="181" t="s">
        <v>205</v>
      </c>
      <c r="E93" s="182"/>
      <c r="F93" s="182"/>
      <c r="G93" s="182"/>
      <c r="H93" s="182"/>
      <c r="I93" s="182"/>
      <c r="J93" s="183">
        <f>J1536</f>
        <v>0</v>
      </c>
      <c r="K93" s="180"/>
      <c r="L93" s="184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s="2" customFormat="1" ht="21.8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14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6.95" customHeight="1">
      <c r="A95" s="41"/>
      <c r="B95" s="62"/>
      <c r="C95" s="63"/>
      <c r="D95" s="63"/>
      <c r="E95" s="63"/>
      <c r="F95" s="63"/>
      <c r="G95" s="63"/>
      <c r="H95" s="63"/>
      <c r="I95" s="63"/>
      <c r="J95" s="63"/>
      <c r="K95" s="63"/>
      <c r="L95" s="149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9" spans="1:31" s="2" customFormat="1" ht="6.95" customHeight="1">
      <c r="A99" s="41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149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24.95" customHeight="1">
      <c r="A100" s="41"/>
      <c r="B100" s="42"/>
      <c r="C100" s="26" t="s">
        <v>206</v>
      </c>
      <c r="D100" s="43"/>
      <c r="E100" s="43"/>
      <c r="F100" s="43"/>
      <c r="G100" s="43"/>
      <c r="H100" s="43"/>
      <c r="I100" s="43"/>
      <c r="J100" s="43"/>
      <c r="K100" s="43"/>
      <c r="L100" s="149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6.95" customHeight="1">
      <c r="A101" s="4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149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31" s="2" customFormat="1" ht="12" customHeight="1">
      <c r="A102" s="41"/>
      <c r="B102" s="42"/>
      <c r="C102" s="35" t="s">
        <v>16</v>
      </c>
      <c r="D102" s="43"/>
      <c r="E102" s="43"/>
      <c r="F102" s="43"/>
      <c r="G102" s="43"/>
      <c r="H102" s="43"/>
      <c r="I102" s="43"/>
      <c r="J102" s="43"/>
      <c r="K102" s="43"/>
      <c r="L102" s="149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s="2" customFormat="1" ht="16.5" customHeight="1">
      <c r="A103" s="41"/>
      <c r="B103" s="42"/>
      <c r="C103" s="43"/>
      <c r="D103" s="43"/>
      <c r="E103" s="174" t="str">
        <f>E7</f>
        <v>DĚTSKÁ SKUPINA TURNOV</v>
      </c>
      <c r="F103" s="35"/>
      <c r="G103" s="35"/>
      <c r="H103" s="35"/>
      <c r="I103" s="43"/>
      <c r="J103" s="43"/>
      <c r="K103" s="43"/>
      <c r="L103" s="149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31" s="2" customFormat="1" ht="12" customHeight="1">
      <c r="A104" s="41"/>
      <c r="B104" s="42"/>
      <c r="C104" s="35" t="s">
        <v>144</v>
      </c>
      <c r="D104" s="43"/>
      <c r="E104" s="43"/>
      <c r="F104" s="43"/>
      <c r="G104" s="43"/>
      <c r="H104" s="43"/>
      <c r="I104" s="43"/>
      <c r="J104" s="43"/>
      <c r="K104" s="43"/>
      <c r="L104" s="149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spans="1:31" s="2" customFormat="1" ht="16.5" customHeight="1">
      <c r="A105" s="41"/>
      <c r="B105" s="42"/>
      <c r="C105" s="43"/>
      <c r="D105" s="43"/>
      <c r="E105" s="72" t="str">
        <f>E9</f>
        <v xml:space="preserve">D1 - Architektonicko-stavební řešení </v>
      </c>
      <c r="F105" s="43"/>
      <c r="G105" s="43"/>
      <c r="H105" s="43"/>
      <c r="I105" s="43"/>
      <c r="J105" s="43"/>
      <c r="K105" s="43"/>
      <c r="L105" s="149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spans="1:31" s="2" customFormat="1" ht="6.95" customHeight="1">
      <c r="A106" s="41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149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spans="1:31" s="2" customFormat="1" ht="12" customHeight="1">
      <c r="A107" s="41"/>
      <c r="B107" s="42"/>
      <c r="C107" s="35" t="s">
        <v>21</v>
      </c>
      <c r="D107" s="43"/>
      <c r="E107" s="43"/>
      <c r="F107" s="30" t="str">
        <f>F12</f>
        <v>parc.č. 1007/3, k.ú. Turnov</v>
      </c>
      <c r="G107" s="43"/>
      <c r="H107" s="43"/>
      <c r="I107" s="35" t="s">
        <v>23</v>
      </c>
      <c r="J107" s="75" t="str">
        <f>IF(J12="","",J12)</f>
        <v>3. 10. 2023</v>
      </c>
      <c r="K107" s="43"/>
      <c r="L107" s="149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spans="1:31" s="2" customFormat="1" ht="6.95" customHeight="1">
      <c r="A108" s="41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149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25.65" customHeight="1">
      <c r="A109" s="41"/>
      <c r="B109" s="42"/>
      <c r="C109" s="35" t="s">
        <v>25</v>
      </c>
      <c r="D109" s="43"/>
      <c r="E109" s="43"/>
      <c r="F109" s="30" t="str">
        <f>E15</f>
        <v>Město Turnov</v>
      </c>
      <c r="G109" s="43"/>
      <c r="H109" s="43"/>
      <c r="I109" s="35" t="s">
        <v>31</v>
      </c>
      <c r="J109" s="39" t="str">
        <f>E21</f>
        <v>ING. ARCH. Tomáš Adámek</v>
      </c>
      <c r="K109" s="43"/>
      <c r="L109" s="149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15.15" customHeight="1">
      <c r="A110" s="41"/>
      <c r="B110" s="42"/>
      <c r="C110" s="35" t="s">
        <v>29</v>
      </c>
      <c r="D110" s="43"/>
      <c r="E110" s="43"/>
      <c r="F110" s="30" t="str">
        <f>IF(E18="","",E18)</f>
        <v>Vyplň údaj</v>
      </c>
      <c r="G110" s="43"/>
      <c r="H110" s="43"/>
      <c r="I110" s="35" t="s">
        <v>34</v>
      </c>
      <c r="J110" s="39" t="str">
        <f>E24</f>
        <v>Michal Jirka</v>
      </c>
      <c r="K110" s="43"/>
      <c r="L110" s="149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31" s="2" customFormat="1" ht="10.3" customHeight="1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149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11" customFormat="1" ht="29.25" customHeight="1">
      <c r="A112" s="190"/>
      <c r="B112" s="191"/>
      <c r="C112" s="192" t="s">
        <v>207</v>
      </c>
      <c r="D112" s="193" t="s">
        <v>57</v>
      </c>
      <c r="E112" s="193" t="s">
        <v>53</v>
      </c>
      <c r="F112" s="193" t="s">
        <v>54</v>
      </c>
      <c r="G112" s="193" t="s">
        <v>208</v>
      </c>
      <c r="H112" s="193" t="s">
        <v>209</v>
      </c>
      <c r="I112" s="193" t="s">
        <v>210</v>
      </c>
      <c r="J112" s="193" t="s">
        <v>170</v>
      </c>
      <c r="K112" s="194" t="s">
        <v>211</v>
      </c>
      <c r="L112" s="195"/>
      <c r="M112" s="95" t="s">
        <v>19</v>
      </c>
      <c r="N112" s="96" t="s">
        <v>42</v>
      </c>
      <c r="O112" s="96" t="s">
        <v>212</v>
      </c>
      <c r="P112" s="96" t="s">
        <v>213</v>
      </c>
      <c r="Q112" s="96" t="s">
        <v>214</v>
      </c>
      <c r="R112" s="96" t="s">
        <v>215</v>
      </c>
      <c r="S112" s="96" t="s">
        <v>216</v>
      </c>
      <c r="T112" s="97" t="s">
        <v>217</v>
      </c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</row>
    <row r="113" spans="1:63" s="2" customFormat="1" ht="22.8" customHeight="1">
      <c r="A113" s="41"/>
      <c r="B113" s="42"/>
      <c r="C113" s="102" t="s">
        <v>218</v>
      </c>
      <c r="D113" s="43"/>
      <c r="E113" s="43"/>
      <c r="F113" s="43"/>
      <c r="G113" s="43"/>
      <c r="H113" s="43"/>
      <c r="I113" s="43"/>
      <c r="J113" s="196">
        <f>BK113</f>
        <v>0</v>
      </c>
      <c r="K113" s="43"/>
      <c r="L113" s="47"/>
      <c r="M113" s="98"/>
      <c r="N113" s="197"/>
      <c r="O113" s="99"/>
      <c r="P113" s="198">
        <f>P114+P554+P1536</f>
        <v>0</v>
      </c>
      <c r="Q113" s="99"/>
      <c r="R113" s="198">
        <f>R114+R554+R1536</f>
        <v>582.9552125966026</v>
      </c>
      <c r="S113" s="99"/>
      <c r="T113" s="199">
        <f>T114+T554+T1536</f>
        <v>0.006063600000000001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71</v>
      </c>
      <c r="AU113" s="20" t="s">
        <v>171</v>
      </c>
      <c r="BK113" s="200">
        <f>BK114+BK554+BK1536</f>
        <v>0</v>
      </c>
    </row>
    <row r="114" spans="1:63" s="12" customFormat="1" ht="25.9" customHeight="1">
      <c r="A114" s="12"/>
      <c r="B114" s="201"/>
      <c r="C114" s="202"/>
      <c r="D114" s="203" t="s">
        <v>71</v>
      </c>
      <c r="E114" s="204" t="s">
        <v>219</v>
      </c>
      <c r="F114" s="204" t="s">
        <v>220</v>
      </c>
      <c r="G114" s="202"/>
      <c r="H114" s="202"/>
      <c r="I114" s="205"/>
      <c r="J114" s="206">
        <f>BK114</f>
        <v>0</v>
      </c>
      <c r="K114" s="202"/>
      <c r="L114" s="207"/>
      <c r="M114" s="208"/>
      <c r="N114" s="209"/>
      <c r="O114" s="209"/>
      <c r="P114" s="210">
        <f>P115+P165+P173+P226+P231+P236+P432+P550</f>
        <v>0</v>
      </c>
      <c r="Q114" s="209"/>
      <c r="R114" s="210">
        <f>R115+R165+R173+R226+R231+R236+R432+R550</f>
        <v>499.3513513929625</v>
      </c>
      <c r="S114" s="209"/>
      <c r="T114" s="211">
        <f>T115+T165+T173+T226+T231+T236+T432+T550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2" t="s">
        <v>80</v>
      </c>
      <c r="AT114" s="213" t="s">
        <v>71</v>
      </c>
      <c r="AU114" s="213" t="s">
        <v>72</v>
      </c>
      <c r="AY114" s="212" t="s">
        <v>221</v>
      </c>
      <c r="BK114" s="214">
        <f>BK115+BK165+BK173+BK226+BK231+BK236+BK432+BK550</f>
        <v>0</v>
      </c>
    </row>
    <row r="115" spans="1:63" s="12" customFormat="1" ht="22.8" customHeight="1">
      <c r="A115" s="12"/>
      <c r="B115" s="201"/>
      <c r="C115" s="202"/>
      <c r="D115" s="203" t="s">
        <v>71</v>
      </c>
      <c r="E115" s="215" t="s">
        <v>80</v>
      </c>
      <c r="F115" s="215" t="s">
        <v>222</v>
      </c>
      <c r="G115" s="202"/>
      <c r="H115" s="202"/>
      <c r="I115" s="205"/>
      <c r="J115" s="216">
        <f>BK115</f>
        <v>0</v>
      </c>
      <c r="K115" s="202"/>
      <c r="L115" s="207"/>
      <c r="M115" s="208"/>
      <c r="N115" s="209"/>
      <c r="O115" s="209"/>
      <c r="P115" s="210">
        <f>SUM(P116:P164)</f>
        <v>0</v>
      </c>
      <c r="Q115" s="209"/>
      <c r="R115" s="210">
        <f>SUM(R116:R164)</f>
        <v>287.632</v>
      </c>
      <c r="S115" s="209"/>
      <c r="T115" s="211">
        <f>SUM(T116:T164)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2" t="s">
        <v>80</v>
      </c>
      <c r="AT115" s="213" t="s">
        <v>71</v>
      </c>
      <c r="AU115" s="213" t="s">
        <v>80</v>
      </c>
      <c r="AY115" s="212" t="s">
        <v>221</v>
      </c>
      <c r="BK115" s="214">
        <f>SUM(BK116:BK164)</f>
        <v>0</v>
      </c>
    </row>
    <row r="116" spans="1:65" s="2" customFormat="1" ht="24.15" customHeight="1">
      <c r="A116" s="41"/>
      <c r="B116" s="42"/>
      <c r="C116" s="217" t="s">
        <v>80</v>
      </c>
      <c r="D116" s="217" t="s">
        <v>223</v>
      </c>
      <c r="E116" s="218" t="s">
        <v>224</v>
      </c>
      <c r="F116" s="219" t="s">
        <v>225</v>
      </c>
      <c r="G116" s="220" t="s">
        <v>226</v>
      </c>
      <c r="H116" s="221">
        <v>263.25</v>
      </c>
      <c r="I116" s="222"/>
      <c r="J116" s="223">
        <f>ROUND(I116*H116,2)</f>
        <v>0</v>
      </c>
      <c r="K116" s="219" t="s">
        <v>227</v>
      </c>
      <c r="L116" s="47"/>
      <c r="M116" s="224" t="s">
        <v>19</v>
      </c>
      <c r="N116" s="225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228</v>
      </c>
      <c r="AT116" s="228" t="s">
        <v>223</v>
      </c>
      <c r="AU116" s="228" t="s">
        <v>82</v>
      </c>
      <c r="AY116" s="20" t="s">
        <v>221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80</v>
      </c>
      <c r="BK116" s="229">
        <f>ROUND(I116*H116,2)</f>
        <v>0</v>
      </c>
      <c r="BL116" s="20" t="s">
        <v>228</v>
      </c>
      <c r="BM116" s="228" t="s">
        <v>229</v>
      </c>
    </row>
    <row r="117" spans="1:47" s="2" customFormat="1" ht="12">
      <c r="A117" s="41"/>
      <c r="B117" s="42"/>
      <c r="C117" s="43"/>
      <c r="D117" s="230" t="s">
        <v>230</v>
      </c>
      <c r="E117" s="43"/>
      <c r="F117" s="231" t="s">
        <v>231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230</v>
      </c>
      <c r="AU117" s="20" t="s">
        <v>82</v>
      </c>
    </row>
    <row r="118" spans="1:47" s="2" customFormat="1" ht="12">
      <c r="A118" s="41"/>
      <c r="B118" s="42"/>
      <c r="C118" s="43"/>
      <c r="D118" s="235" t="s">
        <v>232</v>
      </c>
      <c r="E118" s="43"/>
      <c r="F118" s="236" t="s">
        <v>233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232</v>
      </c>
      <c r="AU118" s="20" t="s">
        <v>82</v>
      </c>
    </row>
    <row r="119" spans="1:51" s="13" customFormat="1" ht="12">
      <c r="A119" s="13"/>
      <c r="B119" s="237"/>
      <c r="C119" s="238"/>
      <c r="D119" s="230" t="s">
        <v>234</v>
      </c>
      <c r="E119" s="239" t="s">
        <v>156</v>
      </c>
      <c r="F119" s="240" t="s">
        <v>235</v>
      </c>
      <c r="G119" s="238"/>
      <c r="H119" s="241">
        <v>263.25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7" t="s">
        <v>234</v>
      </c>
      <c r="AU119" s="247" t="s">
        <v>82</v>
      </c>
      <c r="AV119" s="13" t="s">
        <v>82</v>
      </c>
      <c r="AW119" s="13" t="s">
        <v>33</v>
      </c>
      <c r="AX119" s="13" t="s">
        <v>80</v>
      </c>
      <c r="AY119" s="247" t="s">
        <v>221</v>
      </c>
    </row>
    <row r="120" spans="1:65" s="2" customFormat="1" ht="33" customHeight="1">
      <c r="A120" s="41"/>
      <c r="B120" s="42"/>
      <c r="C120" s="217" t="s">
        <v>82</v>
      </c>
      <c r="D120" s="217" t="s">
        <v>223</v>
      </c>
      <c r="E120" s="218" t="s">
        <v>236</v>
      </c>
      <c r="F120" s="219" t="s">
        <v>237</v>
      </c>
      <c r="G120" s="220" t="s">
        <v>238</v>
      </c>
      <c r="H120" s="221">
        <v>35</v>
      </c>
      <c r="I120" s="222"/>
      <c r="J120" s="223">
        <f>ROUND(I120*H120,2)</f>
        <v>0</v>
      </c>
      <c r="K120" s="219" t="s">
        <v>227</v>
      </c>
      <c r="L120" s="47"/>
      <c r="M120" s="224" t="s">
        <v>19</v>
      </c>
      <c r="N120" s="225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228</v>
      </c>
      <c r="AT120" s="228" t="s">
        <v>223</v>
      </c>
      <c r="AU120" s="228" t="s">
        <v>82</v>
      </c>
      <c r="AY120" s="20" t="s">
        <v>221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80</v>
      </c>
      <c r="BK120" s="229">
        <f>ROUND(I120*H120,2)</f>
        <v>0</v>
      </c>
      <c r="BL120" s="20" t="s">
        <v>228</v>
      </c>
      <c r="BM120" s="228" t="s">
        <v>239</v>
      </c>
    </row>
    <row r="121" spans="1:47" s="2" customFormat="1" ht="12">
      <c r="A121" s="41"/>
      <c r="B121" s="42"/>
      <c r="C121" s="43"/>
      <c r="D121" s="230" t="s">
        <v>230</v>
      </c>
      <c r="E121" s="43"/>
      <c r="F121" s="231" t="s">
        <v>240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230</v>
      </c>
      <c r="AU121" s="20" t="s">
        <v>82</v>
      </c>
    </row>
    <row r="122" spans="1:47" s="2" customFormat="1" ht="12">
      <c r="A122" s="41"/>
      <c r="B122" s="42"/>
      <c r="C122" s="43"/>
      <c r="D122" s="235" t="s">
        <v>232</v>
      </c>
      <c r="E122" s="43"/>
      <c r="F122" s="236" t="s">
        <v>241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232</v>
      </c>
      <c r="AU122" s="20" t="s">
        <v>82</v>
      </c>
    </row>
    <row r="123" spans="1:51" s="14" customFormat="1" ht="12">
      <c r="A123" s="14"/>
      <c r="B123" s="248"/>
      <c r="C123" s="249"/>
      <c r="D123" s="230" t="s">
        <v>234</v>
      </c>
      <c r="E123" s="250" t="s">
        <v>19</v>
      </c>
      <c r="F123" s="251" t="s">
        <v>242</v>
      </c>
      <c r="G123" s="249"/>
      <c r="H123" s="250" t="s">
        <v>19</v>
      </c>
      <c r="I123" s="252"/>
      <c r="J123" s="249"/>
      <c r="K123" s="249"/>
      <c r="L123" s="253"/>
      <c r="M123" s="254"/>
      <c r="N123" s="255"/>
      <c r="O123" s="255"/>
      <c r="P123" s="255"/>
      <c r="Q123" s="255"/>
      <c r="R123" s="255"/>
      <c r="S123" s="255"/>
      <c r="T123" s="25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7" t="s">
        <v>234</v>
      </c>
      <c r="AU123" s="257" t="s">
        <v>82</v>
      </c>
      <c r="AV123" s="14" t="s">
        <v>80</v>
      </c>
      <c r="AW123" s="14" t="s">
        <v>33</v>
      </c>
      <c r="AX123" s="14" t="s">
        <v>72</v>
      </c>
      <c r="AY123" s="257" t="s">
        <v>221</v>
      </c>
    </row>
    <row r="124" spans="1:51" s="13" customFormat="1" ht="12">
      <c r="A124" s="13"/>
      <c r="B124" s="237"/>
      <c r="C124" s="238"/>
      <c r="D124" s="230" t="s">
        <v>234</v>
      </c>
      <c r="E124" s="239" t="s">
        <v>19</v>
      </c>
      <c r="F124" s="240" t="s">
        <v>159</v>
      </c>
      <c r="G124" s="238"/>
      <c r="H124" s="241">
        <v>35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234</v>
      </c>
      <c r="AU124" s="247" t="s">
        <v>82</v>
      </c>
      <c r="AV124" s="13" t="s">
        <v>82</v>
      </c>
      <c r="AW124" s="13" t="s">
        <v>33</v>
      </c>
      <c r="AX124" s="13" t="s">
        <v>72</v>
      </c>
      <c r="AY124" s="247" t="s">
        <v>221</v>
      </c>
    </row>
    <row r="125" spans="1:51" s="15" customFormat="1" ht="12">
      <c r="A125" s="15"/>
      <c r="B125" s="258"/>
      <c r="C125" s="259"/>
      <c r="D125" s="230" t="s">
        <v>234</v>
      </c>
      <c r="E125" s="260" t="s">
        <v>158</v>
      </c>
      <c r="F125" s="261" t="s">
        <v>243</v>
      </c>
      <c r="G125" s="259"/>
      <c r="H125" s="262">
        <v>35</v>
      </c>
      <c r="I125" s="263"/>
      <c r="J125" s="259"/>
      <c r="K125" s="259"/>
      <c r="L125" s="264"/>
      <c r="M125" s="265"/>
      <c r="N125" s="266"/>
      <c r="O125" s="266"/>
      <c r="P125" s="266"/>
      <c r="Q125" s="266"/>
      <c r="R125" s="266"/>
      <c r="S125" s="266"/>
      <c r="T125" s="26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8" t="s">
        <v>234</v>
      </c>
      <c r="AU125" s="268" t="s">
        <v>82</v>
      </c>
      <c r="AV125" s="15" t="s">
        <v>228</v>
      </c>
      <c r="AW125" s="15" t="s">
        <v>33</v>
      </c>
      <c r="AX125" s="15" t="s">
        <v>80</v>
      </c>
      <c r="AY125" s="268" t="s">
        <v>221</v>
      </c>
    </row>
    <row r="126" spans="1:65" s="2" customFormat="1" ht="33" customHeight="1">
      <c r="A126" s="41"/>
      <c r="B126" s="42"/>
      <c r="C126" s="217" t="s">
        <v>95</v>
      </c>
      <c r="D126" s="217" t="s">
        <v>223</v>
      </c>
      <c r="E126" s="218" t="s">
        <v>244</v>
      </c>
      <c r="F126" s="219" t="s">
        <v>245</v>
      </c>
      <c r="G126" s="220" t="s">
        <v>238</v>
      </c>
      <c r="H126" s="221">
        <v>86.638</v>
      </c>
      <c r="I126" s="222"/>
      <c r="J126" s="223">
        <f>ROUND(I126*H126,2)</f>
        <v>0</v>
      </c>
      <c r="K126" s="219" t="s">
        <v>227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228</v>
      </c>
      <c r="AT126" s="228" t="s">
        <v>223</v>
      </c>
      <c r="AU126" s="228" t="s">
        <v>82</v>
      </c>
      <c r="AY126" s="20" t="s">
        <v>221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80</v>
      </c>
      <c r="BK126" s="229">
        <f>ROUND(I126*H126,2)</f>
        <v>0</v>
      </c>
      <c r="BL126" s="20" t="s">
        <v>228</v>
      </c>
      <c r="BM126" s="228" t="s">
        <v>246</v>
      </c>
    </row>
    <row r="127" spans="1:47" s="2" customFormat="1" ht="12">
      <c r="A127" s="41"/>
      <c r="B127" s="42"/>
      <c r="C127" s="43"/>
      <c r="D127" s="230" t="s">
        <v>230</v>
      </c>
      <c r="E127" s="43"/>
      <c r="F127" s="231" t="s">
        <v>247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230</v>
      </c>
      <c r="AU127" s="20" t="s">
        <v>82</v>
      </c>
    </row>
    <row r="128" spans="1:47" s="2" customFormat="1" ht="12">
      <c r="A128" s="41"/>
      <c r="B128" s="42"/>
      <c r="C128" s="43"/>
      <c r="D128" s="235" t="s">
        <v>232</v>
      </c>
      <c r="E128" s="43"/>
      <c r="F128" s="236" t="s">
        <v>248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232</v>
      </c>
      <c r="AU128" s="20" t="s">
        <v>82</v>
      </c>
    </row>
    <row r="129" spans="1:51" s="14" customFormat="1" ht="12">
      <c r="A129" s="14"/>
      <c r="B129" s="248"/>
      <c r="C129" s="249"/>
      <c r="D129" s="230" t="s">
        <v>234</v>
      </c>
      <c r="E129" s="250" t="s">
        <v>19</v>
      </c>
      <c r="F129" s="251" t="s">
        <v>249</v>
      </c>
      <c r="G129" s="249"/>
      <c r="H129" s="250" t="s">
        <v>19</v>
      </c>
      <c r="I129" s="252"/>
      <c r="J129" s="249"/>
      <c r="K129" s="249"/>
      <c r="L129" s="253"/>
      <c r="M129" s="254"/>
      <c r="N129" s="255"/>
      <c r="O129" s="255"/>
      <c r="P129" s="255"/>
      <c r="Q129" s="255"/>
      <c r="R129" s="255"/>
      <c r="S129" s="255"/>
      <c r="T129" s="25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7" t="s">
        <v>234</v>
      </c>
      <c r="AU129" s="257" t="s">
        <v>82</v>
      </c>
      <c r="AV129" s="14" t="s">
        <v>80</v>
      </c>
      <c r="AW129" s="14" t="s">
        <v>33</v>
      </c>
      <c r="AX129" s="14" t="s">
        <v>72</v>
      </c>
      <c r="AY129" s="257" t="s">
        <v>221</v>
      </c>
    </row>
    <row r="130" spans="1:51" s="13" customFormat="1" ht="12">
      <c r="A130" s="13"/>
      <c r="B130" s="237"/>
      <c r="C130" s="238"/>
      <c r="D130" s="230" t="s">
        <v>234</v>
      </c>
      <c r="E130" s="239" t="s">
        <v>19</v>
      </c>
      <c r="F130" s="240" t="s">
        <v>250</v>
      </c>
      <c r="G130" s="238"/>
      <c r="H130" s="241">
        <v>86.638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234</v>
      </c>
      <c r="AU130" s="247" t="s">
        <v>82</v>
      </c>
      <c r="AV130" s="13" t="s">
        <v>82</v>
      </c>
      <c r="AW130" s="13" t="s">
        <v>33</v>
      </c>
      <c r="AX130" s="13" t="s">
        <v>72</v>
      </c>
      <c r="AY130" s="247" t="s">
        <v>221</v>
      </c>
    </row>
    <row r="131" spans="1:51" s="15" customFormat="1" ht="12">
      <c r="A131" s="15"/>
      <c r="B131" s="258"/>
      <c r="C131" s="259"/>
      <c r="D131" s="230" t="s">
        <v>234</v>
      </c>
      <c r="E131" s="260" t="s">
        <v>160</v>
      </c>
      <c r="F131" s="261" t="s">
        <v>243</v>
      </c>
      <c r="G131" s="259"/>
      <c r="H131" s="262">
        <v>86.638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8" t="s">
        <v>234</v>
      </c>
      <c r="AU131" s="268" t="s">
        <v>82</v>
      </c>
      <c r="AV131" s="15" t="s">
        <v>228</v>
      </c>
      <c r="AW131" s="15" t="s">
        <v>33</v>
      </c>
      <c r="AX131" s="15" t="s">
        <v>80</v>
      </c>
      <c r="AY131" s="268" t="s">
        <v>221</v>
      </c>
    </row>
    <row r="132" spans="1:65" s="2" customFormat="1" ht="37.8" customHeight="1">
      <c r="A132" s="41"/>
      <c r="B132" s="42"/>
      <c r="C132" s="217" t="s">
        <v>228</v>
      </c>
      <c r="D132" s="217" t="s">
        <v>223</v>
      </c>
      <c r="E132" s="218" t="s">
        <v>251</v>
      </c>
      <c r="F132" s="219" t="s">
        <v>252</v>
      </c>
      <c r="G132" s="220" t="s">
        <v>238</v>
      </c>
      <c r="H132" s="221">
        <v>121.638</v>
      </c>
      <c r="I132" s="222"/>
      <c r="J132" s="223">
        <f>ROUND(I132*H132,2)</f>
        <v>0</v>
      </c>
      <c r="K132" s="219" t="s">
        <v>227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228</v>
      </c>
      <c r="AT132" s="228" t="s">
        <v>223</v>
      </c>
      <c r="AU132" s="228" t="s">
        <v>82</v>
      </c>
      <c r="AY132" s="20" t="s">
        <v>221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80</v>
      </c>
      <c r="BK132" s="229">
        <f>ROUND(I132*H132,2)</f>
        <v>0</v>
      </c>
      <c r="BL132" s="20" t="s">
        <v>228</v>
      </c>
      <c r="BM132" s="228" t="s">
        <v>253</v>
      </c>
    </row>
    <row r="133" spans="1:47" s="2" customFormat="1" ht="12">
      <c r="A133" s="41"/>
      <c r="B133" s="42"/>
      <c r="C133" s="43"/>
      <c r="D133" s="230" t="s">
        <v>230</v>
      </c>
      <c r="E133" s="43"/>
      <c r="F133" s="231" t="s">
        <v>254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230</v>
      </c>
      <c r="AU133" s="20" t="s">
        <v>82</v>
      </c>
    </row>
    <row r="134" spans="1:47" s="2" customFormat="1" ht="12">
      <c r="A134" s="41"/>
      <c r="B134" s="42"/>
      <c r="C134" s="43"/>
      <c r="D134" s="235" t="s">
        <v>232</v>
      </c>
      <c r="E134" s="43"/>
      <c r="F134" s="236" t="s">
        <v>255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232</v>
      </c>
      <c r="AU134" s="20" t="s">
        <v>82</v>
      </c>
    </row>
    <row r="135" spans="1:51" s="13" customFormat="1" ht="12">
      <c r="A135" s="13"/>
      <c r="B135" s="237"/>
      <c r="C135" s="238"/>
      <c r="D135" s="230" t="s">
        <v>234</v>
      </c>
      <c r="E135" s="239" t="s">
        <v>162</v>
      </c>
      <c r="F135" s="240" t="s">
        <v>256</v>
      </c>
      <c r="G135" s="238"/>
      <c r="H135" s="241">
        <v>121.638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234</v>
      </c>
      <c r="AU135" s="247" t="s">
        <v>82</v>
      </c>
      <c r="AV135" s="13" t="s">
        <v>82</v>
      </c>
      <c r="AW135" s="13" t="s">
        <v>33</v>
      </c>
      <c r="AX135" s="13" t="s">
        <v>80</v>
      </c>
      <c r="AY135" s="247" t="s">
        <v>221</v>
      </c>
    </row>
    <row r="136" spans="1:65" s="2" customFormat="1" ht="37.8" customHeight="1">
      <c r="A136" s="41"/>
      <c r="B136" s="42"/>
      <c r="C136" s="217" t="s">
        <v>257</v>
      </c>
      <c r="D136" s="217" t="s">
        <v>223</v>
      </c>
      <c r="E136" s="218" t="s">
        <v>258</v>
      </c>
      <c r="F136" s="219" t="s">
        <v>259</v>
      </c>
      <c r="G136" s="220" t="s">
        <v>238</v>
      </c>
      <c r="H136" s="221">
        <v>1216.38</v>
      </c>
      <c r="I136" s="222"/>
      <c r="J136" s="223">
        <f>ROUND(I136*H136,2)</f>
        <v>0</v>
      </c>
      <c r="K136" s="219" t="s">
        <v>227</v>
      </c>
      <c r="L136" s="47"/>
      <c r="M136" s="224" t="s">
        <v>19</v>
      </c>
      <c r="N136" s="225" t="s">
        <v>43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228</v>
      </c>
      <c r="AT136" s="228" t="s">
        <v>223</v>
      </c>
      <c r="AU136" s="228" t="s">
        <v>82</v>
      </c>
      <c r="AY136" s="20" t="s">
        <v>221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0" t="s">
        <v>80</v>
      </c>
      <c r="BK136" s="229">
        <f>ROUND(I136*H136,2)</f>
        <v>0</v>
      </c>
      <c r="BL136" s="20" t="s">
        <v>228</v>
      </c>
      <c r="BM136" s="228" t="s">
        <v>260</v>
      </c>
    </row>
    <row r="137" spans="1:47" s="2" customFormat="1" ht="12">
      <c r="A137" s="41"/>
      <c r="B137" s="42"/>
      <c r="C137" s="43"/>
      <c r="D137" s="230" t="s">
        <v>230</v>
      </c>
      <c r="E137" s="43"/>
      <c r="F137" s="231" t="s">
        <v>261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230</v>
      </c>
      <c r="AU137" s="20" t="s">
        <v>82</v>
      </c>
    </row>
    <row r="138" spans="1:47" s="2" customFormat="1" ht="12">
      <c r="A138" s="41"/>
      <c r="B138" s="42"/>
      <c r="C138" s="43"/>
      <c r="D138" s="235" t="s">
        <v>232</v>
      </c>
      <c r="E138" s="43"/>
      <c r="F138" s="236" t="s">
        <v>262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232</v>
      </c>
      <c r="AU138" s="20" t="s">
        <v>82</v>
      </c>
    </row>
    <row r="139" spans="1:51" s="13" customFormat="1" ht="12">
      <c r="A139" s="13"/>
      <c r="B139" s="237"/>
      <c r="C139" s="238"/>
      <c r="D139" s="230" t="s">
        <v>234</v>
      </c>
      <c r="E139" s="239" t="s">
        <v>19</v>
      </c>
      <c r="F139" s="240" t="s">
        <v>162</v>
      </c>
      <c r="G139" s="238"/>
      <c r="H139" s="241">
        <v>121.638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234</v>
      </c>
      <c r="AU139" s="247" t="s">
        <v>82</v>
      </c>
      <c r="AV139" s="13" t="s">
        <v>82</v>
      </c>
      <c r="AW139" s="13" t="s">
        <v>33</v>
      </c>
      <c r="AX139" s="13" t="s">
        <v>80</v>
      </c>
      <c r="AY139" s="247" t="s">
        <v>221</v>
      </c>
    </row>
    <row r="140" spans="1:51" s="13" customFormat="1" ht="12">
      <c r="A140" s="13"/>
      <c r="B140" s="237"/>
      <c r="C140" s="238"/>
      <c r="D140" s="230" t="s">
        <v>234</v>
      </c>
      <c r="E140" s="238"/>
      <c r="F140" s="240" t="s">
        <v>263</v>
      </c>
      <c r="G140" s="238"/>
      <c r="H140" s="241">
        <v>1216.38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234</v>
      </c>
      <c r="AU140" s="247" t="s">
        <v>82</v>
      </c>
      <c r="AV140" s="13" t="s">
        <v>82</v>
      </c>
      <c r="AW140" s="13" t="s">
        <v>4</v>
      </c>
      <c r="AX140" s="13" t="s">
        <v>80</v>
      </c>
      <c r="AY140" s="247" t="s">
        <v>221</v>
      </c>
    </row>
    <row r="141" spans="1:65" s="2" customFormat="1" ht="33" customHeight="1">
      <c r="A141" s="41"/>
      <c r="B141" s="42"/>
      <c r="C141" s="217" t="s">
        <v>264</v>
      </c>
      <c r="D141" s="217" t="s">
        <v>223</v>
      </c>
      <c r="E141" s="218" t="s">
        <v>265</v>
      </c>
      <c r="F141" s="219" t="s">
        <v>266</v>
      </c>
      <c r="G141" s="220" t="s">
        <v>267</v>
      </c>
      <c r="H141" s="221">
        <v>212.867</v>
      </c>
      <c r="I141" s="222"/>
      <c r="J141" s="223">
        <f>ROUND(I141*H141,2)</f>
        <v>0</v>
      </c>
      <c r="K141" s="219" t="s">
        <v>227</v>
      </c>
      <c r="L141" s="47"/>
      <c r="M141" s="224" t="s">
        <v>19</v>
      </c>
      <c r="N141" s="225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228</v>
      </c>
      <c r="AT141" s="228" t="s">
        <v>223</v>
      </c>
      <c r="AU141" s="228" t="s">
        <v>82</v>
      </c>
      <c r="AY141" s="20" t="s">
        <v>221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80</v>
      </c>
      <c r="BK141" s="229">
        <f>ROUND(I141*H141,2)</f>
        <v>0</v>
      </c>
      <c r="BL141" s="20" t="s">
        <v>228</v>
      </c>
      <c r="BM141" s="228" t="s">
        <v>268</v>
      </c>
    </row>
    <row r="142" spans="1:47" s="2" customFormat="1" ht="12">
      <c r="A142" s="41"/>
      <c r="B142" s="42"/>
      <c r="C142" s="43"/>
      <c r="D142" s="230" t="s">
        <v>230</v>
      </c>
      <c r="E142" s="43"/>
      <c r="F142" s="231" t="s">
        <v>269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230</v>
      </c>
      <c r="AU142" s="20" t="s">
        <v>82</v>
      </c>
    </row>
    <row r="143" spans="1:47" s="2" customFormat="1" ht="12">
      <c r="A143" s="41"/>
      <c r="B143" s="42"/>
      <c r="C143" s="43"/>
      <c r="D143" s="235" t="s">
        <v>232</v>
      </c>
      <c r="E143" s="43"/>
      <c r="F143" s="236" t="s">
        <v>270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232</v>
      </c>
      <c r="AU143" s="20" t="s">
        <v>82</v>
      </c>
    </row>
    <row r="144" spans="1:51" s="13" customFormat="1" ht="12">
      <c r="A144" s="13"/>
      <c r="B144" s="237"/>
      <c r="C144" s="238"/>
      <c r="D144" s="230" t="s">
        <v>234</v>
      </c>
      <c r="E144" s="239" t="s">
        <v>19</v>
      </c>
      <c r="F144" s="240" t="s">
        <v>162</v>
      </c>
      <c r="G144" s="238"/>
      <c r="H144" s="241">
        <v>121.638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234</v>
      </c>
      <c r="AU144" s="247" t="s">
        <v>82</v>
      </c>
      <c r="AV144" s="13" t="s">
        <v>82</v>
      </c>
      <c r="AW144" s="13" t="s">
        <v>33</v>
      </c>
      <c r="AX144" s="13" t="s">
        <v>80</v>
      </c>
      <c r="AY144" s="247" t="s">
        <v>221</v>
      </c>
    </row>
    <row r="145" spans="1:51" s="13" customFormat="1" ht="12">
      <c r="A145" s="13"/>
      <c r="B145" s="237"/>
      <c r="C145" s="238"/>
      <c r="D145" s="230" t="s">
        <v>234</v>
      </c>
      <c r="E145" s="238"/>
      <c r="F145" s="240" t="s">
        <v>271</v>
      </c>
      <c r="G145" s="238"/>
      <c r="H145" s="241">
        <v>212.867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234</v>
      </c>
      <c r="AU145" s="247" t="s">
        <v>82</v>
      </c>
      <c r="AV145" s="13" t="s">
        <v>82</v>
      </c>
      <c r="AW145" s="13" t="s">
        <v>4</v>
      </c>
      <c r="AX145" s="13" t="s">
        <v>80</v>
      </c>
      <c r="AY145" s="247" t="s">
        <v>221</v>
      </c>
    </row>
    <row r="146" spans="1:65" s="2" customFormat="1" ht="16.5" customHeight="1">
      <c r="A146" s="41"/>
      <c r="B146" s="42"/>
      <c r="C146" s="217" t="s">
        <v>272</v>
      </c>
      <c r="D146" s="217" t="s">
        <v>223</v>
      </c>
      <c r="E146" s="218" t="s">
        <v>273</v>
      </c>
      <c r="F146" s="219" t="s">
        <v>274</v>
      </c>
      <c r="G146" s="220" t="s">
        <v>238</v>
      </c>
      <c r="H146" s="221">
        <v>78.975</v>
      </c>
      <c r="I146" s="222"/>
      <c r="J146" s="223">
        <f>ROUND(I146*H146,2)</f>
        <v>0</v>
      </c>
      <c r="K146" s="219" t="s">
        <v>227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228</v>
      </c>
      <c r="AT146" s="228" t="s">
        <v>223</v>
      </c>
      <c r="AU146" s="228" t="s">
        <v>82</v>
      </c>
      <c r="AY146" s="20" t="s">
        <v>221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80</v>
      </c>
      <c r="BK146" s="229">
        <f>ROUND(I146*H146,2)</f>
        <v>0</v>
      </c>
      <c r="BL146" s="20" t="s">
        <v>228</v>
      </c>
      <c r="BM146" s="228" t="s">
        <v>275</v>
      </c>
    </row>
    <row r="147" spans="1:47" s="2" customFormat="1" ht="12">
      <c r="A147" s="41"/>
      <c r="B147" s="42"/>
      <c r="C147" s="43"/>
      <c r="D147" s="230" t="s">
        <v>230</v>
      </c>
      <c r="E147" s="43"/>
      <c r="F147" s="231" t="s">
        <v>276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230</v>
      </c>
      <c r="AU147" s="20" t="s">
        <v>82</v>
      </c>
    </row>
    <row r="148" spans="1:47" s="2" customFormat="1" ht="12">
      <c r="A148" s="41"/>
      <c r="B148" s="42"/>
      <c r="C148" s="43"/>
      <c r="D148" s="235" t="s">
        <v>232</v>
      </c>
      <c r="E148" s="43"/>
      <c r="F148" s="236" t="s">
        <v>277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232</v>
      </c>
      <c r="AU148" s="20" t="s">
        <v>82</v>
      </c>
    </row>
    <row r="149" spans="1:51" s="13" customFormat="1" ht="12">
      <c r="A149" s="13"/>
      <c r="B149" s="237"/>
      <c r="C149" s="238"/>
      <c r="D149" s="230" t="s">
        <v>234</v>
      </c>
      <c r="E149" s="239" t="s">
        <v>19</v>
      </c>
      <c r="F149" s="240" t="s">
        <v>278</v>
      </c>
      <c r="G149" s="238"/>
      <c r="H149" s="241">
        <v>78.975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234</v>
      </c>
      <c r="AU149" s="247" t="s">
        <v>82</v>
      </c>
      <c r="AV149" s="13" t="s">
        <v>82</v>
      </c>
      <c r="AW149" s="13" t="s">
        <v>33</v>
      </c>
      <c r="AX149" s="13" t="s">
        <v>72</v>
      </c>
      <c r="AY149" s="247" t="s">
        <v>221</v>
      </c>
    </row>
    <row r="150" spans="1:51" s="15" customFormat="1" ht="12">
      <c r="A150" s="15"/>
      <c r="B150" s="258"/>
      <c r="C150" s="259"/>
      <c r="D150" s="230" t="s">
        <v>234</v>
      </c>
      <c r="E150" s="260" t="s">
        <v>19</v>
      </c>
      <c r="F150" s="261" t="s">
        <v>243</v>
      </c>
      <c r="G150" s="259"/>
      <c r="H150" s="262">
        <v>78.975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8" t="s">
        <v>234</v>
      </c>
      <c r="AU150" s="268" t="s">
        <v>82</v>
      </c>
      <c r="AV150" s="15" t="s">
        <v>228</v>
      </c>
      <c r="AW150" s="15" t="s">
        <v>33</v>
      </c>
      <c r="AX150" s="15" t="s">
        <v>80</v>
      </c>
      <c r="AY150" s="268" t="s">
        <v>221</v>
      </c>
    </row>
    <row r="151" spans="1:65" s="2" customFormat="1" ht="24.15" customHeight="1">
      <c r="A151" s="41"/>
      <c r="B151" s="42"/>
      <c r="C151" s="217" t="s">
        <v>279</v>
      </c>
      <c r="D151" s="217" t="s">
        <v>223</v>
      </c>
      <c r="E151" s="218" t="s">
        <v>280</v>
      </c>
      <c r="F151" s="219" t="s">
        <v>281</v>
      </c>
      <c r="G151" s="220" t="s">
        <v>238</v>
      </c>
      <c r="H151" s="221">
        <v>120</v>
      </c>
      <c r="I151" s="222"/>
      <c r="J151" s="223">
        <f>ROUND(I151*H151,2)</f>
        <v>0</v>
      </c>
      <c r="K151" s="219" t="s">
        <v>227</v>
      </c>
      <c r="L151" s="47"/>
      <c r="M151" s="224" t="s">
        <v>19</v>
      </c>
      <c r="N151" s="225" t="s">
        <v>43</v>
      </c>
      <c r="O151" s="87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8" t="s">
        <v>228</v>
      </c>
      <c r="AT151" s="228" t="s">
        <v>223</v>
      </c>
      <c r="AU151" s="228" t="s">
        <v>82</v>
      </c>
      <c r="AY151" s="20" t="s">
        <v>221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0" t="s">
        <v>80</v>
      </c>
      <c r="BK151" s="229">
        <f>ROUND(I151*H151,2)</f>
        <v>0</v>
      </c>
      <c r="BL151" s="20" t="s">
        <v>228</v>
      </c>
      <c r="BM151" s="228" t="s">
        <v>282</v>
      </c>
    </row>
    <row r="152" spans="1:47" s="2" customFormat="1" ht="12">
      <c r="A152" s="41"/>
      <c r="B152" s="42"/>
      <c r="C152" s="43"/>
      <c r="D152" s="230" t="s">
        <v>230</v>
      </c>
      <c r="E152" s="43"/>
      <c r="F152" s="231" t="s">
        <v>283</v>
      </c>
      <c r="G152" s="43"/>
      <c r="H152" s="43"/>
      <c r="I152" s="232"/>
      <c r="J152" s="43"/>
      <c r="K152" s="43"/>
      <c r="L152" s="47"/>
      <c r="M152" s="233"/>
      <c r="N152" s="23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230</v>
      </c>
      <c r="AU152" s="20" t="s">
        <v>82</v>
      </c>
    </row>
    <row r="153" spans="1:47" s="2" customFormat="1" ht="12">
      <c r="A153" s="41"/>
      <c r="B153" s="42"/>
      <c r="C153" s="43"/>
      <c r="D153" s="235" t="s">
        <v>232</v>
      </c>
      <c r="E153" s="43"/>
      <c r="F153" s="236" t="s">
        <v>284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232</v>
      </c>
      <c r="AU153" s="20" t="s">
        <v>82</v>
      </c>
    </row>
    <row r="154" spans="1:51" s="13" customFormat="1" ht="12">
      <c r="A154" s="13"/>
      <c r="B154" s="237"/>
      <c r="C154" s="238"/>
      <c r="D154" s="230" t="s">
        <v>234</v>
      </c>
      <c r="E154" s="239" t="s">
        <v>164</v>
      </c>
      <c r="F154" s="240" t="s">
        <v>285</v>
      </c>
      <c r="G154" s="238"/>
      <c r="H154" s="241">
        <v>120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234</v>
      </c>
      <c r="AU154" s="247" t="s">
        <v>82</v>
      </c>
      <c r="AV154" s="13" t="s">
        <v>82</v>
      </c>
      <c r="AW154" s="13" t="s">
        <v>33</v>
      </c>
      <c r="AX154" s="13" t="s">
        <v>80</v>
      </c>
      <c r="AY154" s="247" t="s">
        <v>221</v>
      </c>
    </row>
    <row r="155" spans="1:65" s="2" customFormat="1" ht="24.15" customHeight="1">
      <c r="A155" s="41"/>
      <c r="B155" s="42"/>
      <c r="C155" s="217" t="s">
        <v>286</v>
      </c>
      <c r="D155" s="217" t="s">
        <v>223</v>
      </c>
      <c r="E155" s="218" t="s">
        <v>287</v>
      </c>
      <c r="F155" s="219" t="s">
        <v>288</v>
      </c>
      <c r="G155" s="220" t="s">
        <v>238</v>
      </c>
      <c r="H155" s="221">
        <v>35.477</v>
      </c>
      <c r="I155" s="222"/>
      <c r="J155" s="223">
        <f>ROUND(I155*H155,2)</f>
        <v>0</v>
      </c>
      <c r="K155" s="219" t="s">
        <v>227</v>
      </c>
      <c r="L155" s="47"/>
      <c r="M155" s="224" t="s">
        <v>19</v>
      </c>
      <c r="N155" s="225" t="s">
        <v>43</v>
      </c>
      <c r="O155" s="87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228</v>
      </c>
      <c r="AT155" s="228" t="s">
        <v>223</v>
      </c>
      <c r="AU155" s="228" t="s">
        <v>82</v>
      </c>
      <c r="AY155" s="20" t="s">
        <v>221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0" t="s">
        <v>80</v>
      </c>
      <c r="BK155" s="229">
        <f>ROUND(I155*H155,2)</f>
        <v>0</v>
      </c>
      <c r="BL155" s="20" t="s">
        <v>228</v>
      </c>
      <c r="BM155" s="228" t="s">
        <v>289</v>
      </c>
    </row>
    <row r="156" spans="1:47" s="2" customFormat="1" ht="12">
      <c r="A156" s="41"/>
      <c r="B156" s="42"/>
      <c r="C156" s="43"/>
      <c r="D156" s="230" t="s">
        <v>230</v>
      </c>
      <c r="E156" s="43"/>
      <c r="F156" s="231" t="s">
        <v>290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230</v>
      </c>
      <c r="AU156" s="20" t="s">
        <v>82</v>
      </c>
    </row>
    <row r="157" spans="1:47" s="2" customFormat="1" ht="12">
      <c r="A157" s="41"/>
      <c r="B157" s="42"/>
      <c r="C157" s="43"/>
      <c r="D157" s="235" t="s">
        <v>232</v>
      </c>
      <c r="E157" s="43"/>
      <c r="F157" s="236" t="s">
        <v>291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232</v>
      </c>
      <c r="AU157" s="20" t="s">
        <v>82</v>
      </c>
    </row>
    <row r="158" spans="1:51" s="14" customFormat="1" ht="12">
      <c r="A158" s="14"/>
      <c r="B158" s="248"/>
      <c r="C158" s="249"/>
      <c r="D158" s="230" t="s">
        <v>234</v>
      </c>
      <c r="E158" s="250" t="s">
        <v>19</v>
      </c>
      <c r="F158" s="251" t="s">
        <v>292</v>
      </c>
      <c r="G158" s="249"/>
      <c r="H158" s="250" t="s">
        <v>19</v>
      </c>
      <c r="I158" s="252"/>
      <c r="J158" s="249"/>
      <c r="K158" s="249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234</v>
      </c>
      <c r="AU158" s="257" t="s">
        <v>82</v>
      </c>
      <c r="AV158" s="14" t="s">
        <v>80</v>
      </c>
      <c r="AW158" s="14" t="s">
        <v>33</v>
      </c>
      <c r="AX158" s="14" t="s">
        <v>72</v>
      </c>
      <c r="AY158" s="257" t="s">
        <v>221</v>
      </c>
    </row>
    <row r="159" spans="1:51" s="13" customFormat="1" ht="12">
      <c r="A159" s="13"/>
      <c r="B159" s="237"/>
      <c r="C159" s="238"/>
      <c r="D159" s="230" t="s">
        <v>234</v>
      </c>
      <c r="E159" s="239" t="s">
        <v>19</v>
      </c>
      <c r="F159" s="240" t="s">
        <v>293</v>
      </c>
      <c r="G159" s="238"/>
      <c r="H159" s="241">
        <v>35.477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234</v>
      </c>
      <c r="AU159" s="247" t="s">
        <v>82</v>
      </c>
      <c r="AV159" s="13" t="s">
        <v>82</v>
      </c>
      <c r="AW159" s="13" t="s">
        <v>33</v>
      </c>
      <c r="AX159" s="13" t="s">
        <v>72</v>
      </c>
      <c r="AY159" s="247" t="s">
        <v>221</v>
      </c>
    </row>
    <row r="160" spans="1:51" s="15" customFormat="1" ht="12">
      <c r="A160" s="15"/>
      <c r="B160" s="258"/>
      <c r="C160" s="259"/>
      <c r="D160" s="230" t="s">
        <v>234</v>
      </c>
      <c r="E160" s="260" t="s">
        <v>166</v>
      </c>
      <c r="F160" s="261" t="s">
        <v>243</v>
      </c>
      <c r="G160" s="259"/>
      <c r="H160" s="262">
        <v>35.477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8" t="s">
        <v>234</v>
      </c>
      <c r="AU160" s="268" t="s">
        <v>82</v>
      </c>
      <c r="AV160" s="15" t="s">
        <v>228</v>
      </c>
      <c r="AW160" s="15" t="s">
        <v>33</v>
      </c>
      <c r="AX160" s="15" t="s">
        <v>80</v>
      </c>
      <c r="AY160" s="268" t="s">
        <v>221</v>
      </c>
    </row>
    <row r="161" spans="1:65" s="2" customFormat="1" ht="16.5" customHeight="1">
      <c r="A161" s="41"/>
      <c r="B161" s="42"/>
      <c r="C161" s="269" t="s">
        <v>294</v>
      </c>
      <c r="D161" s="269" t="s">
        <v>295</v>
      </c>
      <c r="E161" s="270" t="s">
        <v>296</v>
      </c>
      <c r="F161" s="271" t="s">
        <v>297</v>
      </c>
      <c r="G161" s="272" t="s">
        <v>267</v>
      </c>
      <c r="H161" s="273">
        <v>287.632</v>
      </c>
      <c r="I161" s="274"/>
      <c r="J161" s="275">
        <f>ROUND(I161*H161,2)</f>
        <v>0</v>
      </c>
      <c r="K161" s="271" t="s">
        <v>227</v>
      </c>
      <c r="L161" s="276"/>
      <c r="M161" s="277" t="s">
        <v>19</v>
      </c>
      <c r="N161" s="278" t="s">
        <v>43</v>
      </c>
      <c r="O161" s="87"/>
      <c r="P161" s="226">
        <f>O161*H161</f>
        <v>0</v>
      </c>
      <c r="Q161" s="226">
        <v>1</v>
      </c>
      <c r="R161" s="226">
        <f>Q161*H161</f>
        <v>287.632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279</v>
      </c>
      <c r="AT161" s="228" t="s">
        <v>295</v>
      </c>
      <c r="AU161" s="228" t="s">
        <v>82</v>
      </c>
      <c r="AY161" s="20" t="s">
        <v>221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80</v>
      </c>
      <c r="BK161" s="229">
        <f>ROUND(I161*H161,2)</f>
        <v>0</v>
      </c>
      <c r="BL161" s="20" t="s">
        <v>228</v>
      </c>
      <c r="BM161" s="228" t="s">
        <v>298</v>
      </c>
    </row>
    <row r="162" spans="1:47" s="2" customFormat="1" ht="12">
      <c r="A162" s="41"/>
      <c r="B162" s="42"/>
      <c r="C162" s="43"/>
      <c r="D162" s="230" t="s">
        <v>230</v>
      </c>
      <c r="E162" s="43"/>
      <c r="F162" s="231" t="s">
        <v>297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230</v>
      </c>
      <c r="AU162" s="20" t="s">
        <v>82</v>
      </c>
    </row>
    <row r="163" spans="1:51" s="13" customFormat="1" ht="12">
      <c r="A163" s="13"/>
      <c r="B163" s="237"/>
      <c r="C163" s="238"/>
      <c r="D163" s="230" t="s">
        <v>234</v>
      </c>
      <c r="E163" s="239" t="s">
        <v>19</v>
      </c>
      <c r="F163" s="240" t="s">
        <v>299</v>
      </c>
      <c r="G163" s="238"/>
      <c r="H163" s="241">
        <v>155.477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234</v>
      </c>
      <c r="AU163" s="247" t="s">
        <v>82</v>
      </c>
      <c r="AV163" s="13" t="s">
        <v>82</v>
      </c>
      <c r="AW163" s="13" t="s">
        <v>33</v>
      </c>
      <c r="AX163" s="13" t="s">
        <v>80</v>
      </c>
      <c r="AY163" s="247" t="s">
        <v>221</v>
      </c>
    </row>
    <row r="164" spans="1:51" s="13" customFormat="1" ht="12">
      <c r="A164" s="13"/>
      <c r="B164" s="237"/>
      <c r="C164" s="238"/>
      <c r="D164" s="230" t="s">
        <v>234</v>
      </c>
      <c r="E164" s="238"/>
      <c r="F164" s="240" t="s">
        <v>300</v>
      </c>
      <c r="G164" s="238"/>
      <c r="H164" s="241">
        <v>287.632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234</v>
      </c>
      <c r="AU164" s="247" t="s">
        <v>82</v>
      </c>
      <c r="AV164" s="13" t="s">
        <v>82</v>
      </c>
      <c r="AW164" s="13" t="s">
        <v>4</v>
      </c>
      <c r="AX164" s="13" t="s">
        <v>80</v>
      </c>
      <c r="AY164" s="247" t="s">
        <v>221</v>
      </c>
    </row>
    <row r="165" spans="1:63" s="12" customFormat="1" ht="22.8" customHeight="1">
      <c r="A165" s="12"/>
      <c r="B165" s="201"/>
      <c r="C165" s="202"/>
      <c r="D165" s="203" t="s">
        <v>71</v>
      </c>
      <c r="E165" s="215" t="s">
        <v>82</v>
      </c>
      <c r="F165" s="215" t="s">
        <v>301</v>
      </c>
      <c r="G165" s="202"/>
      <c r="H165" s="202"/>
      <c r="I165" s="205"/>
      <c r="J165" s="216">
        <f>BK165</f>
        <v>0</v>
      </c>
      <c r="K165" s="202"/>
      <c r="L165" s="207"/>
      <c r="M165" s="208"/>
      <c r="N165" s="209"/>
      <c r="O165" s="209"/>
      <c r="P165" s="210">
        <f>SUM(P166:P172)</f>
        <v>0</v>
      </c>
      <c r="Q165" s="209"/>
      <c r="R165" s="210">
        <f>SUM(R166:R172)</f>
        <v>0.0399042</v>
      </c>
      <c r="S165" s="209"/>
      <c r="T165" s="211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2" t="s">
        <v>80</v>
      </c>
      <c r="AT165" s="213" t="s">
        <v>71</v>
      </c>
      <c r="AU165" s="213" t="s">
        <v>80</v>
      </c>
      <c r="AY165" s="212" t="s">
        <v>221</v>
      </c>
      <c r="BK165" s="214">
        <f>SUM(BK166:BK172)</f>
        <v>0</v>
      </c>
    </row>
    <row r="166" spans="1:65" s="2" customFormat="1" ht="37.8" customHeight="1">
      <c r="A166" s="41"/>
      <c r="B166" s="42"/>
      <c r="C166" s="217" t="s">
        <v>302</v>
      </c>
      <c r="D166" s="217" t="s">
        <v>223</v>
      </c>
      <c r="E166" s="218" t="s">
        <v>303</v>
      </c>
      <c r="F166" s="219" t="s">
        <v>304</v>
      </c>
      <c r="G166" s="220" t="s">
        <v>305</v>
      </c>
      <c r="H166" s="221">
        <v>59.7</v>
      </c>
      <c r="I166" s="222"/>
      <c r="J166" s="223">
        <f>ROUND(I166*H166,2)</f>
        <v>0</v>
      </c>
      <c r="K166" s="219" t="s">
        <v>227</v>
      </c>
      <c r="L166" s="47"/>
      <c r="M166" s="224" t="s">
        <v>19</v>
      </c>
      <c r="N166" s="225" t="s">
        <v>43</v>
      </c>
      <c r="O166" s="87"/>
      <c r="P166" s="226">
        <f>O166*H166</f>
        <v>0</v>
      </c>
      <c r="Q166" s="226">
        <v>0.000504</v>
      </c>
      <c r="R166" s="226">
        <f>Q166*H166</f>
        <v>0.030088800000000002</v>
      </c>
      <c r="S166" s="226">
        <v>0</v>
      </c>
      <c r="T166" s="22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8" t="s">
        <v>228</v>
      </c>
      <c r="AT166" s="228" t="s">
        <v>223</v>
      </c>
      <c r="AU166" s="228" t="s">
        <v>82</v>
      </c>
      <c r="AY166" s="20" t="s">
        <v>221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0" t="s">
        <v>80</v>
      </c>
      <c r="BK166" s="229">
        <f>ROUND(I166*H166,2)</f>
        <v>0</v>
      </c>
      <c r="BL166" s="20" t="s">
        <v>228</v>
      </c>
      <c r="BM166" s="228" t="s">
        <v>306</v>
      </c>
    </row>
    <row r="167" spans="1:47" s="2" customFormat="1" ht="12">
      <c r="A167" s="41"/>
      <c r="B167" s="42"/>
      <c r="C167" s="43"/>
      <c r="D167" s="230" t="s">
        <v>230</v>
      </c>
      <c r="E167" s="43"/>
      <c r="F167" s="231" t="s">
        <v>307</v>
      </c>
      <c r="G167" s="43"/>
      <c r="H167" s="43"/>
      <c r="I167" s="232"/>
      <c r="J167" s="43"/>
      <c r="K167" s="43"/>
      <c r="L167" s="47"/>
      <c r="M167" s="233"/>
      <c r="N167" s="23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230</v>
      </c>
      <c r="AU167" s="20" t="s">
        <v>82</v>
      </c>
    </row>
    <row r="168" spans="1:47" s="2" customFormat="1" ht="12">
      <c r="A168" s="41"/>
      <c r="B168" s="42"/>
      <c r="C168" s="43"/>
      <c r="D168" s="235" t="s">
        <v>232</v>
      </c>
      <c r="E168" s="43"/>
      <c r="F168" s="236" t="s">
        <v>308</v>
      </c>
      <c r="G168" s="43"/>
      <c r="H168" s="43"/>
      <c r="I168" s="232"/>
      <c r="J168" s="43"/>
      <c r="K168" s="43"/>
      <c r="L168" s="47"/>
      <c r="M168" s="233"/>
      <c r="N168" s="23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232</v>
      </c>
      <c r="AU168" s="20" t="s">
        <v>82</v>
      </c>
    </row>
    <row r="169" spans="1:51" s="13" customFormat="1" ht="12">
      <c r="A169" s="13"/>
      <c r="B169" s="237"/>
      <c r="C169" s="238"/>
      <c r="D169" s="230" t="s">
        <v>234</v>
      </c>
      <c r="E169" s="239" t="s">
        <v>19</v>
      </c>
      <c r="F169" s="240" t="s">
        <v>309</v>
      </c>
      <c r="G169" s="238"/>
      <c r="H169" s="241">
        <v>59.7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234</v>
      </c>
      <c r="AU169" s="247" t="s">
        <v>82</v>
      </c>
      <c r="AV169" s="13" t="s">
        <v>82</v>
      </c>
      <c r="AW169" s="13" t="s">
        <v>33</v>
      </c>
      <c r="AX169" s="13" t="s">
        <v>80</v>
      </c>
      <c r="AY169" s="247" t="s">
        <v>221</v>
      </c>
    </row>
    <row r="170" spans="1:65" s="2" customFormat="1" ht="37.8" customHeight="1">
      <c r="A170" s="41"/>
      <c r="B170" s="42"/>
      <c r="C170" s="217" t="s">
        <v>8</v>
      </c>
      <c r="D170" s="217" t="s">
        <v>223</v>
      </c>
      <c r="E170" s="218" t="s">
        <v>310</v>
      </c>
      <c r="F170" s="219" t="s">
        <v>311</v>
      </c>
      <c r="G170" s="220" t="s">
        <v>305</v>
      </c>
      <c r="H170" s="221">
        <v>8.2</v>
      </c>
      <c r="I170" s="222"/>
      <c r="J170" s="223">
        <f>ROUND(I170*H170,2)</f>
        <v>0</v>
      </c>
      <c r="K170" s="219" t="s">
        <v>227</v>
      </c>
      <c r="L170" s="47"/>
      <c r="M170" s="224" t="s">
        <v>19</v>
      </c>
      <c r="N170" s="225" t="s">
        <v>43</v>
      </c>
      <c r="O170" s="87"/>
      <c r="P170" s="226">
        <f>O170*H170</f>
        <v>0</v>
      </c>
      <c r="Q170" s="226">
        <v>0.001197</v>
      </c>
      <c r="R170" s="226">
        <f>Q170*H170</f>
        <v>0.009815399999999998</v>
      </c>
      <c r="S170" s="226">
        <v>0</v>
      </c>
      <c r="T170" s="227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8" t="s">
        <v>228</v>
      </c>
      <c r="AT170" s="228" t="s">
        <v>223</v>
      </c>
      <c r="AU170" s="228" t="s">
        <v>82</v>
      </c>
      <c r="AY170" s="20" t="s">
        <v>221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20" t="s">
        <v>80</v>
      </c>
      <c r="BK170" s="229">
        <f>ROUND(I170*H170,2)</f>
        <v>0</v>
      </c>
      <c r="BL170" s="20" t="s">
        <v>228</v>
      </c>
      <c r="BM170" s="228" t="s">
        <v>312</v>
      </c>
    </row>
    <row r="171" spans="1:47" s="2" customFormat="1" ht="12">
      <c r="A171" s="41"/>
      <c r="B171" s="42"/>
      <c r="C171" s="43"/>
      <c r="D171" s="230" t="s">
        <v>230</v>
      </c>
      <c r="E171" s="43"/>
      <c r="F171" s="231" t="s">
        <v>313</v>
      </c>
      <c r="G171" s="43"/>
      <c r="H171" s="43"/>
      <c r="I171" s="232"/>
      <c r="J171" s="43"/>
      <c r="K171" s="43"/>
      <c r="L171" s="47"/>
      <c r="M171" s="233"/>
      <c r="N171" s="234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230</v>
      </c>
      <c r="AU171" s="20" t="s">
        <v>82</v>
      </c>
    </row>
    <row r="172" spans="1:47" s="2" customFormat="1" ht="12">
      <c r="A172" s="41"/>
      <c r="B172" s="42"/>
      <c r="C172" s="43"/>
      <c r="D172" s="235" t="s">
        <v>232</v>
      </c>
      <c r="E172" s="43"/>
      <c r="F172" s="236" t="s">
        <v>314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232</v>
      </c>
      <c r="AU172" s="20" t="s">
        <v>82</v>
      </c>
    </row>
    <row r="173" spans="1:63" s="12" customFormat="1" ht="22.8" customHeight="1">
      <c r="A173" s="12"/>
      <c r="B173" s="201"/>
      <c r="C173" s="202"/>
      <c r="D173" s="203" t="s">
        <v>71</v>
      </c>
      <c r="E173" s="215" t="s">
        <v>95</v>
      </c>
      <c r="F173" s="215" t="s">
        <v>315</v>
      </c>
      <c r="G173" s="202"/>
      <c r="H173" s="202"/>
      <c r="I173" s="205"/>
      <c r="J173" s="216">
        <f>BK173</f>
        <v>0</v>
      </c>
      <c r="K173" s="202"/>
      <c r="L173" s="207"/>
      <c r="M173" s="208"/>
      <c r="N173" s="209"/>
      <c r="O173" s="209"/>
      <c r="P173" s="210">
        <f>SUM(P174:P225)</f>
        <v>0</v>
      </c>
      <c r="Q173" s="209"/>
      <c r="R173" s="210">
        <f>SUM(R174:R225)</f>
        <v>64.3392390553</v>
      </c>
      <c r="S173" s="209"/>
      <c r="T173" s="211">
        <f>SUM(T174:T225)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2" t="s">
        <v>80</v>
      </c>
      <c r="AT173" s="213" t="s">
        <v>71</v>
      </c>
      <c r="AU173" s="213" t="s">
        <v>80</v>
      </c>
      <c r="AY173" s="212" t="s">
        <v>221</v>
      </c>
      <c r="BK173" s="214">
        <f>SUM(BK174:BK225)</f>
        <v>0</v>
      </c>
    </row>
    <row r="174" spans="1:65" s="2" customFormat="1" ht="24.15" customHeight="1">
      <c r="A174" s="41"/>
      <c r="B174" s="42"/>
      <c r="C174" s="217" t="s">
        <v>316</v>
      </c>
      <c r="D174" s="217" t="s">
        <v>223</v>
      </c>
      <c r="E174" s="218" t="s">
        <v>317</v>
      </c>
      <c r="F174" s="219" t="s">
        <v>318</v>
      </c>
      <c r="G174" s="220" t="s">
        <v>226</v>
      </c>
      <c r="H174" s="221">
        <v>69.607</v>
      </c>
      <c r="I174" s="222"/>
      <c r="J174" s="223">
        <f>ROUND(I174*H174,2)</f>
        <v>0</v>
      </c>
      <c r="K174" s="219" t="s">
        <v>227</v>
      </c>
      <c r="L174" s="47"/>
      <c r="M174" s="224" t="s">
        <v>19</v>
      </c>
      <c r="N174" s="225" t="s">
        <v>43</v>
      </c>
      <c r="O174" s="87"/>
      <c r="P174" s="226">
        <f>O174*H174</f>
        <v>0</v>
      </c>
      <c r="Q174" s="226">
        <v>0.2586759</v>
      </c>
      <c r="R174" s="226">
        <f>Q174*H174</f>
        <v>18.0056533713</v>
      </c>
      <c r="S174" s="226">
        <v>0</v>
      </c>
      <c r="T174" s="22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8" t="s">
        <v>228</v>
      </c>
      <c r="AT174" s="228" t="s">
        <v>223</v>
      </c>
      <c r="AU174" s="228" t="s">
        <v>82</v>
      </c>
      <c r="AY174" s="20" t="s">
        <v>221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0" t="s">
        <v>80</v>
      </c>
      <c r="BK174" s="229">
        <f>ROUND(I174*H174,2)</f>
        <v>0</v>
      </c>
      <c r="BL174" s="20" t="s">
        <v>228</v>
      </c>
      <c r="BM174" s="228" t="s">
        <v>319</v>
      </c>
    </row>
    <row r="175" spans="1:47" s="2" customFormat="1" ht="12">
      <c r="A175" s="41"/>
      <c r="B175" s="42"/>
      <c r="C175" s="43"/>
      <c r="D175" s="230" t="s">
        <v>230</v>
      </c>
      <c r="E175" s="43"/>
      <c r="F175" s="231" t="s">
        <v>320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230</v>
      </c>
      <c r="AU175" s="20" t="s">
        <v>82</v>
      </c>
    </row>
    <row r="176" spans="1:47" s="2" customFormat="1" ht="12">
      <c r="A176" s="41"/>
      <c r="B176" s="42"/>
      <c r="C176" s="43"/>
      <c r="D176" s="235" t="s">
        <v>232</v>
      </c>
      <c r="E176" s="43"/>
      <c r="F176" s="236" t="s">
        <v>321</v>
      </c>
      <c r="G176" s="43"/>
      <c r="H176" s="43"/>
      <c r="I176" s="232"/>
      <c r="J176" s="43"/>
      <c r="K176" s="43"/>
      <c r="L176" s="47"/>
      <c r="M176" s="233"/>
      <c r="N176" s="23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232</v>
      </c>
      <c r="AU176" s="20" t="s">
        <v>82</v>
      </c>
    </row>
    <row r="177" spans="1:51" s="13" customFormat="1" ht="12">
      <c r="A177" s="13"/>
      <c r="B177" s="237"/>
      <c r="C177" s="238"/>
      <c r="D177" s="230" t="s">
        <v>234</v>
      </c>
      <c r="E177" s="239" t="s">
        <v>19</v>
      </c>
      <c r="F177" s="240" t="s">
        <v>322</v>
      </c>
      <c r="G177" s="238"/>
      <c r="H177" s="241">
        <v>69.607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234</v>
      </c>
      <c r="AU177" s="247" t="s">
        <v>82</v>
      </c>
      <c r="AV177" s="13" t="s">
        <v>82</v>
      </c>
      <c r="AW177" s="13" t="s">
        <v>33</v>
      </c>
      <c r="AX177" s="13" t="s">
        <v>72</v>
      </c>
      <c r="AY177" s="247" t="s">
        <v>221</v>
      </c>
    </row>
    <row r="178" spans="1:51" s="15" customFormat="1" ht="12">
      <c r="A178" s="15"/>
      <c r="B178" s="258"/>
      <c r="C178" s="259"/>
      <c r="D178" s="230" t="s">
        <v>234</v>
      </c>
      <c r="E178" s="260" t="s">
        <v>19</v>
      </c>
      <c r="F178" s="261" t="s">
        <v>243</v>
      </c>
      <c r="G178" s="259"/>
      <c r="H178" s="262">
        <v>69.607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8" t="s">
        <v>234</v>
      </c>
      <c r="AU178" s="268" t="s">
        <v>82</v>
      </c>
      <c r="AV178" s="15" t="s">
        <v>228</v>
      </c>
      <c r="AW178" s="15" t="s">
        <v>33</v>
      </c>
      <c r="AX178" s="15" t="s">
        <v>80</v>
      </c>
      <c r="AY178" s="268" t="s">
        <v>221</v>
      </c>
    </row>
    <row r="179" spans="1:65" s="2" customFormat="1" ht="44.25" customHeight="1">
      <c r="A179" s="41"/>
      <c r="B179" s="42"/>
      <c r="C179" s="217" t="s">
        <v>323</v>
      </c>
      <c r="D179" s="217" t="s">
        <v>223</v>
      </c>
      <c r="E179" s="218" t="s">
        <v>324</v>
      </c>
      <c r="F179" s="219" t="s">
        <v>325</v>
      </c>
      <c r="G179" s="220" t="s">
        <v>226</v>
      </c>
      <c r="H179" s="221">
        <v>104.317</v>
      </c>
      <c r="I179" s="222"/>
      <c r="J179" s="223">
        <f>ROUND(I179*H179,2)</f>
        <v>0</v>
      </c>
      <c r="K179" s="219" t="s">
        <v>227</v>
      </c>
      <c r="L179" s="47"/>
      <c r="M179" s="224" t="s">
        <v>19</v>
      </c>
      <c r="N179" s="225" t="s">
        <v>43</v>
      </c>
      <c r="O179" s="87"/>
      <c r="P179" s="226">
        <f>O179*H179</f>
        <v>0</v>
      </c>
      <c r="Q179" s="226">
        <v>0.320072</v>
      </c>
      <c r="R179" s="226">
        <f>Q179*H179</f>
        <v>33.388950824</v>
      </c>
      <c r="S179" s="226">
        <v>0</v>
      </c>
      <c r="T179" s="22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8" t="s">
        <v>228</v>
      </c>
      <c r="AT179" s="228" t="s">
        <v>223</v>
      </c>
      <c r="AU179" s="228" t="s">
        <v>82</v>
      </c>
      <c r="AY179" s="20" t="s">
        <v>221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0" t="s">
        <v>80</v>
      </c>
      <c r="BK179" s="229">
        <f>ROUND(I179*H179,2)</f>
        <v>0</v>
      </c>
      <c r="BL179" s="20" t="s">
        <v>228</v>
      </c>
      <c r="BM179" s="228" t="s">
        <v>326</v>
      </c>
    </row>
    <row r="180" spans="1:47" s="2" customFormat="1" ht="12">
      <c r="A180" s="41"/>
      <c r="B180" s="42"/>
      <c r="C180" s="43"/>
      <c r="D180" s="230" t="s">
        <v>230</v>
      </c>
      <c r="E180" s="43"/>
      <c r="F180" s="231" t="s">
        <v>327</v>
      </c>
      <c r="G180" s="43"/>
      <c r="H180" s="43"/>
      <c r="I180" s="232"/>
      <c r="J180" s="43"/>
      <c r="K180" s="43"/>
      <c r="L180" s="47"/>
      <c r="M180" s="233"/>
      <c r="N180" s="23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230</v>
      </c>
      <c r="AU180" s="20" t="s">
        <v>82</v>
      </c>
    </row>
    <row r="181" spans="1:47" s="2" customFormat="1" ht="12">
      <c r="A181" s="41"/>
      <c r="B181" s="42"/>
      <c r="C181" s="43"/>
      <c r="D181" s="235" t="s">
        <v>232</v>
      </c>
      <c r="E181" s="43"/>
      <c r="F181" s="236" t="s">
        <v>328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232</v>
      </c>
      <c r="AU181" s="20" t="s">
        <v>82</v>
      </c>
    </row>
    <row r="182" spans="1:51" s="13" customFormat="1" ht="12">
      <c r="A182" s="13"/>
      <c r="B182" s="237"/>
      <c r="C182" s="238"/>
      <c r="D182" s="230" t="s">
        <v>234</v>
      </c>
      <c r="E182" s="239" t="s">
        <v>19</v>
      </c>
      <c r="F182" s="240" t="s">
        <v>329</v>
      </c>
      <c r="G182" s="238"/>
      <c r="H182" s="241">
        <v>182.325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234</v>
      </c>
      <c r="AU182" s="247" t="s">
        <v>82</v>
      </c>
      <c r="AV182" s="13" t="s">
        <v>82</v>
      </c>
      <c r="AW182" s="13" t="s">
        <v>33</v>
      </c>
      <c r="AX182" s="13" t="s">
        <v>72</v>
      </c>
      <c r="AY182" s="247" t="s">
        <v>221</v>
      </c>
    </row>
    <row r="183" spans="1:51" s="14" customFormat="1" ht="12">
      <c r="A183" s="14"/>
      <c r="B183" s="248"/>
      <c r="C183" s="249"/>
      <c r="D183" s="230" t="s">
        <v>234</v>
      </c>
      <c r="E183" s="250" t="s">
        <v>19</v>
      </c>
      <c r="F183" s="251" t="s">
        <v>330</v>
      </c>
      <c r="G183" s="249"/>
      <c r="H183" s="250" t="s">
        <v>19</v>
      </c>
      <c r="I183" s="252"/>
      <c r="J183" s="249"/>
      <c r="K183" s="249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234</v>
      </c>
      <c r="AU183" s="257" t="s">
        <v>82</v>
      </c>
      <c r="AV183" s="14" t="s">
        <v>80</v>
      </c>
      <c r="AW183" s="14" t="s">
        <v>33</v>
      </c>
      <c r="AX183" s="14" t="s">
        <v>72</v>
      </c>
      <c r="AY183" s="257" t="s">
        <v>221</v>
      </c>
    </row>
    <row r="184" spans="1:51" s="13" customFormat="1" ht="12">
      <c r="A184" s="13"/>
      <c r="B184" s="237"/>
      <c r="C184" s="238"/>
      <c r="D184" s="230" t="s">
        <v>234</v>
      </c>
      <c r="E184" s="239" t="s">
        <v>19</v>
      </c>
      <c r="F184" s="240" t="s">
        <v>331</v>
      </c>
      <c r="G184" s="238"/>
      <c r="H184" s="241">
        <v>-69.857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234</v>
      </c>
      <c r="AU184" s="247" t="s">
        <v>82</v>
      </c>
      <c r="AV184" s="13" t="s">
        <v>82</v>
      </c>
      <c r="AW184" s="13" t="s">
        <v>33</v>
      </c>
      <c r="AX184" s="13" t="s">
        <v>72</v>
      </c>
      <c r="AY184" s="247" t="s">
        <v>221</v>
      </c>
    </row>
    <row r="185" spans="1:51" s="13" customFormat="1" ht="12">
      <c r="A185" s="13"/>
      <c r="B185" s="237"/>
      <c r="C185" s="238"/>
      <c r="D185" s="230" t="s">
        <v>234</v>
      </c>
      <c r="E185" s="239" t="s">
        <v>19</v>
      </c>
      <c r="F185" s="240" t="s">
        <v>332</v>
      </c>
      <c r="G185" s="238"/>
      <c r="H185" s="241">
        <v>-8.151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234</v>
      </c>
      <c r="AU185" s="247" t="s">
        <v>82</v>
      </c>
      <c r="AV185" s="13" t="s">
        <v>82</v>
      </c>
      <c r="AW185" s="13" t="s">
        <v>33</v>
      </c>
      <c r="AX185" s="13" t="s">
        <v>72</v>
      </c>
      <c r="AY185" s="247" t="s">
        <v>221</v>
      </c>
    </row>
    <row r="186" spans="1:51" s="15" customFormat="1" ht="12">
      <c r="A186" s="15"/>
      <c r="B186" s="258"/>
      <c r="C186" s="259"/>
      <c r="D186" s="230" t="s">
        <v>234</v>
      </c>
      <c r="E186" s="260" t="s">
        <v>19</v>
      </c>
      <c r="F186" s="261" t="s">
        <v>243</v>
      </c>
      <c r="G186" s="259"/>
      <c r="H186" s="262">
        <v>104.317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8" t="s">
        <v>234</v>
      </c>
      <c r="AU186" s="268" t="s">
        <v>82</v>
      </c>
      <c r="AV186" s="15" t="s">
        <v>228</v>
      </c>
      <c r="AW186" s="15" t="s">
        <v>33</v>
      </c>
      <c r="AX186" s="15" t="s">
        <v>80</v>
      </c>
      <c r="AY186" s="268" t="s">
        <v>221</v>
      </c>
    </row>
    <row r="187" spans="1:65" s="2" customFormat="1" ht="21.75" customHeight="1">
      <c r="A187" s="41"/>
      <c r="B187" s="42"/>
      <c r="C187" s="217" t="s">
        <v>333</v>
      </c>
      <c r="D187" s="217" t="s">
        <v>223</v>
      </c>
      <c r="E187" s="218" t="s">
        <v>334</v>
      </c>
      <c r="F187" s="219" t="s">
        <v>335</v>
      </c>
      <c r="G187" s="220" t="s">
        <v>336</v>
      </c>
      <c r="H187" s="221">
        <v>3</v>
      </c>
      <c r="I187" s="222"/>
      <c r="J187" s="223">
        <f>ROUND(I187*H187,2)</f>
        <v>0</v>
      </c>
      <c r="K187" s="219" t="s">
        <v>227</v>
      </c>
      <c r="L187" s="47"/>
      <c r="M187" s="224" t="s">
        <v>19</v>
      </c>
      <c r="N187" s="225" t="s">
        <v>43</v>
      </c>
      <c r="O187" s="87"/>
      <c r="P187" s="226">
        <f>O187*H187</f>
        <v>0</v>
      </c>
      <c r="Q187" s="226">
        <v>0.026931</v>
      </c>
      <c r="R187" s="226">
        <f>Q187*H187</f>
        <v>0.080793</v>
      </c>
      <c r="S187" s="226">
        <v>0</v>
      </c>
      <c r="T187" s="22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8" t="s">
        <v>228</v>
      </c>
      <c r="AT187" s="228" t="s">
        <v>223</v>
      </c>
      <c r="AU187" s="228" t="s">
        <v>82</v>
      </c>
      <c r="AY187" s="20" t="s">
        <v>221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0" t="s">
        <v>80</v>
      </c>
      <c r="BK187" s="229">
        <f>ROUND(I187*H187,2)</f>
        <v>0</v>
      </c>
      <c r="BL187" s="20" t="s">
        <v>228</v>
      </c>
      <c r="BM187" s="228" t="s">
        <v>337</v>
      </c>
    </row>
    <row r="188" spans="1:47" s="2" customFormat="1" ht="12">
      <c r="A188" s="41"/>
      <c r="B188" s="42"/>
      <c r="C188" s="43"/>
      <c r="D188" s="230" t="s">
        <v>230</v>
      </c>
      <c r="E188" s="43"/>
      <c r="F188" s="231" t="s">
        <v>338</v>
      </c>
      <c r="G188" s="43"/>
      <c r="H188" s="43"/>
      <c r="I188" s="232"/>
      <c r="J188" s="43"/>
      <c r="K188" s="43"/>
      <c r="L188" s="47"/>
      <c r="M188" s="233"/>
      <c r="N188" s="23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230</v>
      </c>
      <c r="AU188" s="20" t="s">
        <v>82</v>
      </c>
    </row>
    <row r="189" spans="1:47" s="2" customFormat="1" ht="12">
      <c r="A189" s="41"/>
      <c r="B189" s="42"/>
      <c r="C189" s="43"/>
      <c r="D189" s="235" t="s">
        <v>232</v>
      </c>
      <c r="E189" s="43"/>
      <c r="F189" s="236" t="s">
        <v>339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232</v>
      </c>
      <c r="AU189" s="20" t="s">
        <v>82</v>
      </c>
    </row>
    <row r="190" spans="1:51" s="13" customFormat="1" ht="12">
      <c r="A190" s="13"/>
      <c r="B190" s="237"/>
      <c r="C190" s="238"/>
      <c r="D190" s="230" t="s">
        <v>234</v>
      </c>
      <c r="E190" s="239" t="s">
        <v>19</v>
      </c>
      <c r="F190" s="240" t="s">
        <v>340</v>
      </c>
      <c r="G190" s="238"/>
      <c r="H190" s="241">
        <v>3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234</v>
      </c>
      <c r="AU190" s="247" t="s">
        <v>82</v>
      </c>
      <c r="AV190" s="13" t="s">
        <v>82</v>
      </c>
      <c r="AW190" s="13" t="s">
        <v>33</v>
      </c>
      <c r="AX190" s="13" t="s">
        <v>72</v>
      </c>
      <c r="AY190" s="247" t="s">
        <v>221</v>
      </c>
    </row>
    <row r="191" spans="1:51" s="15" customFormat="1" ht="12">
      <c r="A191" s="15"/>
      <c r="B191" s="258"/>
      <c r="C191" s="259"/>
      <c r="D191" s="230" t="s">
        <v>234</v>
      </c>
      <c r="E191" s="260" t="s">
        <v>19</v>
      </c>
      <c r="F191" s="261" t="s">
        <v>243</v>
      </c>
      <c r="G191" s="259"/>
      <c r="H191" s="262">
        <v>3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8" t="s">
        <v>234</v>
      </c>
      <c r="AU191" s="268" t="s">
        <v>82</v>
      </c>
      <c r="AV191" s="15" t="s">
        <v>228</v>
      </c>
      <c r="AW191" s="15" t="s">
        <v>33</v>
      </c>
      <c r="AX191" s="15" t="s">
        <v>80</v>
      </c>
      <c r="AY191" s="268" t="s">
        <v>221</v>
      </c>
    </row>
    <row r="192" spans="1:65" s="2" customFormat="1" ht="21.75" customHeight="1">
      <c r="A192" s="41"/>
      <c r="B192" s="42"/>
      <c r="C192" s="217" t="s">
        <v>341</v>
      </c>
      <c r="D192" s="217" t="s">
        <v>223</v>
      </c>
      <c r="E192" s="218" t="s">
        <v>342</v>
      </c>
      <c r="F192" s="219" t="s">
        <v>343</v>
      </c>
      <c r="G192" s="220" t="s">
        <v>336</v>
      </c>
      <c r="H192" s="221">
        <v>6</v>
      </c>
      <c r="I192" s="222"/>
      <c r="J192" s="223">
        <f>ROUND(I192*H192,2)</f>
        <v>0</v>
      </c>
      <c r="K192" s="219" t="s">
        <v>227</v>
      </c>
      <c r="L192" s="47"/>
      <c r="M192" s="224" t="s">
        <v>19</v>
      </c>
      <c r="N192" s="225" t="s">
        <v>43</v>
      </c>
      <c r="O192" s="87"/>
      <c r="P192" s="226">
        <f>O192*H192</f>
        <v>0</v>
      </c>
      <c r="Q192" s="226">
        <v>0.045548</v>
      </c>
      <c r="R192" s="226">
        <f>Q192*H192</f>
        <v>0.273288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228</v>
      </c>
      <c r="AT192" s="228" t="s">
        <v>223</v>
      </c>
      <c r="AU192" s="228" t="s">
        <v>82</v>
      </c>
      <c r="AY192" s="20" t="s">
        <v>221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0" t="s">
        <v>80</v>
      </c>
      <c r="BK192" s="229">
        <f>ROUND(I192*H192,2)</f>
        <v>0</v>
      </c>
      <c r="BL192" s="20" t="s">
        <v>228</v>
      </c>
      <c r="BM192" s="228" t="s">
        <v>344</v>
      </c>
    </row>
    <row r="193" spans="1:47" s="2" customFormat="1" ht="12">
      <c r="A193" s="41"/>
      <c r="B193" s="42"/>
      <c r="C193" s="43"/>
      <c r="D193" s="230" t="s">
        <v>230</v>
      </c>
      <c r="E193" s="43"/>
      <c r="F193" s="231" t="s">
        <v>345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230</v>
      </c>
      <c r="AU193" s="20" t="s">
        <v>82</v>
      </c>
    </row>
    <row r="194" spans="1:47" s="2" customFormat="1" ht="12">
      <c r="A194" s="41"/>
      <c r="B194" s="42"/>
      <c r="C194" s="43"/>
      <c r="D194" s="235" t="s">
        <v>232</v>
      </c>
      <c r="E194" s="43"/>
      <c r="F194" s="236" t="s">
        <v>346</v>
      </c>
      <c r="G194" s="43"/>
      <c r="H194" s="43"/>
      <c r="I194" s="232"/>
      <c r="J194" s="43"/>
      <c r="K194" s="43"/>
      <c r="L194" s="47"/>
      <c r="M194" s="233"/>
      <c r="N194" s="23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232</v>
      </c>
      <c r="AU194" s="20" t="s">
        <v>82</v>
      </c>
    </row>
    <row r="195" spans="1:51" s="13" customFormat="1" ht="12">
      <c r="A195" s="13"/>
      <c r="B195" s="237"/>
      <c r="C195" s="238"/>
      <c r="D195" s="230" t="s">
        <v>234</v>
      </c>
      <c r="E195" s="239" t="s">
        <v>19</v>
      </c>
      <c r="F195" s="240" t="s">
        <v>347</v>
      </c>
      <c r="G195" s="238"/>
      <c r="H195" s="241">
        <v>6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234</v>
      </c>
      <c r="AU195" s="247" t="s">
        <v>82</v>
      </c>
      <c r="AV195" s="13" t="s">
        <v>82</v>
      </c>
      <c r="AW195" s="13" t="s">
        <v>33</v>
      </c>
      <c r="AX195" s="13" t="s">
        <v>72</v>
      </c>
      <c r="AY195" s="247" t="s">
        <v>221</v>
      </c>
    </row>
    <row r="196" spans="1:51" s="15" customFormat="1" ht="12">
      <c r="A196" s="15"/>
      <c r="B196" s="258"/>
      <c r="C196" s="259"/>
      <c r="D196" s="230" t="s">
        <v>234</v>
      </c>
      <c r="E196" s="260" t="s">
        <v>19</v>
      </c>
      <c r="F196" s="261" t="s">
        <v>243</v>
      </c>
      <c r="G196" s="259"/>
      <c r="H196" s="262">
        <v>6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8" t="s">
        <v>234</v>
      </c>
      <c r="AU196" s="268" t="s">
        <v>82</v>
      </c>
      <c r="AV196" s="15" t="s">
        <v>228</v>
      </c>
      <c r="AW196" s="15" t="s">
        <v>33</v>
      </c>
      <c r="AX196" s="15" t="s">
        <v>80</v>
      </c>
      <c r="AY196" s="268" t="s">
        <v>221</v>
      </c>
    </row>
    <row r="197" spans="1:65" s="2" customFormat="1" ht="21.75" customHeight="1">
      <c r="A197" s="41"/>
      <c r="B197" s="42"/>
      <c r="C197" s="217" t="s">
        <v>348</v>
      </c>
      <c r="D197" s="217" t="s">
        <v>223</v>
      </c>
      <c r="E197" s="218" t="s">
        <v>349</v>
      </c>
      <c r="F197" s="219" t="s">
        <v>350</v>
      </c>
      <c r="G197" s="220" t="s">
        <v>336</v>
      </c>
      <c r="H197" s="221">
        <v>4</v>
      </c>
      <c r="I197" s="222"/>
      <c r="J197" s="223">
        <f>ROUND(I197*H197,2)</f>
        <v>0</v>
      </c>
      <c r="K197" s="219" t="s">
        <v>227</v>
      </c>
      <c r="L197" s="47"/>
      <c r="M197" s="224" t="s">
        <v>19</v>
      </c>
      <c r="N197" s="225" t="s">
        <v>43</v>
      </c>
      <c r="O197" s="87"/>
      <c r="P197" s="226">
        <f>O197*H197</f>
        <v>0</v>
      </c>
      <c r="Q197" s="226">
        <v>0.072848</v>
      </c>
      <c r="R197" s="226">
        <f>Q197*H197</f>
        <v>0.291392</v>
      </c>
      <c r="S197" s="226">
        <v>0</v>
      </c>
      <c r="T197" s="22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8" t="s">
        <v>228</v>
      </c>
      <c r="AT197" s="228" t="s">
        <v>223</v>
      </c>
      <c r="AU197" s="228" t="s">
        <v>82</v>
      </c>
      <c r="AY197" s="20" t="s">
        <v>221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0" t="s">
        <v>80</v>
      </c>
      <c r="BK197" s="229">
        <f>ROUND(I197*H197,2)</f>
        <v>0</v>
      </c>
      <c r="BL197" s="20" t="s">
        <v>228</v>
      </c>
      <c r="BM197" s="228" t="s">
        <v>351</v>
      </c>
    </row>
    <row r="198" spans="1:47" s="2" customFormat="1" ht="12">
      <c r="A198" s="41"/>
      <c r="B198" s="42"/>
      <c r="C198" s="43"/>
      <c r="D198" s="230" t="s">
        <v>230</v>
      </c>
      <c r="E198" s="43"/>
      <c r="F198" s="231" t="s">
        <v>352</v>
      </c>
      <c r="G198" s="43"/>
      <c r="H198" s="43"/>
      <c r="I198" s="232"/>
      <c r="J198" s="43"/>
      <c r="K198" s="43"/>
      <c r="L198" s="47"/>
      <c r="M198" s="233"/>
      <c r="N198" s="23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230</v>
      </c>
      <c r="AU198" s="20" t="s">
        <v>82</v>
      </c>
    </row>
    <row r="199" spans="1:47" s="2" customFormat="1" ht="12">
      <c r="A199" s="41"/>
      <c r="B199" s="42"/>
      <c r="C199" s="43"/>
      <c r="D199" s="235" t="s">
        <v>232</v>
      </c>
      <c r="E199" s="43"/>
      <c r="F199" s="236" t="s">
        <v>353</v>
      </c>
      <c r="G199" s="43"/>
      <c r="H199" s="43"/>
      <c r="I199" s="232"/>
      <c r="J199" s="43"/>
      <c r="K199" s="43"/>
      <c r="L199" s="47"/>
      <c r="M199" s="233"/>
      <c r="N199" s="23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232</v>
      </c>
      <c r="AU199" s="20" t="s">
        <v>82</v>
      </c>
    </row>
    <row r="200" spans="1:51" s="13" customFormat="1" ht="12">
      <c r="A200" s="13"/>
      <c r="B200" s="237"/>
      <c r="C200" s="238"/>
      <c r="D200" s="230" t="s">
        <v>234</v>
      </c>
      <c r="E200" s="239" t="s">
        <v>19</v>
      </c>
      <c r="F200" s="240" t="s">
        <v>354</v>
      </c>
      <c r="G200" s="238"/>
      <c r="H200" s="241">
        <v>4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7" t="s">
        <v>234</v>
      </c>
      <c r="AU200" s="247" t="s">
        <v>82</v>
      </c>
      <c r="AV200" s="13" t="s">
        <v>82</v>
      </c>
      <c r="AW200" s="13" t="s">
        <v>33</v>
      </c>
      <c r="AX200" s="13" t="s">
        <v>72</v>
      </c>
      <c r="AY200" s="247" t="s">
        <v>221</v>
      </c>
    </row>
    <row r="201" spans="1:51" s="15" customFormat="1" ht="12">
      <c r="A201" s="15"/>
      <c r="B201" s="258"/>
      <c r="C201" s="259"/>
      <c r="D201" s="230" t="s">
        <v>234</v>
      </c>
      <c r="E201" s="260" t="s">
        <v>19</v>
      </c>
      <c r="F201" s="261" t="s">
        <v>243</v>
      </c>
      <c r="G201" s="259"/>
      <c r="H201" s="262">
        <v>4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8" t="s">
        <v>234</v>
      </c>
      <c r="AU201" s="268" t="s">
        <v>82</v>
      </c>
      <c r="AV201" s="15" t="s">
        <v>228</v>
      </c>
      <c r="AW201" s="15" t="s">
        <v>33</v>
      </c>
      <c r="AX201" s="15" t="s">
        <v>80</v>
      </c>
      <c r="AY201" s="268" t="s">
        <v>221</v>
      </c>
    </row>
    <row r="202" spans="1:65" s="2" customFormat="1" ht="21.75" customHeight="1">
      <c r="A202" s="41"/>
      <c r="B202" s="42"/>
      <c r="C202" s="217" t="s">
        <v>355</v>
      </c>
      <c r="D202" s="217" t="s">
        <v>223</v>
      </c>
      <c r="E202" s="218" t="s">
        <v>356</v>
      </c>
      <c r="F202" s="219" t="s">
        <v>357</v>
      </c>
      <c r="G202" s="220" t="s">
        <v>336</v>
      </c>
      <c r="H202" s="221">
        <v>3</v>
      </c>
      <c r="I202" s="222"/>
      <c r="J202" s="223">
        <f>ROUND(I202*H202,2)</f>
        <v>0</v>
      </c>
      <c r="K202" s="219" t="s">
        <v>227</v>
      </c>
      <c r="L202" s="47"/>
      <c r="M202" s="224" t="s">
        <v>19</v>
      </c>
      <c r="N202" s="225" t="s">
        <v>43</v>
      </c>
      <c r="O202" s="87"/>
      <c r="P202" s="226">
        <f>O202*H202</f>
        <v>0</v>
      </c>
      <c r="Q202" s="226">
        <v>0.081848</v>
      </c>
      <c r="R202" s="226">
        <f>Q202*H202</f>
        <v>0.245544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228</v>
      </c>
      <c r="AT202" s="228" t="s">
        <v>223</v>
      </c>
      <c r="AU202" s="228" t="s">
        <v>82</v>
      </c>
      <c r="AY202" s="20" t="s">
        <v>221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0" t="s">
        <v>80</v>
      </c>
      <c r="BK202" s="229">
        <f>ROUND(I202*H202,2)</f>
        <v>0</v>
      </c>
      <c r="BL202" s="20" t="s">
        <v>228</v>
      </c>
      <c r="BM202" s="228" t="s">
        <v>358</v>
      </c>
    </row>
    <row r="203" spans="1:47" s="2" customFormat="1" ht="12">
      <c r="A203" s="41"/>
      <c r="B203" s="42"/>
      <c r="C203" s="43"/>
      <c r="D203" s="230" t="s">
        <v>230</v>
      </c>
      <c r="E203" s="43"/>
      <c r="F203" s="231" t="s">
        <v>359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230</v>
      </c>
      <c r="AU203" s="20" t="s">
        <v>82</v>
      </c>
    </row>
    <row r="204" spans="1:47" s="2" customFormat="1" ht="12">
      <c r="A204" s="41"/>
      <c r="B204" s="42"/>
      <c r="C204" s="43"/>
      <c r="D204" s="235" t="s">
        <v>232</v>
      </c>
      <c r="E204" s="43"/>
      <c r="F204" s="236" t="s">
        <v>360</v>
      </c>
      <c r="G204" s="43"/>
      <c r="H204" s="43"/>
      <c r="I204" s="232"/>
      <c r="J204" s="43"/>
      <c r="K204" s="43"/>
      <c r="L204" s="47"/>
      <c r="M204" s="233"/>
      <c r="N204" s="23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232</v>
      </c>
      <c r="AU204" s="20" t="s">
        <v>82</v>
      </c>
    </row>
    <row r="205" spans="1:51" s="13" customFormat="1" ht="12">
      <c r="A205" s="13"/>
      <c r="B205" s="237"/>
      <c r="C205" s="238"/>
      <c r="D205" s="230" t="s">
        <v>234</v>
      </c>
      <c r="E205" s="239" t="s">
        <v>19</v>
      </c>
      <c r="F205" s="240" t="s">
        <v>361</v>
      </c>
      <c r="G205" s="238"/>
      <c r="H205" s="241">
        <v>3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234</v>
      </c>
      <c r="AU205" s="247" t="s">
        <v>82</v>
      </c>
      <c r="AV205" s="13" t="s">
        <v>82</v>
      </c>
      <c r="AW205" s="13" t="s">
        <v>33</v>
      </c>
      <c r="AX205" s="13" t="s">
        <v>72</v>
      </c>
      <c r="AY205" s="247" t="s">
        <v>221</v>
      </c>
    </row>
    <row r="206" spans="1:51" s="15" customFormat="1" ht="12">
      <c r="A206" s="15"/>
      <c r="B206" s="258"/>
      <c r="C206" s="259"/>
      <c r="D206" s="230" t="s">
        <v>234</v>
      </c>
      <c r="E206" s="260" t="s">
        <v>19</v>
      </c>
      <c r="F206" s="261" t="s">
        <v>243</v>
      </c>
      <c r="G206" s="259"/>
      <c r="H206" s="262">
        <v>3</v>
      </c>
      <c r="I206" s="263"/>
      <c r="J206" s="259"/>
      <c r="K206" s="259"/>
      <c r="L206" s="264"/>
      <c r="M206" s="265"/>
      <c r="N206" s="266"/>
      <c r="O206" s="266"/>
      <c r="P206" s="266"/>
      <c r="Q206" s="266"/>
      <c r="R206" s="266"/>
      <c r="S206" s="266"/>
      <c r="T206" s="26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8" t="s">
        <v>234</v>
      </c>
      <c r="AU206" s="268" t="s">
        <v>82</v>
      </c>
      <c r="AV206" s="15" t="s">
        <v>228</v>
      </c>
      <c r="AW206" s="15" t="s">
        <v>33</v>
      </c>
      <c r="AX206" s="15" t="s">
        <v>80</v>
      </c>
      <c r="AY206" s="268" t="s">
        <v>221</v>
      </c>
    </row>
    <row r="207" spans="1:65" s="2" customFormat="1" ht="33" customHeight="1">
      <c r="A207" s="41"/>
      <c r="B207" s="42"/>
      <c r="C207" s="217" t="s">
        <v>362</v>
      </c>
      <c r="D207" s="217" t="s">
        <v>223</v>
      </c>
      <c r="E207" s="218" t="s">
        <v>363</v>
      </c>
      <c r="F207" s="219" t="s">
        <v>364</v>
      </c>
      <c r="G207" s="220" t="s">
        <v>267</v>
      </c>
      <c r="H207" s="221">
        <v>0.001</v>
      </c>
      <c r="I207" s="222"/>
      <c r="J207" s="223">
        <f>ROUND(I207*H207,2)</f>
        <v>0</v>
      </c>
      <c r="K207" s="219" t="s">
        <v>227</v>
      </c>
      <c r="L207" s="47"/>
      <c r="M207" s="224" t="s">
        <v>19</v>
      </c>
      <c r="N207" s="225" t="s">
        <v>43</v>
      </c>
      <c r="O207" s="87"/>
      <c r="P207" s="226">
        <f>O207*H207</f>
        <v>0</v>
      </c>
      <c r="Q207" s="226">
        <v>0.01954</v>
      </c>
      <c r="R207" s="226">
        <f>Q207*H207</f>
        <v>1.954E-05</v>
      </c>
      <c r="S207" s="226">
        <v>0</v>
      </c>
      <c r="T207" s="22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8" t="s">
        <v>228</v>
      </c>
      <c r="AT207" s="228" t="s">
        <v>223</v>
      </c>
      <c r="AU207" s="228" t="s">
        <v>82</v>
      </c>
      <c r="AY207" s="20" t="s">
        <v>221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0" t="s">
        <v>80</v>
      </c>
      <c r="BK207" s="229">
        <f>ROUND(I207*H207,2)</f>
        <v>0</v>
      </c>
      <c r="BL207" s="20" t="s">
        <v>228</v>
      </c>
      <c r="BM207" s="228" t="s">
        <v>365</v>
      </c>
    </row>
    <row r="208" spans="1:47" s="2" customFormat="1" ht="12">
      <c r="A208" s="41"/>
      <c r="B208" s="42"/>
      <c r="C208" s="43"/>
      <c r="D208" s="230" t="s">
        <v>230</v>
      </c>
      <c r="E208" s="43"/>
      <c r="F208" s="231" t="s">
        <v>366</v>
      </c>
      <c r="G208" s="43"/>
      <c r="H208" s="43"/>
      <c r="I208" s="232"/>
      <c r="J208" s="43"/>
      <c r="K208" s="43"/>
      <c r="L208" s="47"/>
      <c r="M208" s="233"/>
      <c r="N208" s="23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230</v>
      </c>
      <c r="AU208" s="20" t="s">
        <v>82</v>
      </c>
    </row>
    <row r="209" spans="1:47" s="2" customFormat="1" ht="12">
      <c r="A209" s="41"/>
      <c r="B209" s="42"/>
      <c r="C209" s="43"/>
      <c r="D209" s="235" t="s">
        <v>232</v>
      </c>
      <c r="E209" s="43"/>
      <c r="F209" s="236" t="s">
        <v>367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232</v>
      </c>
      <c r="AU209" s="20" t="s">
        <v>82</v>
      </c>
    </row>
    <row r="210" spans="1:51" s="14" customFormat="1" ht="12">
      <c r="A210" s="14"/>
      <c r="B210" s="248"/>
      <c r="C210" s="249"/>
      <c r="D210" s="230" t="s">
        <v>234</v>
      </c>
      <c r="E210" s="250" t="s">
        <v>19</v>
      </c>
      <c r="F210" s="251" t="s">
        <v>368</v>
      </c>
      <c r="G210" s="249"/>
      <c r="H210" s="250" t="s">
        <v>19</v>
      </c>
      <c r="I210" s="252"/>
      <c r="J210" s="249"/>
      <c r="K210" s="249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234</v>
      </c>
      <c r="AU210" s="257" t="s">
        <v>82</v>
      </c>
      <c r="AV210" s="14" t="s">
        <v>80</v>
      </c>
      <c r="AW210" s="14" t="s">
        <v>33</v>
      </c>
      <c r="AX210" s="14" t="s">
        <v>72</v>
      </c>
      <c r="AY210" s="257" t="s">
        <v>221</v>
      </c>
    </row>
    <row r="211" spans="1:51" s="13" customFormat="1" ht="12">
      <c r="A211" s="13"/>
      <c r="B211" s="237"/>
      <c r="C211" s="238"/>
      <c r="D211" s="230" t="s">
        <v>234</v>
      </c>
      <c r="E211" s="239" t="s">
        <v>19</v>
      </c>
      <c r="F211" s="240" t="s">
        <v>369</v>
      </c>
      <c r="G211" s="238"/>
      <c r="H211" s="241">
        <v>0.001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234</v>
      </c>
      <c r="AU211" s="247" t="s">
        <v>82</v>
      </c>
      <c r="AV211" s="13" t="s">
        <v>82</v>
      </c>
      <c r="AW211" s="13" t="s">
        <v>33</v>
      </c>
      <c r="AX211" s="13" t="s">
        <v>72</v>
      </c>
      <c r="AY211" s="247" t="s">
        <v>221</v>
      </c>
    </row>
    <row r="212" spans="1:51" s="15" customFormat="1" ht="12">
      <c r="A212" s="15"/>
      <c r="B212" s="258"/>
      <c r="C212" s="259"/>
      <c r="D212" s="230" t="s">
        <v>234</v>
      </c>
      <c r="E212" s="260" t="s">
        <v>19</v>
      </c>
      <c r="F212" s="261" t="s">
        <v>243</v>
      </c>
      <c r="G212" s="259"/>
      <c r="H212" s="262">
        <v>0.001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8" t="s">
        <v>234</v>
      </c>
      <c r="AU212" s="268" t="s">
        <v>82</v>
      </c>
      <c r="AV212" s="15" t="s">
        <v>228</v>
      </c>
      <c r="AW212" s="15" t="s">
        <v>33</v>
      </c>
      <c r="AX212" s="15" t="s">
        <v>80</v>
      </c>
      <c r="AY212" s="268" t="s">
        <v>221</v>
      </c>
    </row>
    <row r="213" spans="1:65" s="2" customFormat="1" ht="24.15" customHeight="1">
      <c r="A213" s="41"/>
      <c r="B213" s="42"/>
      <c r="C213" s="269" t="s">
        <v>370</v>
      </c>
      <c r="D213" s="269" t="s">
        <v>295</v>
      </c>
      <c r="E213" s="270" t="s">
        <v>371</v>
      </c>
      <c r="F213" s="271" t="s">
        <v>372</v>
      </c>
      <c r="G213" s="272" t="s">
        <v>267</v>
      </c>
      <c r="H213" s="273">
        <v>0.002</v>
      </c>
      <c r="I213" s="274"/>
      <c r="J213" s="275">
        <f>ROUND(I213*H213,2)</f>
        <v>0</v>
      </c>
      <c r="K213" s="271" t="s">
        <v>227</v>
      </c>
      <c r="L213" s="276"/>
      <c r="M213" s="277" t="s">
        <v>19</v>
      </c>
      <c r="N213" s="278" t="s">
        <v>43</v>
      </c>
      <c r="O213" s="87"/>
      <c r="P213" s="226">
        <f>O213*H213</f>
        <v>0</v>
      </c>
      <c r="Q213" s="226">
        <v>1</v>
      </c>
      <c r="R213" s="226">
        <f>Q213*H213</f>
        <v>0.002</v>
      </c>
      <c r="S213" s="226">
        <v>0</v>
      </c>
      <c r="T213" s="22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8" t="s">
        <v>279</v>
      </c>
      <c r="AT213" s="228" t="s">
        <v>295</v>
      </c>
      <c r="AU213" s="228" t="s">
        <v>82</v>
      </c>
      <c r="AY213" s="20" t="s">
        <v>221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0" t="s">
        <v>80</v>
      </c>
      <c r="BK213" s="229">
        <f>ROUND(I213*H213,2)</f>
        <v>0</v>
      </c>
      <c r="BL213" s="20" t="s">
        <v>228</v>
      </c>
      <c r="BM213" s="228" t="s">
        <v>373</v>
      </c>
    </row>
    <row r="214" spans="1:47" s="2" customFormat="1" ht="12">
      <c r="A214" s="41"/>
      <c r="B214" s="42"/>
      <c r="C214" s="43"/>
      <c r="D214" s="230" t="s">
        <v>230</v>
      </c>
      <c r="E214" s="43"/>
      <c r="F214" s="231" t="s">
        <v>372</v>
      </c>
      <c r="G214" s="43"/>
      <c r="H214" s="43"/>
      <c r="I214" s="232"/>
      <c r="J214" s="43"/>
      <c r="K214" s="43"/>
      <c r="L214" s="47"/>
      <c r="M214" s="233"/>
      <c r="N214" s="23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230</v>
      </c>
      <c r="AU214" s="20" t="s">
        <v>82</v>
      </c>
    </row>
    <row r="215" spans="1:51" s="13" customFormat="1" ht="12">
      <c r="A215" s="13"/>
      <c r="B215" s="237"/>
      <c r="C215" s="238"/>
      <c r="D215" s="230" t="s">
        <v>234</v>
      </c>
      <c r="E215" s="239" t="s">
        <v>19</v>
      </c>
      <c r="F215" s="240" t="s">
        <v>374</v>
      </c>
      <c r="G215" s="238"/>
      <c r="H215" s="241">
        <v>0.002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7" t="s">
        <v>234</v>
      </c>
      <c r="AU215" s="247" t="s">
        <v>82</v>
      </c>
      <c r="AV215" s="13" t="s">
        <v>82</v>
      </c>
      <c r="AW215" s="13" t="s">
        <v>33</v>
      </c>
      <c r="AX215" s="13" t="s">
        <v>80</v>
      </c>
      <c r="AY215" s="247" t="s">
        <v>221</v>
      </c>
    </row>
    <row r="216" spans="1:65" s="2" customFormat="1" ht="24.15" customHeight="1">
      <c r="A216" s="41"/>
      <c r="B216" s="42"/>
      <c r="C216" s="217" t="s">
        <v>7</v>
      </c>
      <c r="D216" s="217" t="s">
        <v>223</v>
      </c>
      <c r="E216" s="218" t="s">
        <v>375</v>
      </c>
      <c r="F216" s="219" t="s">
        <v>376</v>
      </c>
      <c r="G216" s="220" t="s">
        <v>226</v>
      </c>
      <c r="H216" s="221">
        <v>6.945</v>
      </c>
      <c r="I216" s="222"/>
      <c r="J216" s="223">
        <f>ROUND(I216*H216,2)</f>
        <v>0</v>
      </c>
      <c r="K216" s="219" t="s">
        <v>227</v>
      </c>
      <c r="L216" s="47"/>
      <c r="M216" s="224" t="s">
        <v>19</v>
      </c>
      <c r="N216" s="225" t="s">
        <v>43</v>
      </c>
      <c r="O216" s="87"/>
      <c r="P216" s="226">
        <f>O216*H216</f>
        <v>0</v>
      </c>
      <c r="Q216" s="226">
        <v>0.06848</v>
      </c>
      <c r="R216" s="226">
        <f>Q216*H216</f>
        <v>0.4755936</v>
      </c>
      <c r="S216" s="226">
        <v>0</v>
      </c>
      <c r="T216" s="22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8" t="s">
        <v>228</v>
      </c>
      <c r="AT216" s="228" t="s">
        <v>223</v>
      </c>
      <c r="AU216" s="228" t="s">
        <v>82</v>
      </c>
      <c r="AY216" s="20" t="s">
        <v>221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0" t="s">
        <v>80</v>
      </c>
      <c r="BK216" s="229">
        <f>ROUND(I216*H216,2)</f>
        <v>0</v>
      </c>
      <c r="BL216" s="20" t="s">
        <v>228</v>
      </c>
      <c r="BM216" s="228" t="s">
        <v>377</v>
      </c>
    </row>
    <row r="217" spans="1:47" s="2" customFormat="1" ht="12">
      <c r="A217" s="41"/>
      <c r="B217" s="42"/>
      <c r="C217" s="43"/>
      <c r="D217" s="230" t="s">
        <v>230</v>
      </c>
      <c r="E217" s="43"/>
      <c r="F217" s="231" t="s">
        <v>378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230</v>
      </c>
      <c r="AU217" s="20" t="s">
        <v>82</v>
      </c>
    </row>
    <row r="218" spans="1:47" s="2" customFormat="1" ht="12">
      <c r="A218" s="41"/>
      <c r="B218" s="42"/>
      <c r="C218" s="43"/>
      <c r="D218" s="235" t="s">
        <v>232</v>
      </c>
      <c r="E218" s="43"/>
      <c r="F218" s="236" t="s">
        <v>379</v>
      </c>
      <c r="G218" s="43"/>
      <c r="H218" s="43"/>
      <c r="I218" s="232"/>
      <c r="J218" s="43"/>
      <c r="K218" s="43"/>
      <c r="L218" s="47"/>
      <c r="M218" s="233"/>
      <c r="N218" s="23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232</v>
      </c>
      <c r="AU218" s="20" t="s">
        <v>82</v>
      </c>
    </row>
    <row r="219" spans="1:51" s="13" customFormat="1" ht="12">
      <c r="A219" s="13"/>
      <c r="B219" s="237"/>
      <c r="C219" s="238"/>
      <c r="D219" s="230" t="s">
        <v>234</v>
      </c>
      <c r="E219" s="239" t="s">
        <v>19</v>
      </c>
      <c r="F219" s="240" t="s">
        <v>380</v>
      </c>
      <c r="G219" s="238"/>
      <c r="H219" s="241">
        <v>6.945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234</v>
      </c>
      <c r="AU219" s="247" t="s">
        <v>82</v>
      </c>
      <c r="AV219" s="13" t="s">
        <v>82</v>
      </c>
      <c r="AW219" s="13" t="s">
        <v>33</v>
      </c>
      <c r="AX219" s="13" t="s">
        <v>72</v>
      </c>
      <c r="AY219" s="247" t="s">
        <v>221</v>
      </c>
    </row>
    <row r="220" spans="1:51" s="15" customFormat="1" ht="12">
      <c r="A220" s="15"/>
      <c r="B220" s="258"/>
      <c r="C220" s="259"/>
      <c r="D220" s="230" t="s">
        <v>234</v>
      </c>
      <c r="E220" s="260" t="s">
        <v>19</v>
      </c>
      <c r="F220" s="261" t="s">
        <v>243</v>
      </c>
      <c r="G220" s="259"/>
      <c r="H220" s="262">
        <v>6.945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8" t="s">
        <v>234</v>
      </c>
      <c r="AU220" s="268" t="s">
        <v>82</v>
      </c>
      <c r="AV220" s="15" t="s">
        <v>228</v>
      </c>
      <c r="AW220" s="15" t="s">
        <v>33</v>
      </c>
      <c r="AX220" s="15" t="s">
        <v>80</v>
      </c>
      <c r="AY220" s="268" t="s">
        <v>221</v>
      </c>
    </row>
    <row r="221" spans="1:65" s="2" customFormat="1" ht="24.15" customHeight="1">
      <c r="A221" s="41"/>
      <c r="B221" s="42"/>
      <c r="C221" s="217" t="s">
        <v>381</v>
      </c>
      <c r="D221" s="217" t="s">
        <v>223</v>
      </c>
      <c r="E221" s="218" t="s">
        <v>382</v>
      </c>
      <c r="F221" s="219" t="s">
        <v>383</v>
      </c>
      <c r="G221" s="220" t="s">
        <v>226</v>
      </c>
      <c r="H221" s="221">
        <v>101.584</v>
      </c>
      <c r="I221" s="222"/>
      <c r="J221" s="223">
        <f>ROUND(I221*H221,2)</f>
        <v>0</v>
      </c>
      <c r="K221" s="219" t="s">
        <v>227</v>
      </c>
      <c r="L221" s="47"/>
      <c r="M221" s="224" t="s">
        <v>19</v>
      </c>
      <c r="N221" s="225" t="s">
        <v>43</v>
      </c>
      <c r="O221" s="87"/>
      <c r="P221" s="226">
        <f>O221*H221</f>
        <v>0</v>
      </c>
      <c r="Q221" s="226">
        <v>0.113955</v>
      </c>
      <c r="R221" s="226">
        <f>Q221*H221</f>
        <v>11.57600472</v>
      </c>
      <c r="S221" s="226">
        <v>0</v>
      </c>
      <c r="T221" s="22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8" t="s">
        <v>228</v>
      </c>
      <c r="AT221" s="228" t="s">
        <v>223</v>
      </c>
      <c r="AU221" s="228" t="s">
        <v>82</v>
      </c>
      <c r="AY221" s="20" t="s">
        <v>221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0" t="s">
        <v>80</v>
      </c>
      <c r="BK221" s="229">
        <f>ROUND(I221*H221,2)</f>
        <v>0</v>
      </c>
      <c r="BL221" s="20" t="s">
        <v>228</v>
      </c>
      <c r="BM221" s="228" t="s">
        <v>384</v>
      </c>
    </row>
    <row r="222" spans="1:47" s="2" customFormat="1" ht="12">
      <c r="A222" s="41"/>
      <c r="B222" s="42"/>
      <c r="C222" s="43"/>
      <c r="D222" s="230" t="s">
        <v>230</v>
      </c>
      <c r="E222" s="43"/>
      <c r="F222" s="231" t="s">
        <v>385</v>
      </c>
      <c r="G222" s="43"/>
      <c r="H222" s="43"/>
      <c r="I222" s="232"/>
      <c r="J222" s="43"/>
      <c r="K222" s="43"/>
      <c r="L222" s="47"/>
      <c r="M222" s="233"/>
      <c r="N222" s="23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230</v>
      </c>
      <c r="AU222" s="20" t="s">
        <v>82</v>
      </c>
    </row>
    <row r="223" spans="1:47" s="2" customFormat="1" ht="12">
      <c r="A223" s="41"/>
      <c r="B223" s="42"/>
      <c r="C223" s="43"/>
      <c r="D223" s="235" t="s">
        <v>232</v>
      </c>
      <c r="E223" s="43"/>
      <c r="F223" s="236" t="s">
        <v>386</v>
      </c>
      <c r="G223" s="43"/>
      <c r="H223" s="43"/>
      <c r="I223" s="232"/>
      <c r="J223" s="43"/>
      <c r="K223" s="43"/>
      <c r="L223" s="47"/>
      <c r="M223" s="233"/>
      <c r="N223" s="23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232</v>
      </c>
      <c r="AU223" s="20" t="s">
        <v>82</v>
      </c>
    </row>
    <row r="224" spans="1:51" s="13" customFormat="1" ht="12">
      <c r="A224" s="13"/>
      <c r="B224" s="237"/>
      <c r="C224" s="238"/>
      <c r="D224" s="230" t="s">
        <v>234</v>
      </c>
      <c r="E224" s="239" t="s">
        <v>19</v>
      </c>
      <c r="F224" s="240" t="s">
        <v>387</v>
      </c>
      <c r="G224" s="238"/>
      <c r="H224" s="241">
        <v>101.584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234</v>
      </c>
      <c r="AU224" s="247" t="s">
        <v>82</v>
      </c>
      <c r="AV224" s="13" t="s">
        <v>82</v>
      </c>
      <c r="AW224" s="13" t="s">
        <v>33</v>
      </c>
      <c r="AX224" s="13" t="s">
        <v>72</v>
      </c>
      <c r="AY224" s="247" t="s">
        <v>221</v>
      </c>
    </row>
    <row r="225" spans="1:51" s="15" customFormat="1" ht="12">
      <c r="A225" s="15"/>
      <c r="B225" s="258"/>
      <c r="C225" s="259"/>
      <c r="D225" s="230" t="s">
        <v>234</v>
      </c>
      <c r="E225" s="260" t="s">
        <v>19</v>
      </c>
      <c r="F225" s="261" t="s">
        <v>243</v>
      </c>
      <c r="G225" s="259"/>
      <c r="H225" s="262">
        <v>101.584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8" t="s">
        <v>234</v>
      </c>
      <c r="AU225" s="268" t="s">
        <v>82</v>
      </c>
      <c r="AV225" s="15" t="s">
        <v>228</v>
      </c>
      <c r="AW225" s="15" t="s">
        <v>33</v>
      </c>
      <c r="AX225" s="15" t="s">
        <v>80</v>
      </c>
      <c r="AY225" s="268" t="s">
        <v>221</v>
      </c>
    </row>
    <row r="226" spans="1:63" s="12" customFormat="1" ht="22.8" customHeight="1">
      <c r="A226" s="12"/>
      <c r="B226" s="201"/>
      <c r="C226" s="202"/>
      <c r="D226" s="203" t="s">
        <v>71</v>
      </c>
      <c r="E226" s="215" t="s">
        <v>228</v>
      </c>
      <c r="F226" s="215" t="s">
        <v>388</v>
      </c>
      <c r="G226" s="202"/>
      <c r="H226" s="202"/>
      <c r="I226" s="205"/>
      <c r="J226" s="216">
        <f>BK226</f>
        <v>0</v>
      </c>
      <c r="K226" s="202"/>
      <c r="L226" s="207"/>
      <c r="M226" s="208"/>
      <c r="N226" s="209"/>
      <c r="O226" s="209"/>
      <c r="P226" s="210">
        <f>SUM(P227:P230)</f>
        <v>0</v>
      </c>
      <c r="Q226" s="209"/>
      <c r="R226" s="210">
        <f>SUM(R227:R230)</f>
        <v>6.510803200000001</v>
      </c>
      <c r="S226" s="209"/>
      <c r="T226" s="211">
        <f>SUM(T227:T230)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2" t="s">
        <v>80</v>
      </c>
      <c r="AT226" s="213" t="s">
        <v>71</v>
      </c>
      <c r="AU226" s="213" t="s">
        <v>80</v>
      </c>
      <c r="AY226" s="212" t="s">
        <v>221</v>
      </c>
      <c r="BK226" s="214">
        <f>SUM(BK227:BK230)</f>
        <v>0</v>
      </c>
    </row>
    <row r="227" spans="1:65" s="2" customFormat="1" ht="33" customHeight="1">
      <c r="A227" s="41"/>
      <c r="B227" s="42"/>
      <c r="C227" s="217" t="s">
        <v>389</v>
      </c>
      <c r="D227" s="217" t="s">
        <v>223</v>
      </c>
      <c r="E227" s="218" t="s">
        <v>390</v>
      </c>
      <c r="F227" s="219" t="s">
        <v>391</v>
      </c>
      <c r="G227" s="220" t="s">
        <v>226</v>
      </c>
      <c r="H227" s="221">
        <v>40.21</v>
      </c>
      <c r="I227" s="222"/>
      <c r="J227" s="223">
        <f>ROUND(I227*H227,2)</f>
        <v>0</v>
      </c>
      <c r="K227" s="219" t="s">
        <v>227</v>
      </c>
      <c r="L227" s="47"/>
      <c r="M227" s="224" t="s">
        <v>19</v>
      </c>
      <c r="N227" s="225" t="s">
        <v>43</v>
      </c>
      <c r="O227" s="87"/>
      <c r="P227" s="226">
        <f>O227*H227</f>
        <v>0</v>
      </c>
      <c r="Q227" s="226">
        <v>0.16192</v>
      </c>
      <c r="R227" s="226">
        <f>Q227*H227</f>
        <v>6.510803200000001</v>
      </c>
      <c r="S227" s="226">
        <v>0</v>
      </c>
      <c r="T227" s="22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8" t="s">
        <v>228</v>
      </c>
      <c r="AT227" s="228" t="s">
        <v>223</v>
      </c>
      <c r="AU227" s="228" t="s">
        <v>82</v>
      </c>
      <c r="AY227" s="20" t="s">
        <v>221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0" t="s">
        <v>80</v>
      </c>
      <c r="BK227" s="229">
        <f>ROUND(I227*H227,2)</f>
        <v>0</v>
      </c>
      <c r="BL227" s="20" t="s">
        <v>228</v>
      </c>
      <c r="BM227" s="228" t="s">
        <v>392</v>
      </c>
    </row>
    <row r="228" spans="1:47" s="2" customFormat="1" ht="12">
      <c r="A228" s="41"/>
      <c r="B228" s="42"/>
      <c r="C228" s="43"/>
      <c r="D228" s="230" t="s">
        <v>230</v>
      </c>
      <c r="E228" s="43"/>
      <c r="F228" s="231" t="s">
        <v>393</v>
      </c>
      <c r="G228" s="43"/>
      <c r="H228" s="43"/>
      <c r="I228" s="232"/>
      <c r="J228" s="43"/>
      <c r="K228" s="43"/>
      <c r="L228" s="47"/>
      <c r="M228" s="233"/>
      <c r="N228" s="23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230</v>
      </c>
      <c r="AU228" s="20" t="s">
        <v>82</v>
      </c>
    </row>
    <row r="229" spans="1:47" s="2" customFormat="1" ht="12">
      <c r="A229" s="41"/>
      <c r="B229" s="42"/>
      <c r="C229" s="43"/>
      <c r="D229" s="235" t="s">
        <v>232</v>
      </c>
      <c r="E229" s="43"/>
      <c r="F229" s="236" t="s">
        <v>394</v>
      </c>
      <c r="G229" s="43"/>
      <c r="H229" s="43"/>
      <c r="I229" s="232"/>
      <c r="J229" s="43"/>
      <c r="K229" s="43"/>
      <c r="L229" s="47"/>
      <c r="M229" s="233"/>
      <c r="N229" s="23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232</v>
      </c>
      <c r="AU229" s="20" t="s">
        <v>82</v>
      </c>
    </row>
    <row r="230" spans="1:51" s="13" customFormat="1" ht="12">
      <c r="A230" s="13"/>
      <c r="B230" s="237"/>
      <c r="C230" s="238"/>
      <c r="D230" s="230" t="s">
        <v>234</v>
      </c>
      <c r="E230" s="239" t="s">
        <v>19</v>
      </c>
      <c r="F230" s="240" t="s">
        <v>148</v>
      </c>
      <c r="G230" s="238"/>
      <c r="H230" s="241">
        <v>40.21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7" t="s">
        <v>234</v>
      </c>
      <c r="AU230" s="247" t="s">
        <v>82</v>
      </c>
      <c r="AV230" s="13" t="s">
        <v>82</v>
      </c>
      <c r="AW230" s="13" t="s">
        <v>33</v>
      </c>
      <c r="AX230" s="13" t="s">
        <v>80</v>
      </c>
      <c r="AY230" s="247" t="s">
        <v>221</v>
      </c>
    </row>
    <row r="231" spans="1:63" s="12" customFormat="1" ht="22.8" customHeight="1">
      <c r="A231" s="12"/>
      <c r="B231" s="201"/>
      <c r="C231" s="202"/>
      <c r="D231" s="203" t="s">
        <v>71</v>
      </c>
      <c r="E231" s="215" t="s">
        <v>257</v>
      </c>
      <c r="F231" s="215" t="s">
        <v>395</v>
      </c>
      <c r="G231" s="202"/>
      <c r="H231" s="202"/>
      <c r="I231" s="205"/>
      <c r="J231" s="216">
        <f>BK231</f>
        <v>0</v>
      </c>
      <c r="K231" s="202"/>
      <c r="L231" s="207"/>
      <c r="M231" s="208"/>
      <c r="N231" s="209"/>
      <c r="O231" s="209"/>
      <c r="P231" s="210">
        <f>SUM(P232:P235)</f>
        <v>0</v>
      </c>
      <c r="Q231" s="209"/>
      <c r="R231" s="210">
        <f>SUM(R232:R235)</f>
        <v>12.02279</v>
      </c>
      <c r="S231" s="209"/>
      <c r="T231" s="211">
        <f>SUM(T232:T235)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2" t="s">
        <v>80</v>
      </c>
      <c r="AT231" s="213" t="s">
        <v>71</v>
      </c>
      <c r="AU231" s="213" t="s">
        <v>80</v>
      </c>
      <c r="AY231" s="212" t="s">
        <v>221</v>
      </c>
      <c r="BK231" s="214">
        <f>SUM(BK232:BK235)</f>
        <v>0</v>
      </c>
    </row>
    <row r="232" spans="1:65" s="2" customFormat="1" ht="24.15" customHeight="1">
      <c r="A232" s="41"/>
      <c r="B232" s="42"/>
      <c r="C232" s="217" t="s">
        <v>396</v>
      </c>
      <c r="D232" s="217" t="s">
        <v>223</v>
      </c>
      <c r="E232" s="218" t="s">
        <v>397</v>
      </c>
      <c r="F232" s="219" t="s">
        <v>398</v>
      </c>
      <c r="G232" s="220" t="s">
        <v>226</v>
      </c>
      <c r="H232" s="221">
        <v>40.21</v>
      </c>
      <c r="I232" s="222"/>
      <c r="J232" s="223">
        <f>ROUND(I232*H232,2)</f>
        <v>0</v>
      </c>
      <c r="K232" s="219" t="s">
        <v>227</v>
      </c>
      <c r="L232" s="47"/>
      <c r="M232" s="224" t="s">
        <v>19</v>
      </c>
      <c r="N232" s="225" t="s">
        <v>43</v>
      </c>
      <c r="O232" s="87"/>
      <c r="P232" s="226">
        <f>O232*H232</f>
        <v>0</v>
      </c>
      <c r="Q232" s="226">
        <v>0.299</v>
      </c>
      <c r="R232" s="226">
        <f>Q232*H232</f>
        <v>12.02279</v>
      </c>
      <c r="S232" s="226">
        <v>0</v>
      </c>
      <c r="T232" s="22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8" t="s">
        <v>228</v>
      </c>
      <c r="AT232" s="228" t="s">
        <v>223</v>
      </c>
      <c r="AU232" s="228" t="s">
        <v>82</v>
      </c>
      <c r="AY232" s="20" t="s">
        <v>221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0" t="s">
        <v>80</v>
      </c>
      <c r="BK232" s="229">
        <f>ROUND(I232*H232,2)</f>
        <v>0</v>
      </c>
      <c r="BL232" s="20" t="s">
        <v>228</v>
      </c>
      <c r="BM232" s="228" t="s">
        <v>399</v>
      </c>
    </row>
    <row r="233" spans="1:47" s="2" customFormat="1" ht="12">
      <c r="A233" s="41"/>
      <c r="B233" s="42"/>
      <c r="C233" s="43"/>
      <c r="D233" s="230" t="s">
        <v>230</v>
      </c>
      <c r="E233" s="43"/>
      <c r="F233" s="231" t="s">
        <v>400</v>
      </c>
      <c r="G233" s="43"/>
      <c r="H233" s="43"/>
      <c r="I233" s="232"/>
      <c r="J233" s="43"/>
      <c r="K233" s="43"/>
      <c r="L233" s="47"/>
      <c r="M233" s="233"/>
      <c r="N233" s="23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230</v>
      </c>
      <c r="AU233" s="20" t="s">
        <v>82</v>
      </c>
    </row>
    <row r="234" spans="1:47" s="2" customFormat="1" ht="12">
      <c r="A234" s="41"/>
      <c r="B234" s="42"/>
      <c r="C234" s="43"/>
      <c r="D234" s="235" t="s">
        <v>232</v>
      </c>
      <c r="E234" s="43"/>
      <c r="F234" s="236" t="s">
        <v>401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232</v>
      </c>
      <c r="AU234" s="20" t="s">
        <v>82</v>
      </c>
    </row>
    <row r="235" spans="1:51" s="13" customFormat="1" ht="12">
      <c r="A235" s="13"/>
      <c r="B235" s="237"/>
      <c r="C235" s="238"/>
      <c r="D235" s="230" t="s">
        <v>234</v>
      </c>
      <c r="E235" s="239" t="s">
        <v>148</v>
      </c>
      <c r="F235" s="240" t="s">
        <v>402</v>
      </c>
      <c r="G235" s="238"/>
      <c r="H235" s="241">
        <v>40.21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234</v>
      </c>
      <c r="AU235" s="247" t="s">
        <v>82</v>
      </c>
      <c r="AV235" s="13" t="s">
        <v>82</v>
      </c>
      <c r="AW235" s="13" t="s">
        <v>33</v>
      </c>
      <c r="AX235" s="13" t="s">
        <v>80</v>
      </c>
      <c r="AY235" s="247" t="s">
        <v>221</v>
      </c>
    </row>
    <row r="236" spans="1:63" s="12" customFormat="1" ht="22.8" customHeight="1">
      <c r="A236" s="12"/>
      <c r="B236" s="201"/>
      <c r="C236" s="202"/>
      <c r="D236" s="203" t="s">
        <v>71</v>
      </c>
      <c r="E236" s="215" t="s">
        <v>264</v>
      </c>
      <c r="F236" s="215" t="s">
        <v>403</v>
      </c>
      <c r="G236" s="202"/>
      <c r="H236" s="202"/>
      <c r="I236" s="205"/>
      <c r="J236" s="216">
        <f>BK236</f>
        <v>0</v>
      </c>
      <c r="K236" s="202"/>
      <c r="L236" s="207"/>
      <c r="M236" s="208"/>
      <c r="N236" s="209"/>
      <c r="O236" s="209"/>
      <c r="P236" s="210">
        <f>P237+P292+P386</f>
        <v>0</v>
      </c>
      <c r="Q236" s="209"/>
      <c r="R236" s="210">
        <f>R237+R292+R386</f>
        <v>128.7380149376625</v>
      </c>
      <c r="S236" s="209"/>
      <c r="T236" s="211">
        <f>T237+T292+T386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2" t="s">
        <v>80</v>
      </c>
      <c r="AT236" s="213" t="s">
        <v>71</v>
      </c>
      <c r="AU236" s="213" t="s">
        <v>80</v>
      </c>
      <c r="AY236" s="212" t="s">
        <v>221</v>
      </c>
      <c r="BK236" s="214">
        <f>BK237+BK292+BK386</f>
        <v>0</v>
      </c>
    </row>
    <row r="237" spans="1:63" s="12" customFormat="1" ht="20.85" customHeight="1">
      <c r="A237" s="12"/>
      <c r="B237" s="201"/>
      <c r="C237" s="202"/>
      <c r="D237" s="203" t="s">
        <v>71</v>
      </c>
      <c r="E237" s="215" t="s">
        <v>404</v>
      </c>
      <c r="F237" s="215" t="s">
        <v>405</v>
      </c>
      <c r="G237" s="202"/>
      <c r="H237" s="202"/>
      <c r="I237" s="205"/>
      <c r="J237" s="216">
        <f>BK237</f>
        <v>0</v>
      </c>
      <c r="K237" s="202"/>
      <c r="L237" s="207"/>
      <c r="M237" s="208"/>
      <c r="N237" s="209"/>
      <c r="O237" s="209"/>
      <c r="P237" s="210">
        <f>SUM(P238:P291)</f>
        <v>0</v>
      </c>
      <c r="Q237" s="209"/>
      <c r="R237" s="210">
        <f>SUM(R238:R291)</f>
        <v>8.021693070000001</v>
      </c>
      <c r="S237" s="209"/>
      <c r="T237" s="211">
        <f>SUM(T238:T291)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2" t="s">
        <v>80</v>
      </c>
      <c r="AT237" s="213" t="s">
        <v>71</v>
      </c>
      <c r="AU237" s="213" t="s">
        <v>82</v>
      </c>
      <c r="AY237" s="212" t="s">
        <v>221</v>
      </c>
      <c r="BK237" s="214">
        <f>SUM(BK238:BK291)</f>
        <v>0</v>
      </c>
    </row>
    <row r="238" spans="1:65" s="2" customFormat="1" ht="24.15" customHeight="1">
      <c r="A238" s="41"/>
      <c r="B238" s="42"/>
      <c r="C238" s="217" t="s">
        <v>406</v>
      </c>
      <c r="D238" s="217" t="s">
        <v>223</v>
      </c>
      <c r="E238" s="218" t="s">
        <v>407</v>
      </c>
      <c r="F238" s="219" t="s">
        <v>408</v>
      </c>
      <c r="G238" s="220" t="s">
        <v>226</v>
      </c>
      <c r="H238" s="221">
        <v>72.26</v>
      </c>
      <c r="I238" s="222"/>
      <c r="J238" s="223">
        <f>ROUND(I238*H238,2)</f>
        <v>0</v>
      </c>
      <c r="K238" s="219" t="s">
        <v>227</v>
      </c>
      <c r="L238" s="47"/>
      <c r="M238" s="224" t="s">
        <v>19</v>
      </c>
      <c r="N238" s="225" t="s">
        <v>43</v>
      </c>
      <c r="O238" s="87"/>
      <c r="P238" s="226">
        <f>O238*H238</f>
        <v>0</v>
      </c>
      <c r="Q238" s="226">
        <v>0.01733</v>
      </c>
      <c r="R238" s="226">
        <f>Q238*H238</f>
        <v>1.2522658000000002</v>
      </c>
      <c r="S238" s="226">
        <v>0</v>
      </c>
      <c r="T238" s="22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8" t="s">
        <v>228</v>
      </c>
      <c r="AT238" s="228" t="s">
        <v>223</v>
      </c>
      <c r="AU238" s="228" t="s">
        <v>95</v>
      </c>
      <c r="AY238" s="20" t="s">
        <v>221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0" t="s">
        <v>80</v>
      </c>
      <c r="BK238" s="229">
        <f>ROUND(I238*H238,2)</f>
        <v>0</v>
      </c>
      <c r="BL238" s="20" t="s">
        <v>228</v>
      </c>
      <c r="BM238" s="228" t="s">
        <v>409</v>
      </c>
    </row>
    <row r="239" spans="1:47" s="2" customFormat="1" ht="12">
      <c r="A239" s="41"/>
      <c r="B239" s="42"/>
      <c r="C239" s="43"/>
      <c r="D239" s="230" t="s">
        <v>230</v>
      </c>
      <c r="E239" s="43"/>
      <c r="F239" s="231" t="s">
        <v>410</v>
      </c>
      <c r="G239" s="43"/>
      <c r="H239" s="43"/>
      <c r="I239" s="232"/>
      <c r="J239" s="43"/>
      <c r="K239" s="43"/>
      <c r="L239" s="47"/>
      <c r="M239" s="233"/>
      <c r="N239" s="23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230</v>
      </c>
      <c r="AU239" s="20" t="s">
        <v>95</v>
      </c>
    </row>
    <row r="240" spans="1:47" s="2" customFormat="1" ht="12">
      <c r="A240" s="41"/>
      <c r="B240" s="42"/>
      <c r="C240" s="43"/>
      <c r="D240" s="235" t="s">
        <v>232</v>
      </c>
      <c r="E240" s="43"/>
      <c r="F240" s="236" t="s">
        <v>411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232</v>
      </c>
      <c r="AU240" s="20" t="s">
        <v>95</v>
      </c>
    </row>
    <row r="241" spans="1:51" s="14" customFormat="1" ht="12">
      <c r="A241" s="14"/>
      <c r="B241" s="248"/>
      <c r="C241" s="249"/>
      <c r="D241" s="230" t="s">
        <v>234</v>
      </c>
      <c r="E241" s="250" t="s">
        <v>19</v>
      </c>
      <c r="F241" s="251" t="s">
        <v>412</v>
      </c>
      <c r="G241" s="249"/>
      <c r="H241" s="250" t="s">
        <v>19</v>
      </c>
      <c r="I241" s="252"/>
      <c r="J241" s="249"/>
      <c r="K241" s="249"/>
      <c r="L241" s="253"/>
      <c r="M241" s="254"/>
      <c r="N241" s="255"/>
      <c r="O241" s="255"/>
      <c r="P241" s="255"/>
      <c r="Q241" s="255"/>
      <c r="R241" s="255"/>
      <c r="S241" s="255"/>
      <c r="T241" s="25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7" t="s">
        <v>234</v>
      </c>
      <c r="AU241" s="257" t="s">
        <v>95</v>
      </c>
      <c r="AV241" s="14" t="s">
        <v>80</v>
      </c>
      <c r="AW241" s="14" t="s">
        <v>33</v>
      </c>
      <c r="AX241" s="14" t="s">
        <v>72</v>
      </c>
      <c r="AY241" s="257" t="s">
        <v>221</v>
      </c>
    </row>
    <row r="242" spans="1:51" s="13" customFormat="1" ht="12">
      <c r="A242" s="13"/>
      <c r="B242" s="237"/>
      <c r="C242" s="238"/>
      <c r="D242" s="230" t="s">
        <v>234</v>
      </c>
      <c r="E242" s="239" t="s">
        <v>19</v>
      </c>
      <c r="F242" s="240" t="s">
        <v>413</v>
      </c>
      <c r="G242" s="238"/>
      <c r="H242" s="241">
        <v>8.37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7" t="s">
        <v>234</v>
      </c>
      <c r="AU242" s="247" t="s">
        <v>95</v>
      </c>
      <c r="AV242" s="13" t="s">
        <v>82</v>
      </c>
      <c r="AW242" s="13" t="s">
        <v>33</v>
      </c>
      <c r="AX242" s="13" t="s">
        <v>72</v>
      </c>
      <c r="AY242" s="247" t="s">
        <v>221</v>
      </c>
    </row>
    <row r="243" spans="1:51" s="14" customFormat="1" ht="12">
      <c r="A243" s="14"/>
      <c r="B243" s="248"/>
      <c r="C243" s="249"/>
      <c r="D243" s="230" t="s">
        <v>234</v>
      </c>
      <c r="E243" s="250" t="s">
        <v>19</v>
      </c>
      <c r="F243" s="251" t="s">
        <v>414</v>
      </c>
      <c r="G243" s="249"/>
      <c r="H243" s="250" t="s">
        <v>19</v>
      </c>
      <c r="I243" s="252"/>
      <c r="J243" s="249"/>
      <c r="K243" s="249"/>
      <c r="L243" s="253"/>
      <c r="M243" s="254"/>
      <c r="N243" s="255"/>
      <c r="O243" s="255"/>
      <c r="P243" s="255"/>
      <c r="Q243" s="255"/>
      <c r="R243" s="255"/>
      <c r="S243" s="255"/>
      <c r="T243" s="25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7" t="s">
        <v>234</v>
      </c>
      <c r="AU243" s="257" t="s">
        <v>95</v>
      </c>
      <c r="AV243" s="14" t="s">
        <v>80</v>
      </c>
      <c r="AW243" s="14" t="s">
        <v>33</v>
      </c>
      <c r="AX243" s="14" t="s">
        <v>72</v>
      </c>
      <c r="AY243" s="257" t="s">
        <v>221</v>
      </c>
    </row>
    <row r="244" spans="1:51" s="13" customFormat="1" ht="12">
      <c r="A244" s="13"/>
      <c r="B244" s="237"/>
      <c r="C244" s="238"/>
      <c r="D244" s="230" t="s">
        <v>234</v>
      </c>
      <c r="E244" s="239" t="s">
        <v>19</v>
      </c>
      <c r="F244" s="240" t="s">
        <v>415</v>
      </c>
      <c r="G244" s="238"/>
      <c r="H244" s="241">
        <v>4.16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7" t="s">
        <v>234</v>
      </c>
      <c r="AU244" s="247" t="s">
        <v>95</v>
      </c>
      <c r="AV244" s="13" t="s">
        <v>82</v>
      </c>
      <c r="AW244" s="13" t="s">
        <v>33</v>
      </c>
      <c r="AX244" s="13" t="s">
        <v>72</v>
      </c>
      <c r="AY244" s="247" t="s">
        <v>221</v>
      </c>
    </row>
    <row r="245" spans="1:51" s="14" customFormat="1" ht="12">
      <c r="A245" s="14"/>
      <c r="B245" s="248"/>
      <c r="C245" s="249"/>
      <c r="D245" s="230" t="s">
        <v>234</v>
      </c>
      <c r="E245" s="250" t="s">
        <v>19</v>
      </c>
      <c r="F245" s="251" t="s">
        <v>416</v>
      </c>
      <c r="G245" s="249"/>
      <c r="H245" s="250" t="s">
        <v>19</v>
      </c>
      <c r="I245" s="252"/>
      <c r="J245" s="249"/>
      <c r="K245" s="249"/>
      <c r="L245" s="253"/>
      <c r="M245" s="254"/>
      <c r="N245" s="255"/>
      <c r="O245" s="255"/>
      <c r="P245" s="255"/>
      <c r="Q245" s="255"/>
      <c r="R245" s="255"/>
      <c r="S245" s="255"/>
      <c r="T245" s="25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7" t="s">
        <v>234</v>
      </c>
      <c r="AU245" s="257" t="s">
        <v>95</v>
      </c>
      <c r="AV245" s="14" t="s">
        <v>80</v>
      </c>
      <c r="AW245" s="14" t="s">
        <v>33</v>
      </c>
      <c r="AX245" s="14" t="s">
        <v>72</v>
      </c>
      <c r="AY245" s="257" t="s">
        <v>221</v>
      </c>
    </row>
    <row r="246" spans="1:51" s="13" customFormat="1" ht="12">
      <c r="A246" s="13"/>
      <c r="B246" s="237"/>
      <c r="C246" s="238"/>
      <c r="D246" s="230" t="s">
        <v>234</v>
      </c>
      <c r="E246" s="239" t="s">
        <v>19</v>
      </c>
      <c r="F246" s="240" t="s">
        <v>417</v>
      </c>
      <c r="G246" s="238"/>
      <c r="H246" s="241">
        <v>7.8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234</v>
      </c>
      <c r="AU246" s="247" t="s">
        <v>95</v>
      </c>
      <c r="AV246" s="13" t="s">
        <v>82</v>
      </c>
      <c r="AW246" s="13" t="s">
        <v>33</v>
      </c>
      <c r="AX246" s="13" t="s">
        <v>72</v>
      </c>
      <c r="AY246" s="247" t="s">
        <v>221</v>
      </c>
    </row>
    <row r="247" spans="1:51" s="14" customFormat="1" ht="12">
      <c r="A247" s="14"/>
      <c r="B247" s="248"/>
      <c r="C247" s="249"/>
      <c r="D247" s="230" t="s">
        <v>234</v>
      </c>
      <c r="E247" s="250" t="s">
        <v>19</v>
      </c>
      <c r="F247" s="251" t="s">
        <v>418</v>
      </c>
      <c r="G247" s="249"/>
      <c r="H247" s="250" t="s">
        <v>19</v>
      </c>
      <c r="I247" s="252"/>
      <c r="J247" s="249"/>
      <c r="K247" s="249"/>
      <c r="L247" s="253"/>
      <c r="M247" s="254"/>
      <c r="N247" s="255"/>
      <c r="O247" s="255"/>
      <c r="P247" s="255"/>
      <c r="Q247" s="255"/>
      <c r="R247" s="255"/>
      <c r="S247" s="255"/>
      <c r="T247" s="25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7" t="s">
        <v>234</v>
      </c>
      <c r="AU247" s="257" t="s">
        <v>95</v>
      </c>
      <c r="AV247" s="14" t="s">
        <v>80</v>
      </c>
      <c r="AW247" s="14" t="s">
        <v>33</v>
      </c>
      <c r="AX247" s="14" t="s">
        <v>72</v>
      </c>
      <c r="AY247" s="257" t="s">
        <v>221</v>
      </c>
    </row>
    <row r="248" spans="1:51" s="13" customFormat="1" ht="12">
      <c r="A248" s="13"/>
      <c r="B248" s="237"/>
      <c r="C248" s="238"/>
      <c r="D248" s="230" t="s">
        <v>234</v>
      </c>
      <c r="E248" s="239" t="s">
        <v>19</v>
      </c>
      <c r="F248" s="240" t="s">
        <v>419</v>
      </c>
      <c r="G248" s="238"/>
      <c r="H248" s="241">
        <v>13.76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7" t="s">
        <v>234</v>
      </c>
      <c r="AU248" s="247" t="s">
        <v>95</v>
      </c>
      <c r="AV248" s="13" t="s">
        <v>82</v>
      </c>
      <c r="AW248" s="13" t="s">
        <v>33</v>
      </c>
      <c r="AX248" s="13" t="s">
        <v>72</v>
      </c>
      <c r="AY248" s="247" t="s">
        <v>221</v>
      </c>
    </row>
    <row r="249" spans="1:51" s="14" customFormat="1" ht="12">
      <c r="A249" s="14"/>
      <c r="B249" s="248"/>
      <c r="C249" s="249"/>
      <c r="D249" s="230" t="s">
        <v>234</v>
      </c>
      <c r="E249" s="250" t="s">
        <v>19</v>
      </c>
      <c r="F249" s="251" t="s">
        <v>420</v>
      </c>
      <c r="G249" s="249"/>
      <c r="H249" s="250" t="s">
        <v>19</v>
      </c>
      <c r="I249" s="252"/>
      <c r="J249" s="249"/>
      <c r="K249" s="249"/>
      <c r="L249" s="253"/>
      <c r="M249" s="254"/>
      <c r="N249" s="255"/>
      <c r="O249" s="255"/>
      <c r="P249" s="255"/>
      <c r="Q249" s="255"/>
      <c r="R249" s="255"/>
      <c r="S249" s="255"/>
      <c r="T249" s="25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7" t="s">
        <v>234</v>
      </c>
      <c r="AU249" s="257" t="s">
        <v>95</v>
      </c>
      <c r="AV249" s="14" t="s">
        <v>80</v>
      </c>
      <c r="AW249" s="14" t="s">
        <v>33</v>
      </c>
      <c r="AX249" s="14" t="s">
        <v>72</v>
      </c>
      <c r="AY249" s="257" t="s">
        <v>221</v>
      </c>
    </row>
    <row r="250" spans="1:51" s="13" customFormat="1" ht="12">
      <c r="A250" s="13"/>
      <c r="B250" s="237"/>
      <c r="C250" s="238"/>
      <c r="D250" s="230" t="s">
        <v>234</v>
      </c>
      <c r="E250" s="239" t="s">
        <v>19</v>
      </c>
      <c r="F250" s="240" t="s">
        <v>421</v>
      </c>
      <c r="G250" s="238"/>
      <c r="H250" s="241">
        <v>8.42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7" t="s">
        <v>234</v>
      </c>
      <c r="AU250" s="247" t="s">
        <v>95</v>
      </c>
      <c r="AV250" s="13" t="s">
        <v>82</v>
      </c>
      <c r="AW250" s="13" t="s">
        <v>33</v>
      </c>
      <c r="AX250" s="13" t="s">
        <v>72</v>
      </c>
      <c r="AY250" s="247" t="s">
        <v>221</v>
      </c>
    </row>
    <row r="251" spans="1:51" s="14" customFormat="1" ht="12">
      <c r="A251" s="14"/>
      <c r="B251" s="248"/>
      <c r="C251" s="249"/>
      <c r="D251" s="230" t="s">
        <v>234</v>
      </c>
      <c r="E251" s="250" t="s">
        <v>19</v>
      </c>
      <c r="F251" s="251" t="s">
        <v>422</v>
      </c>
      <c r="G251" s="249"/>
      <c r="H251" s="250" t="s">
        <v>19</v>
      </c>
      <c r="I251" s="252"/>
      <c r="J251" s="249"/>
      <c r="K251" s="249"/>
      <c r="L251" s="253"/>
      <c r="M251" s="254"/>
      <c r="N251" s="255"/>
      <c r="O251" s="255"/>
      <c r="P251" s="255"/>
      <c r="Q251" s="255"/>
      <c r="R251" s="255"/>
      <c r="S251" s="255"/>
      <c r="T251" s="25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7" t="s">
        <v>234</v>
      </c>
      <c r="AU251" s="257" t="s">
        <v>95</v>
      </c>
      <c r="AV251" s="14" t="s">
        <v>80</v>
      </c>
      <c r="AW251" s="14" t="s">
        <v>33</v>
      </c>
      <c r="AX251" s="14" t="s">
        <v>72</v>
      </c>
      <c r="AY251" s="257" t="s">
        <v>221</v>
      </c>
    </row>
    <row r="252" spans="1:51" s="13" customFormat="1" ht="12">
      <c r="A252" s="13"/>
      <c r="B252" s="237"/>
      <c r="C252" s="238"/>
      <c r="D252" s="230" t="s">
        <v>234</v>
      </c>
      <c r="E252" s="239" t="s">
        <v>19</v>
      </c>
      <c r="F252" s="240" t="s">
        <v>417</v>
      </c>
      <c r="G252" s="238"/>
      <c r="H252" s="241">
        <v>7.8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7" t="s">
        <v>234</v>
      </c>
      <c r="AU252" s="247" t="s">
        <v>95</v>
      </c>
      <c r="AV252" s="13" t="s">
        <v>82</v>
      </c>
      <c r="AW252" s="13" t="s">
        <v>33</v>
      </c>
      <c r="AX252" s="13" t="s">
        <v>72</v>
      </c>
      <c r="AY252" s="247" t="s">
        <v>221</v>
      </c>
    </row>
    <row r="253" spans="1:51" s="14" customFormat="1" ht="12">
      <c r="A253" s="14"/>
      <c r="B253" s="248"/>
      <c r="C253" s="249"/>
      <c r="D253" s="230" t="s">
        <v>234</v>
      </c>
      <c r="E253" s="250" t="s">
        <v>19</v>
      </c>
      <c r="F253" s="251" t="s">
        <v>423</v>
      </c>
      <c r="G253" s="249"/>
      <c r="H253" s="250" t="s">
        <v>19</v>
      </c>
      <c r="I253" s="252"/>
      <c r="J253" s="249"/>
      <c r="K253" s="249"/>
      <c r="L253" s="253"/>
      <c r="M253" s="254"/>
      <c r="N253" s="255"/>
      <c r="O253" s="255"/>
      <c r="P253" s="255"/>
      <c r="Q253" s="255"/>
      <c r="R253" s="255"/>
      <c r="S253" s="255"/>
      <c r="T253" s="25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7" t="s">
        <v>234</v>
      </c>
      <c r="AU253" s="257" t="s">
        <v>95</v>
      </c>
      <c r="AV253" s="14" t="s">
        <v>80</v>
      </c>
      <c r="AW253" s="14" t="s">
        <v>33</v>
      </c>
      <c r="AX253" s="14" t="s">
        <v>72</v>
      </c>
      <c r="AY253" s="257" t="s">
        <v>221</v>
      </c>
    </row>
    <row r="254" spans="1:51" s="13" customFormat="1" ht="12">
      <c r="A254" s="13"/>
      <c r="B254" s="237"/>
      <c r="C254" s="238"/>
      <c r="D254" s="230" t="s">
        <v>234</v>
      </c>
      <c r="E254" s="239" t="s">
        <v>19</v>
      </c>
      <c r="F254" s="240" t="s">
        <v>424</v>
      </c>
      <c r="G254" s="238"/>
      <c r="H254" s="241">
        <v>7.2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234</v>
      </c>
      <c r="AU254" s="247" t="s">
        <v>95</v>
      </c>
      <c r="AV254" s="13" t="s">
        <v>82</v>
      </c>
      <c r="AW254" s="13" t="s">
        <v>33</v>
      </c>
      <c r="AX254" s="13" t="s">
        <v>72</v>
      </c>
      <c r="AY254" s="247" t="s">
        <v>221</v>
      </c>
    </row>
    <row r="255" spans="1:51" s="14" customFormat="1" ht="12">
      <c r="A255" s="14"/>
      <c r="B255" s="248"/>
      <c r="C255" s="249"/>
      <c r="D255" s="230" t="s">
        <v>234</v>
      </c>
      <c r="E255" s="250" t="s">
        <v>19</v>
      </c>
      <c r="F255" s="251" t="s">
        <v>425</v>
      </c>
      <c r="G255" s="249"/>
      <c r="H255" s="250" t="s">
        <v>19</v>
      </c>
      <c r="I255" s="252"/>
      <c r="J255" s="249"/>
      <c r="K255" s="249"/>
      <c r="L255" s="253"/>
      <c r="M255" s="254"/>
      <c r="N255" s="255"/>
      <c r="O255" s="255"/>
      <c r="P255" s="255"/>
      <c r="Q255" s="255"/>
      <c r="R255" s="255"/>
      <c r="S255" s="255"/>
      <c r="T255" s="25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7" t="s">
        <v>234</v>
      </c>
      <c r="AU255" s="257" t="s">
        <v>95</v>
      </c>
      <c r="AV255" s="14" t="s">
        <v>80</v>
      </c>
      <c r="AW255" s="14" t="s">
        <v>33</v>
      </c>
      <c r="AX255" s="14" t="s">
        <v>72</v>
      </c>
      <c r="AY255" s="257" t="s">
        <v>221</v>
      </c>
    </row>
    <row r="256" spans="1:51" s="13" customFormat="1" ht="12">
      <c r="A256" s="13"/>
      <c r="B256" s="237"/>
      <c r="C256" s="238"/>
      <c r="D256" s="230" t="s">
        <v>234</v>
      </c>
      <c r="E256" s="239" t="s">
        <v>19</v>
      </c>
      <c r="F256" s="240" t="s">
        <v>426</v>
      </c>
      <c r="G256" s="238"/>
      <c r="H256" s="241">
        <v>1.18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7" t="s">
        <v>234</v>
      </c>
      <c r="AU256" s="247" t="s">
        <v>95</v>
      </c>
      <c r="AV256" s="13" t="s">
        <v>82</v>
      </c>
      <c r="AW256" s="13" t="s">
        <v>33</v>
      </c>
      <c r="AX256" s="13" t="s">
        <v>72</v>
      </c>
      <c r="AY256" s="247" t="s">
        <v>221</v>
      </c>
    </row>
    <row r="257" spans="1:51" s="14" customFormat="1" ht="12">
      <c r="A257" s="14"/>
      <c r="B257" s="248"/>
      <c r="C257" s="249"/>
      <c r="D257" s="230" t="s">
        <v>234</v>
      </c>
      <c r="E257" s="250" t="s">
        <v>19</v>
      </c>
      <c r="F257" s="251" t="s">
        <v>427</v>
      </c>
      <c r="G257" s="249"/>
      <c r="H257" s="250" t="s">
        <v>19</v>
      </c>
      <c r="I257" s="252"/>
      <c r="J257" s="249"/>
      <c r="K257" s="249"/>
      <c r="L257" s="253"/>
      <c r="M257" s="254"/>
      <c r="N257" s="255"/>
      <c r="O257" s="255"/>
      <c r="P257" s="255"/>
      <c r="Q257" s="255"/>
      <c r="R257" s="255"/>
      <c r="S257" s="255"/>
      <c r="T257" s="25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7" t="s">
        <v>234</v>
      </c>
      <c r="AU257" s="257" t="s">
        <v>95</v>
      </c>
      <c r="AV257" s="14" t="s">
        <v>80</v>
      </c>
      <c r="AW257" s="14" t="s">
        <v>33</v>
      </c>
      <c r="AX257" s="14" t="s">
        <v>72</v>
      </c>
      <c r="AY257" s="257" t="s">
        <v>221</v>
      </c>
    </row>
    <row r="258" spans="1:51" s="13" customFormat="1" ht="12">
      <c r="A258" s="13"/>
      <c r="B258" s="237"/>
      <c r="C258" s="238"/>
      <c r="D258" s="230" t="s">
        <v>234</v>
      </c>
      <c r="E258" s="239" t="s">
        <v>19</v>
      </c>
      <c r="F258" s="240" t="s">
        <v>428</v>
      </c>
      <c r="G258" s="238"/>
      <c r="H258" s="241">
        <v>4.31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234</v>
      </c>
      <c r="AU258" s="247" t="s">
        <v>95</v>
      </c>
      <c r="AV258" s="13" t="s">
        <v>82</v>
      </c>
      <c r="AW258" s="13" t="s">
        <v>33</v>
      </c>
      <c r="AX258" s="13" t="s">
        <v>72</v>
      </c>
      <c r="AY258" s="247" t="s">
        <v>221</v>
      </c>
    </row>
    <row r="259" spans="1:51" s="14" customFormat="1" ht="12">
      <c r="A259" s="14"/>
      <c r="B259" s="248"/>
      <c r="C259" s="249"/>
      <c r="D259" s="230" t="s">
        <v>234</v>
      </c>
      <c r="E259" s="250" t="s">
        <v>19</v>
      </c>
      <c r="F259" s="251" t="s">
        <v>429</v>
      </c>
      <c r="G259" s="249"/>
      <c r="H259" s="250" t="s">
        <v>19</v>
      </c>
      <c r="I259" s="252"/>
      <c r="J259" s="249"/>
      <c r="K259" s="249"/>
      <c r="L259" s="253"/>
      <c r="M259" s="254"/>
      <c r="N259" s="255"/>
      <c r="O259" s="255"/>
      <c r="P259" s="255"/>
      <c r="Q259" s="255"/>
      <c r="R259" s="255"/>
      <c r="S259" s="255"/>
      <c r="T259" s="25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7" t="s">
        <v>234</v>
      </c>
      <c r="AU259" s="257" t="s">
        <v>95</v>
      </c>
      <c r="AV259" s="14" t="s">
        <v>80</v>
      </c>
      <c r="AW259" s="14" t="s">
        <v>33</v>
      </c>
      <c r="AX259" s="14" t="s">
        <v>72</v>
      </c>
      <c r="AY259" s="257" t="s">
        <v>221</v>
      </c>
    </row>
    <row r="260" spans="1:51" s="13" customFormat="1" ht="12">
      <c r="A260" s="13"/>
      <c r="B260" s="237"/>
      <c r="C260" s="238"/>
      <c r="D260" s="230" t="s">
        <v>234</v>
      </c>
      <c r="E260" s="239" t="s">
        <v>19</v>
      </c>
      <c r="F260" s="240" t="s">
        <v>430</v>
      </c>
      <c r="G260" s="238"/>
      <c r="H260" s="241">
        <v>9.26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7" t="s">
        <v>234</v>
      </c>
      <c r="AU260" s="247" t="s">
        <v>95</v>
      </c>
      <c r="AV260" s="13" t="s">
        <v>82</v>
      </c>
      <c r="AW260" s="13" t="s">
        <v>33</v>
      </c>
      <c r="AX260" s="13" t="s">
        <v>72</v>
      </c>
      <c r="AY260" s="247" t="s">
        <v>221</v>
      </c>
    </row>
    <row r="261" spans="1:51" s="15" customFormat="1" ht="12">
      <c r="A261" s="15"/>
      <c r="B261" s="258"/>
      <c r="C261" s="259"/>
      <c r="D261" s="230" t="s">
        <v>234</v>
      </c>
      <c r="E261" s="260" t="s">
        <v>19</v>
      </c>
      <c r="F261" s="261" t="s">
        <v>243</v>
      </c>
      <c r="G261" s="259"/>
      <c r="H261" s="262">
        <v>72.26</v>
      </c>
      <c r="I261" s="263"/>
      <c r="J261" s="259"/>
      <c r="K261" s="259"/>
      <c r="L261" s="264"/>
      <c r="M261" s="265"/>
      <c r="N261" s="266"/>
      <c r="O261" s="266"/>
      <c r="P261" s="266"/>
      <c r="Q261" s="266"/>
      <c r="R261" s="266"/>
      <c r="S261" s="266"/>
      <c r="T261" s="267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8" t="s">
        <v>234</v>
      </c>
      <c r="AU261" s="268" t="s">
        <v>95</v>
      </c>
      <c r="AV261" s="15" t="s">
        <v>228</v>
      </c>
      <c r="AW261" s="15" t="s">
        <v>33</v>
      </c>
      <c r="AX261" s="15" t="s">
        <v>80</v>
      </c>
      <c r="AY261" s="268" t="s">
        <v>221</v>
      </c>
    </row>
    <row r="262" spans="1:65" s="2" customFormat="1" ht="24.15" customHeight="1">
      <c r="A262" s="41"/>
      <c r="B262" s="42"/>
      <c r="C262" s="217" t="s">
        <v>431</v>
      </c>
      <c r="D262" s="217" t="s">
        <v>223</v>
      </c>
      <c r="E262" s="218" t="s">
        <v>432</v>
      </c>
      <c r="F262" s="219" t="s">
        <v>433</v>
      </c>
      <c r="G262" s="220" t="s">
        <v>226</v>
      </c>
      <c r="H262" s="221">
        <v>390.619</v>
      </c>
      <c r="I262" s="222"/>
      <c r="J262" s="223">
        <f>ROUND(I262*H262,2)</f>
        <v>0</v>
      </c>
      <c r="K262" s="219" t="s">
        <v>227</v>
      </c>
      <c r="L262" s="47"/>
      <c r="M262" s="224" t="s">
        <v>19</v>
      </c>
      <c r="N262" s="225" t="s">
        <v>43</v>
      </c>
      <c r="O262" s="87"/>
      <c r="P262" s="226">
        <f>O262*H262</f>
        <v>0</v>
      </c>
      <c r="Q262" s="226">
        <v>0.01733</v>
      </c>
      <c r="R262" s="226">
        <f>Q262*H262</f>
        <v>6.769427270000001</v>
      </c>
      <c r="S262" s="226">
        <v>0</v>
      </c>
      <c r="T262" s="22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8" t="s">
        <v>228</v>
      </c>
      <c r="AT262" s="228" t="s">
        <v>223</v>
      </c>
      <c r="AU262" s="228" t="s">
        <v>95</v>
      </c>
      <c r="AY262" s="20" t="s">
        <v>221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20" t="s">
        <v>80</v>
      </c>
      <c r="BK262" s="229">
        <f>ROUND(I262*H262,2)</f>
        <v>0</v>
      </c>
      <c r="BL262" s="20" t="s">
        <v>228</v>
      </c>
      <c r="BM262" s="228" t="s">
        <v>434</v>
      </c>
    </row>
    <row r="263" spans="1:47" s="2" customFormat="1" ht="12">
      <c r="A263" s="41"/>
      <c r="B263" s="42"/>
      <c r="C263" s="43"/>
      <c r="D263" s="230" t="s">
        <v>230</v>
      </c>
      <c r="E263" s="43"/>
      <c r="F263" s="231" t="s">
        <v>435</v>
      </c>
      <c r="G263" s="43"/>
      <c r="H263" s="43"/>
      <c r="I263" s="232"/>
      <c r="J263" s="43"/>
      <c r="K263" s="43"/>
      <c r="L263" s="47"/>
      <c r="M263" s="233"/>
      <c r="N263" s="23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230</v>
      </c>
      <c r="AU263" s="20" t="s">
        <v>95</v>
      </c>
    </row>
    <row r="264" spans="1:47" s="2" customFormat="1" ht="12">
      <c r="A264" s="41"/>
      <c r="B264" s="42"/>
      <c r="C264" s="43"/>
      <c r="D264" s="235" t="s">
        <v>232</v>
      </c>
      <c r="E264" s="43"/>
      <c r="F264" s="236" t="s">
        <v>436</v>
      </c>
      <c r="G264" s="43"/>
      <c r="H264" s="43"/>
      <c r="I264" s="232"/>
      <c r="J264" s="43"/>
      <c r="K264" s="43"/>
      <c r="L264" s="47"/>
      <c r="M264" s="233"/>
      <c r="N264" s="23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232</v>
      </c>
      <c r="AU264" s="20" t="s">
        <v>95</v>
      </c>
    </row>
    <row r="265" spans="1:51" s="14" customFormat="1" ht="12">
      <c r="A265" s="14"/>
      <c r="B265" s="248"/>
      <c r="C265" s="249"/>
      <c r="D265" s="230" t="s">
        <v>234</v>
      </c>
      <c r="E265" s="250" t="s">
        <v>19</v>
      </c>
      <c r="F265" s="251" t="s">
        <v>412</v>
      </c>
      <c r="G265" s="249"/>
      <c r="H265" s="250" t="s">
        <v>19</v>
      </c>
      <c r="I265" s="252"/>
      <c r="J265" s="249"/>
      <c r="K265" s="249"/>
      <c r="L265" s="253"/>
      <c r="M265" s="254"/>
      <c r="N265" s="255"/>
      <c r="O265" s="255"/>
      <c r="P265" s="255"/>
      <c r="Q265" s="255"/>
      <c r="R265" s="255"/>
      <c r="S265" s="255"/>
      <c r="T265" s="25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7" t="s">
        <v>234</v>
      </c>
      <c r="AU265" s="257" t="s">
        <v>95</v>
      </c>
      <c r="AV265" s="14" t="s">
        <v>80</v>
      </c>
      <c r="AW265" s="14" t="s">
        <v>33</v>
      </c>
      <c r="AX265" s="14" t="s">
        <v>72</v>
      </c>
      <c r="AY265" s="257" t="s">
        <v>221</v>
      </c>
    </row>
    <row r="266" spans="1:51" s="13" customFormat="1" ht="12">
      <c r="A266" s="13"/>
      <c r="B266" s="237"/>
      <c r="C266" s="238"/>
      <c r="D266" s="230" t="s">
        <v>234</v>
      </c>
      <c r="E266" s="239" t="s">
        <v>19</v>
      </c>
      <c r="F266" s="240" t="s">
        <v>437</v>
      </c>
      <c r="G266" s="238"/>
      <c r="H266" s="241">
        <v>35.817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7" t="s">
        <v>234</v>
      </c>
      <c r="AU266" s="247" t="s">
        <v>95</v>
      </c>
      <c r="AV266" s="13" t="s">
        <v>82</v>
      </c>
      <c r="AW266" s="13" t="s">
        <v>33</v>
      </c>
      <c r="AX266" s="13" t="s">
        <v>72</v>
      </c>
      <c r="AY266" s="247" t="s">
        <v>221</v>
      </c>
    </row>
    <row r="267" spans="1:51" s="14" customFormat="1" ht="12">
      <c r="A267" s="14"/>
      <c r="B267" s="248"/>
      <c r="C267" s="249"/>
      <c r="D267" s="230" t="s">
        <v>234</v>
      </c>
      <c r="E267" s="250" t="s">
        <v>19</v>
      </c>
      <c r="F267" s="251" t="s">
        <v>414</v>
      </c>
      <c r="G267" s="249"/>
      <c r="H267" s="250" t="s">
        <v>19</v>
      </c>
      <c r="I267" s="252"/>
      <c r="J267" s="249"/>
      <c r="K267" s="249"/>
      <c r="L267" s="253"/>
      <c r="M267" s="254"/>
      <c r="N267" s="255"/>
      <c r="O267" s="255"/>
      <c r="P267" s="255"/>
      <c r="Q267" s="255"/>
      <c r="R267" s="255"/>
      <c r="S267" s="255"/>
      <c r="T267" s="25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7" t="s">
        <v>234</v>
      </c>
      <c r="AU267" s="257" t="s">
        <v>95</v>
      </c>
      <c r="AV267" s="14" t="s">
        <v>80</v>
      </c>
      <c r="AW267" s="14" t="s">
        <v>33</v>
      </c>
      <c r="AX267" s="14" t="s">
        <v>72</v>
      </c>
      <c r="AY267" s="257" t="s">
        <v>221</v>
      </c>
    </row>
    <row r="268" spans="1:51" s="13" customFormat="1" ht="12">
      <c r="A268" s="13"/>
      <c r="B268" s="237"/>
      <c r="C268" s="238"/>
      <c r="D268" s="230" t="s">
        <v>234</v>
      </c>
      <c r="E268" s="239" t="s">
        <v>19</v>
      </c>
      <c r="F268" s="240" t="s">
        <v>438</v>
      </c>
      <c r="G268" s="238"/>
      <c r="H268" s="241">
        <v>24.462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7" t="s">
        <v>234</v>
      </c>
      <c r="AU268" s="247" t="s">
        <v>95</v>
      </c>
      <c r="AV268" s="13" t="s">
        <v>82</v>
      </c>
      <c r="AW268" s="13" t="s">
        <v>33</v>
      </c>
      <c r="AX268" s="13" t="s">
        <v>72</v>
      </c>
      <c r="AY268" s="247" t="s">
        <v>221</v>
      </c>
    </row>
    <row r="269" spans="1:51" s="14" customFormat="1" ht="12">
      <c r="A269" s="14"/>
      <c r="B269" s="248"/>
      <c r="C269" s="249"/>
      <c r="D269" s="230" t="s">
        <v>234</v>
      </c>
      <c r="E269" s="250" t="s">
        <v>19</v>
      </c>
      <c r="F269" s="251" t="s">
        <v>416</v>
      </c>
      <c r="G269" s="249"/>
      <c r="H269" s="250" t="s">
        <v>19</v>
      </c>
      <c r="I269" s="252"/>
      <c r="J269" s="249"/>
      <c r="K269" s="249"/>
      <c r="L269" s="253"/>
      <c r="M269" s="254"/>
      <c r="N269" s="255"/>
      <c r="O269" s="255"/>
      <c r="P269" s="255"/>
      <c r="Q269" s="255"/>
      <c r="R269" s="255"/>
      <c r="S269" s="255"/>
      <c r="T269" s="25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7" t="s">
        <v>234</v>
      </c>
      <c r="AU269" s="257" t="s">
        <v>95</v>
      </c>
      <c r="AV269" s="14" t="s">
        <v>80</v>
      </c>
      <c r="AW269" s="14" t="s">
        <v>33</v>
      </c>
      <c r="AX269" s="14" t="s">
        <v>72</v>
      </c>
      <c r="AY269" s="257" t="s">
        <v>221</v>
      </c>
    </row>
    <row r="270" spans="1:51" s="13" customFormat="1" ht="12">
      <c r="A270" s="13"/>
      <c r="B270" s="237"/>
      <c r="C270" s="238"/>
      <c r="D270" s="230" t="s">
        <v>234</v>
      </c>
      <c r="E270" s="239" t="s">
        <v>19</v>
      </c>
      <c r="F270" s="240" t="s">
        <v>439</v>
      </c>
      <c r="G270" s="238"/>
      <c r="H270" s="241">
        <v>34.126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234</v>
      </c>
      <c r="AU270" s="247" t="s">
        <v>95</v>
      </c>
      <c r="AV270" s="13" t="s">
        <v>82</v>
      </c>
      <c r="AW270" s="13" t="s">
        <v>33</v>
      </c>
      <c r="AX270" s="13" t="s">
        <v>72</v>
      </c>
      <c r="AY270" s="247" t="s">
        <v>221</v>
      </c>
    </row>
    <row r="271" spans="1:51" s="14" customFormat="1" ht="12">
      <c r="A271" s="14"/>
      <c r="B271" s="248"/>
      <c r="C271" s="249"/>
      <c r="D271" s="230" t="s">
        <v>234</v>
      </c>
      <c r="E271" s="250" t="s">
        <v>19</v>
      </c>
      <c r="F271" s="251" t="s">
        <v>418</v>
      </c>
      <c r="G271" s="249"/>
      <c r="H271" s="250" t="s">
        <v>19</v>
      </c>
      <c r="I271" s="252"/>
      <c r="J271" s="249"/>
      <c r="K271" s="249"/>
      <c r="L271" s="253"/>
      <c r="M271" s="254"/>
      <c r="N271" s="255"/>
      <c r="O271" s="255"/>
      <c r="P271" s="255"/>
      <c r="Q271" s="255"/>
      <c r="R271" s="255"/>
      <c r="S271" s="255"/>
      <c r="T271" s="25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7" t="s">
        <v>234</v>
      </c>
      <c r="AU271" s="257" t="s">
        <v>95</v>
      </c>
      <c r="AV271" s="14" t="s">
        <v>80</v>
      </c>
      <c r="AW271" s="14" t="s">
        <v>33</v>
      </c>
      <c r="AX271" s="14" t="s">
        <v>72</v>
      </c>
      <c r="AY271" s="257" t="s">
        <v>221</v>
      </c>
    </row>
    <row r="272" spans="1:51" s="13" customFormat="1" ht="12">
      <c r="A272" s="13"/>
      <c r="B272" s="237"/>
      <c r="C272" s="238"/>
      <c r="D272" s="230" t="s">
        <v>234</v>
      </c>
      <c r="E272" s="239" t="s">
        <v>19</v>
      </c>
      <c r="F272" s="240" t="s">
        <v>440</v>
      </c>
      <c r="G272" s="238"/>
      <c r="H272" s="241">
        <v>49.135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7" t="s">
        <v>234</v>
      </c>
      <c r="AU272" s="247" t="s">
        <v>95</v>
      </c>
      <c r="AV272" s="13" t="s">
        <v>82</v>
      </c>
      <c r="AW272" s="13" t="s">
        <v>33</v>
      </c>
      <c r="AX272" s="13" t="s">
        <v>72</v>
      </c>
      <c r="AY272" s="247" t="s">
        <v>221</v>
      </c>
    </row>
    <row r="273" spans="1:51" s="14" customFormat="1" ht="12">
      <c r="A273" s="14"/>
      <c r="B273" s="248"/>
      <c r="C273" s="249"/>
      <c r="D273" s="230" t="s">
        <v>234</v>
      </c>
      <c r="E273" s="250" t="s">
        <v>19</v>
      </c>
      <c r="F273" s="251" t="s">
        <v>420</v>
      </c>
      <c r="G273" s="249"/>
      <c r="H273" s="250" t="s">
        <v>19</v>
      </c>
      <c r="I273" s="252"/>
      <c r="J273" s="249"/>
      <c r="K273" s="249"/>
      <c r="L273" s="253"/>
      <c r="M273" s="254"/>
      <c r="N273" s="255"/>
      <c r="O273" s="255"/>
      <c r="P273" s="255"/>
      <c r="Q273" s="255"/>
      <c r="R273" s="255"/>
      <c r="S273" s="255"/>
      <c r="T273" s="25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7" t="s">
        <v>234</v>
      </c>
      <c r="AU273" s="257" t="s">
        <v>95</v>
      </c>
      <c r="AV273" s="14" t="s">
        <v>80</v>
      </c>
      <c r="AW273" s="14" t="s">
        <v>33</v>
      </c>
      <c r="AX273" s="14" t="s">
        <v>72</v>
      </c>
      <c r="AY273" s="257" t="s">
        <v>221</v>
      </c>
    </row>
    <row r="274" spans="1:51" s="13" customFormat="1" ht="12">
      <c r="A274" s="13"/>
      <c r="B274" s="237"/>
      <c r="C274" s="238"/>
      <c r="D274" s="230" t="s">
        <v>234</v>
      </c>
      <c r="E274" s="239" t="s">
        <v>19</v>
      </c>
      <c r="F274" s="240" t="s">
        <v>441</v>
      </c>
      <c r="G274" s="238"/>
      <c r="H274" s="241">
        <v>5.587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7" t="s">
        <v>234</v>
      </c>
      <c r="AU274" s="247" t="s">
        <v>95</v>
      </c>
      <c r="AV274" s="13" t="s">
        <v>82</v>
      </c>
      <c r="AW274" s="13" t="s">
        <v>33</v>
      </c>
      <c r="AX274" s="13" t="s">
        <v>72</v>
      </c>
      <c r="AY274" s="247" t="s">
        <v>221</v>
      </c>
    </row>
    <row r="275" spans="1:51" s="14" customFormat="1" ht="12">
      <c r="A275" s="14"/>
      <c r="B275" s="248"/>
      <c r="C275" s="249"/>
      <c r="D275" s="230" t="s">
        <v>234</v>
      </c>
      <c r="E275" s="250" t="s">
        <v>19</v>
      </c>
      <c r="F275" s="251" t="s">
        <v>442</v>
      </c>
      <c r="G275" s="249"/>
      <c r="H275" s="250" t="s">
        <v>19</v>
      </c>
      <c r="I275" s="252"/>
      <c r="J275" s="249"/>
      <c r="K275" s="249"/>
      <c r="L275" s="253"/>
      <c r="M275" s="254"/>
      <c r="N275" s="255"/>
      <c r="O275" s="255"/>
      <c r="P275" s="255"/>
      <c r="Q275" s="255"/>
      <c r="R275" s="255"/>
      <c r="S275" s="255"/>
      <c r="T275" s="25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7" t="s">
        <v>234</v>
      </c>
      <c r="AU275" s="257" t="s">
        <v>95</v>
      </c>
      <c r="AV275" s="14" t="s">
        <v>80</v>
      </c>
      <c r="AW275" s="14" t="s">
        <v>33</v>
      </c>
      <c r="AX275" s="14" t="s">
        <v>72</v>
      </c>
      <c r="AY275" s="257" t="s">
        <v>221</v>
      </c>
    </row>
    <row r="276" spans="1:51" s="13" customFormat="1" ht="12">
      <c r="A276" s="13"/>
      <c r="B276" s="237"/>
      <c r="C276" s="238"/>
      <c r="D276" s="230" t="s">
        <v>234</v>
      </c>
      <c r="E276" s="239" t="s">
        <v>19</v>
      </c>
      <c r="F276" s="240" t="s">
        <v>443</v>
      </c>
      <c r="G276" s="238"/>
      <c r="H276" s="241">
        <v>81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234</v>
      </c>
      <c r="AU276" s="247" t="s">
        <v>95</v>
      </c>
      <c r="AV276" s="13" t="s">
        <v>82</v>
      </c>
      <c r="AW276" s="13" t="s">
        <v>33</v>
      </c>
      <c r="AX276" s="13" t="s">
        <v>72</v>
      </c>
      <c r="AY276" s="247" t="s">
        <v>221</v>
      </c>
    </row>
    <row r="277" spans="1:51" s="14" customFormat="1" ht="12">
      <c r="A277" s="14"/>
      <c r="B277" s="248"/>
      <c r="C277" s="249"/>
      <c r="D277" s="230" t="s">
        <v>234</v>
      </c>
      <c r="E277" s="250" t="s">
        <v>19</v>
      </c>
      <c r="F277" s="251" t="s">
        <v>444</v>
      </c>
      <c r="G277" s="249"/>
      <c r="H277" s="250" t="s">
        <v>19</v>
      </c>
      <c r="I277" s="252"/>
      <c r="J277" s="249"/>
      <c r="K277" s="249"/>
      <c r="L277" s="253"/>
      <c r="M277" s="254"/>
      <c r="N277" s="255"/>
      <c r="O277" s="255"/>
      <c r="P277" s="255"/>
      <c r="Q277" s="255"/>
      <c r="R277" s="255"/>
      <c r="S277" s="255"/>
      <c r="T277" s="25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7" t="s">
        <v>234</v>
      </c>
      <c r="AU277" s="257" t="s">
        <v>95</v>
      </c>
      <c r="AV277" s="14" t="s">
        <v>80</v>
      </c>
      <c r="AW277" s="14" t="s">
        <v>33</v>
      </c>
      <c r="AX277" s="14" t="s">
        <v>72</v>
      </c>
      <c r="AY277" s="257" t="s">
        <v>221</v>
      </c>
    </row>
    <row r="278" spans="1:51" s="13" customFormat="1" ht="12">
      <c r="A278" s="13"/>
      <c r="B278" s="237"/>
      <c r="C278" s="238"/>
      <c r="D278" s="230" t="s">
        <v>234</v>
      </c>
      <c r="E278" s="239" t="s">
        <v>19</v>
      </c>
      <c r="F278" s="240" t="s">
        <v>443</v>
      </c>
      <c r="G278" s="238"/>
      <c r="H278" s="241">
        <v>81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7" t="s">
        <v>234</v>
      </c>
      <c r="AU278" s="247" t="s">
        <v>95</v>
      </c>
      <c r="AV278" s="13" t="s">
        <v>82</v>
      </c>
      <c r="AW278" s="13" t="s">
        <v>33</v>
      </c>
      <c r="AX278" s="13" t="s">
        <v>72</v>
      </c>
      <c r="AY278" s="247" t="s">
        <v>221</v>
      </c>
    </row>
    <row r="279" spans="1:51" s="14" customFormat="1" ht="12">
      <c r="A279" s="14"/>
      <c r="B279" s="248"/>
      <c r="C279" s="249"/>
      <c r="D279" s="230" t="s">
        <v>234</v>
      </c>
      <c r="E279" s="250" t="s">
        <v>19</v>
      </c>
      <c r="F279" s="251" t="s">
        <v>422</v>
      </c>
      <c r="G279" s="249"/>
      <c r="H279" s="250" t="s">
        <v>19</v>
      </c>
      <c r="I279" s="252"/>
      <c r="J279" s="249"/>
      <c r="K279" s="249"/>
      <c r="L279" s="253"/>
      <c r="M279" s="254"/>
      <c r="N279" s="255"/>
      <c r="O279" s="255"/>
      <c r="P279" s="255"/>
      <c r="Q279" s="255"/>
      <c r="R279" s="255"/>
      <c r="S279" s="255"/>
      <c r="T279" s="25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7" t="s">
        <v>234</v>
      </c>
      <c r="AU279" s="257" t="s">
        <v>95</v>
      </c>
      <c r="AV279" s="14" t="s">
        <v>80</v>
      </c>
      <c r="AW279" s="14" t="s">
        <v>33</v>
      </c>
      <c r="AX279" s="14" t="s">
        <v>72</v>
      </c>
      <c r="AY279" s="257" t="s">
        <v>221</v>
      </c>
    </row>
    <row r="280" spans="1:51" s="13" customFormat="1" ht="12">
      <c r="A280" s="13"/>
      <c r="B280" s="237"/>
      <c r="C280" s="238"/>
      <c r="D280" s="230" t="s">
        <v>234</v>
      </c>
      <c r="E280" s="239" t="s">
        <v>19</v>
      </c>
      <c r="F280" s="240" t="s">
        <v>445</v>
      </c>
      <c r="G280" s="238"/>
      <c r="H280" s="241">
        <v>37.931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7" t="s">
        <v>234</v>
      </c>
      <c r="AU280" s="247" t="s">
        <v>95</v>
      </c>
      <c r="AV280" s="13" t="s">
        <v>82</v>
      </c>
      <c r="AW280" s="13" t="s">
        <v>33</v>
      </c>
      <c r="AX280" s="13" t="s">
        <v>72</v>
      </c>
      <c r="AY280" s="247" t="s">
        <v>221</v>
      </c>
    </row>
    <row r="281" spans="1:51" s="14" customFormat="1" ht="12">
      <c r="A281" s="14"/>
      <c r="B281" s="248"/>
      <c r="C281" s="249"/>
      <c r="D281" s="230" t="s">
        <v>234</v>
      </c>
      <c r="E281" s="250" t="s">
        <v>19</v>
      </c>
      <c r="F281" s="251" t="s">
        <v>423</v>
      </c>
      <c r="G281" s="249"/>
      <c r="H281" s="250" t="s">
        <v>19</v>
      </c>
      <c r="I281" s="252"/>
      <c r="J281" s="249"/>
      <c r="K281" s="249"/>
      <c r="L281" s="253"/>
      <c r="M281" s="254"/>
      <c r="N281" s="255"/>
      <c r="O281" s="255"/>
      <c r="P281" s="255"/>
      <c r="Q281" s="255"/>
      <c r="R281" s="255"/>
      <c r="S281" s="255"/>
      <c r="T281" s="25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7" t="s">
        <v>234</v>
      </c>
      <c r="AU281" s="257" t="s">
        <v>95</v>
      </c>
      <c r="AV281" s="14" t="s">
        <v>80</v>
      </c>
      <c r="AW281" s="14" t="s">
        <v>33</v>
      </c>
      <c r="AX281" s="14" t="s">
        <v>72</v>
      </c>
      <c r="AY281" s="257" t="s">
        <v>221</v>
      </c>
    </row>
    <row r="282" spans="1:51" s="13" customFormat="1" ht="12">
      <c r="A282" s="13"/>
      <c r="B282" s="237"/>
      <c r="C282" s="238"/>
      <c r="D282" s="230" t="s">
        <v>234</v>
      </c>
      <c r="E282" s="239" t="s">
        <v>19</v>
      </c>
      <c r="F282" s="240" t="s">
        <v>446</v>
      </c>
      <c r="G282" s="238"/>
      <c r="H282" s="241">
        <v>35.787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7" t="s">
        <v>234</v>
      </c>
      <c r="AU282" s="247" t="s">
        <v>95</v>
      </c>
      <c r="AV282" s="13" t="s">
        <v>82</v>
      </c>
      <c r="AW282" s="13" t="s">
        <v>33</v>
      </c>
      <c r="AX282" s="13" t="s">
        <v>72</v>
      </c>
      <c r="AY282" s="247" t="s">
        <v>221</v>
      </c>
    </row>
    <row r="283" spans="1:51" s="14" customFormat="1" ht="12">
      <c r="A283" s="14"/>
      <c r="B283" s="248"/>
      <c r="C283" s="249"/>
      <c r="D283" s="230" t="s">
        <v>234</v>
      </c>
      <c r="E283" s="250" t="s">
        <v>19</v>
      </c>
      <c r="F283" s="251" t="s">
        <v>425</v>
      </c>
      <c r="G283" s="249"/>
      <c r="H283" s="250" t="s">
        <v>19</v>
      </c>
      <c r="I283" s="252"/>
      <c r="J283" s="249"/>
      <c r="K283" s="249"/>
      <c r="L283" s="253"/>
      <c r="M283" s="254"/>
      <c r="N283" s="255"/>
      <c r="O283" s="255"/>
      <c r="P283" s="255"/>
      <c r="Q283" s="255"/>
      <c r="R283" s="255"/>
      <c r="S283" s="255"/>
      <c r="T283" s="25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7" t="s">
        <v>234</v>
      </c>
      <c r="AU283" s="257" t="s">
        <v>95</v>
      </c>
      <c r="AV283" s="14" t="s">
        <v>80</v>
      </c>
      <c r="AW283" s="14" t="s">
        <v>33</v>
      </c>
      <c r="AX283" s="14" t="s">
        <v>72</v>
      </c>
      <c r="AY283" s="257" t="s">
        <v>221</v>
      </c>
    </row>
    <row r="284" spans="1:51" s="13" customFormat="1" ht="12">
      <c r="A284" s="13"/>
      <c r="B284" s="237"/>
      <c r="C284" s="238"/>
      <c r="D284" s="230" t="s">
        <v>234</v>
      </c>
      <c r="E284" s="239" t="s">
        <v>19</v>
      </c>
      <c r="F284" s="240" t="s">
        <v>447</v>
      </c>
      <c r="G284" s="238"/>
      <c r="H284" s="241">
        <v>12.624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7" t="s">
        <v>234</v>
      </c>
      <c r="AU284" s="247" t="s">
        <v>95</v>
      </c>
      <c r="AV284" s="13" t="s">
        <v>82</v>
      </c>
      <c r="AW284" s="13" t="s">
        <v>33</v>
      </c>
      <c r="AX284" s="13" t="s">
        <v>72</v>
      </c>
      <c r="AY284" s="247" t="s">
        <v>221</v>
      </c>
    </row>
    <row r="285" spans="1:51" s="14" customFormat="1" ht="12">
      <c r="A285" s="14"/>
      <c r="B285" s="248"/>
      <c r="C285" s="249"/>
      <c r="D285" s="230" t="s">
        <v>234</v>
      </c>
      <c r="E285" s="250" t="s">
        <v>19</v>
      </c>
      <c r="F285" s="251" t="s">
        <v>427</v>
      </c>
      <c r="G285" s="249"/>
      <c r="H285" s="250" t="s">
        <v>19</v>
      </c>
      <c r="I285" s="252"/>
      <c r="J285" s="249"/>
      <c r="K285" s="249"/>
      <c r="L285" s="253"/>
      <c r="M285" s="254"/>
      <c r="N285" s="255"/>
      <c r="O285" s="255"/>
      <c r="P285" s="255"/>
      <c r="Q285" s="255"/>
      <c r="R285" s="255"/>
      <c r="S285" s="255"/>
      <c r="T285" s="25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7" t="s">
        <v>234</v>
      </c>
      <c r="AU285" s="257" t="s">
        <v>95</v>
      </c>
      <c r="AV285" s="14" t="s">
        <v>80</v>
      </c>
      <c r="AW285" s="14" t="s">
        <v>33</v>
      </c>
      <c r="AX285" s="14" t="s">
        <v>72</v>
      </c>
      <c r="AY285" s="257" t="s">
        <v>221</v>
      </c>
    </row>
    <row r="286" spans="1:51" s="13" customFormat="1" ht="12">
      <c r="A286" s="13"/>
      <c r="B286" s="237"/>
      <c r="C286" s="238"/>
      <c r="D286" s="230" t="s">
        <v>234</v>
      </c>
      <c r="E286" s="239" t="s">
        <v>19</v>
      </c>
      <c r="F286" s="240" t="s">
        <v>448</v>
      </c>
      <c r="G286" s="238"/>
      <c r="H286" s="241">
        <v>28.539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7" t="s">
        <v>234</v>
      </c>
      <c r="AU286" s="247" t="s">
        <v>95</v>
      </c>
      <c r="AV286" s="13" t="s">
        <v>82</v>
      </c>
      <c r="AW286" s="13" t="s">
        <v>33</v>
      </c>
      <c r="AX286" s="13" t="s">
        <v>72</v>
      </c>
      <c r="AY286" s="247" t="s">
        <v>221</v>
      </c>
    </row>
    <row r="287" spans="1:51" s="14" customFormat="1" ht="12">
      <c r="A287" s="14"/>
      <c r="B287" s="248"/>
      <c r="C287" s="249"/>
      <c r="D287" s="230" t="s">
        <v>234</v>
      </c>
      <c r="E287" s="250" t="s">
        <v>19</v>
      </c>
      <c r="F287" s="251" t="s">
        <v>429</v>
      </c>
      <c r="G287" s="249"/>
      <c r="H287" s="250" t="s">
        <v>19</v>
      </c>
      <c r="I287" s="252"/>
      <c r="J287" s="249"/>
      <c r="K287" s="249"/>
      <c r="L287" s="253"/>
      <c r="M287" s="254"/>
      <c r="N287" s="255"/>
      <c r="O287" s="255"/>
      <c r="P287" s="255"/>
      <c r="Q287" s="255"/>
      <c r="R287" s="255"/>
      <c r="S287" s="255"/>
      <c r="T287" s="25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7" t="s">
        <v>234</v>
      </c>
      <c r="AU287" s="257" t="s">
        <v>95</v>
      </c>
      <c r="AV287" s="14" t="s">
        <v>80</v>
      </c>
      <c r="AW287" s="14" t="s">
        <v>33</v>
      </c>
      <c r="AX287" s="14" t="s">
        <v>72</v>
      </c>
      <c r="AY287" s="257" t="s">
        <v>221</v>
      </c>
    </row>
    <row r="288" spans="1:51" s="13" customFormat="1" ht="12">
      <c r="A288" s="13"/>
      <c r="B288" s="237"/>
      <c r="C288" s="238"/>
      <c r="D288" s="230" t="s">
        <v>234</v>
      </c>
      <c r="E288" s="239" t="s">
        <v>19</v>
      </c>
      <c r="F288" s="240" t="s">
        <v>449</v>
      </c>
      <c r="G288" s="238"/>
      <c r="H288" s="241">
        <v>40.166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7" t="s">
        <v>234</v>
      </c>
      <c r="AU288" s="247" t="s">
        <v>95</v>
      </c>
      <c r="AV288" s="13" t="s">
        <v>82</v>
      </c>
      <c r="AW288" s="13" t="s">
        <v>33</v>
      </c>
      <c r="AX288" s="13" t="s">
        <v>72</v>
      </c>
      <c r="AY288" s="247" t="s">
        <v>221</v>
      </c>
    </row>
    <row r="289" spans="1:51" s="16" customFormat="1" ht="12">
      <c r="A289" s="16"/>
      <c r="B289" s="279"/>
      <c r="C289" s="280"/>
      <c r="D289" s="230" t="s">
        <v>234</v>
      </c>
      <c r="E289" s="281" t="s">
        <v>19</v>
      </c>
      <c r="F289" s="282" t="s">
        <v>450</v>
      </c>
      <c r="G289" s="280"/>
      <c r="H289" s="283">
        <v>466.174</v>
      </c>
      <c r="I289" s="284"/>
      <c r="J289" s="280"/>
      <c r="K289" s="280"/>
      <c r="L289" s="285"/>
      <c r="M289" s="286"/>
      <c r="N289" s="287"/>
      <c r="O289" s="287"/>
      <c r="P289" s="287"/>
      <c r="Q289" s="287"/>
      <c r="R289" s="287"/>
      <c r="S289" s="287"/>
      <c r="T289" s="288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T289" s="289" t="s">
        <v>234</v>
      </c>
      <c r="AU289" s="289" t="s">
        <v>95</v>
      </c>
      <c r="AV289" s="16" t="s">
        <v>95</v>
      </c>
      <c r="AW289" s="16" t="s">
        <v>33</v>
      </c>
      <c r="AX289" s="16" t="s">
        <v>72</v>
      </c>
      <c r="AY289" s="289" t="s">
        <v>221</v>
      </c>
    </row>
    <row r="290" spans="1:51" s="13" customFormat="1" ht="12">
      <c r="A290" s="13"/>
      <c r="B290" s="237"/>
      <c r="C290" s="238"/>
      <c r="D290" s="230" t="s">
        <v>234</v>
      </c>
      <c r="E290" s="239" t="s">
        <v>19</v>
      </c>
      <c r="F290" s="240" t="s">
        <v>451</v>
      </c>
      <c r="G290" s="238"/>
      <c r="H290" s="241">
        <v>-75.555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7" t="s">
        <v>234</v>
      </c>
      <c r="AU290" s="247" t="s">
        <v>95</v>
      </c>
      <c r="AV290" s="13" t="s">
        <v>82</v>
      </c>
      <c r="AW290" s="13" t="s">
        <v>33</v>
      </c>
      <c r="AX290" s="13" t="s">
        <v>72</v>
      </c>
      <c r="AY290" s="247" t="s">
        <v>221</v>
      </c>
    </row>
    <row r="291" spans="1:51" s="15" customFormat="1" ht="12">
      <c r="A291" s="15"/>
      <c r="B291" s="258"/>
      <c r="C291" s="259"/>
      <c r="D291" s="230" t="s">
        <v>234</v>
      </c>
      <c r="E291" s="260" t="s">
        <v>19</v>
      </c>
      <c r="F291" s="261" t="s">
        <v>243</v>
      </c>
      <c r="G291" s="259"/>
      <c r="H291" s="262">
        <v>390.619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8" t="s">
        <v>234</v>
      </c>
      <c r="AU291" s="268" t="s">
        <v>95</v>
      </c>
      <c r="AV291" s="15" t="s">
        <v>228</v>
      </c>
      <c r="AW291" s="15" t="s">
        <v>33</v>
      </c>
      <c r="AX291" s="15" t="s">
        <v>80</v>
      </c>
      <c r="AY291" s="268" t="s">
        <v>221</v>
      </c>
    </row>
    <row r="292" spans="1:63" s="12" customFormat="1" ht="20.85" customHeight="1">
      <c r="A292" s="12"/>
      <c r="B292" s="201"/>
      <c r="C292" s="202"/>
      <c r="D292" s="203" t="s">
        <v>71</v>
      </c>
      <c r="E292" s="215" t="s">
        <v>452</v>
      </c>
      <c r="F292" s="215" t="s">
        <v>453</v>
      </c>
      <c r="G292" s="202"/>
      <c r="H292" s="202"/>
      <c r="I292" s="205"/>
      <c r="J292" s="216">
        <f>BK292</f>
        <v>0</v>
      </c>
      <c r="K292" s="202"/>
      <c r="L292" s="207"/>
      <c r="M292" s="208"/>
      <c r="N292" s="209"/>
      <c r="O292" s="209"/>
      <c r="P292" s="210">
        <f>SUM(P293:P385)</f>
        <v>0</v>
      </c>
      <c r="Q292" s="209"/>
      <c r="R292" s="210">
        <f>SUM(R293:R385)</f>
        <v>5.39432863832</v>
      </c>
      <c r="S292" s="209"/>
      <c r="T292" s="211">
        <f>SUM(T293:T385)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2" t="s">
        <v>80</v>
      </c>
      <c r="AT292" s="213" t="s">
        <v>71</v>
      </c>
      <c r="AU292" s="213" t="s">
        <v>82</v>
      </c>
      <c r="AY292" s="212" t="s">
        <v>221</v>
      </c>
      <c r="BK292" s="214">
        <f>SUM(BK293:BK385)</f>
        <v>0</v>
      </c>
    </row>
    <row r="293" spans="1:65" s="2" customFormat="1" ht="21.75" customHeight="1">
      <c r="A293" s="41"/>
      <c r="B293" s="42"/>
      <c r="C293" s="217" t="s">
        <v>454</v>
      </c>
      <c r="D293" s="217" t="s">
        <v>223</v>
      </c>
      <c r="E293" s="218" t="s">
        <v>455</v>
      </c>
      <c r="F293" s="219" t="s">
        <v>456</v>
      </c>
      <c r="G293" s="220" t="s">
        <v>226</v>
      </c>
      <c r="H293" s="221">
        <v>44.66</v>
      </c>
      <c r="I293" s="222"/>
      <c r="J293" s="223">
        <f>ROUND(I293*H293,2)</f>
        <v>0</v>
      </c>
      <c r="K293" s="219" t="s">
        <v>227</v>
      </c>
      <c r="L293" s="47"/>
      <c r="M293" s="224" t="s">
        <v>19</v>
      </c>
      <c r="N293" s="225" t="s">
        <v>43</v>
      </c>
      <c r="O293" s="87"/>
      <c r="P293" s="226">
        <f>O293*H293</f>
        <v>0</v>
      </c>
      <c r="Q293" s="226">
        <v>0.000263</v>
      </c>
      <c r="R293" s="226">
        <f>Q293*H293</f>
        <v>0.011745579999999999</v>
      </c>
      <c r="S293" s="226">
        <v>0</v>
      </c>
      <c r="T293" s="22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28" t="s">
        <v>228</v>
      </c>
      <c r="AT293" s="228" t="s">
        <v>223</v>
      </c>
      <c r="AU293" s="228" t="s">
        <v>95</v>
      </c>
      <c r="AY293" s="20" t="s">
        <v>221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20" t="s">
        <v>80</v>
      </c>
      <c r="BK293" s="229">
        <f>ROUND(I293*H293,2)</f>
        <v>0</v>
      </c>
      <c r="BL293" s="20" t="s">
        <v>228</v>
      </c>
      <c r="BM293" s="228" t="s">
        <v>457</v>
      </c>
    </row>
    <row r="294" spans="1:47" s="2" customFormat="1" ht="12">
      <c r="A294" s="41"/>
      <c r="B294" s="42"/>
      <c r="C294" s="43"/>
      <c r="D294" s="230" t="s">
        <v>230</v>
      </c>
      <c r="E294" s="43"/>
      <c r="F294" s="231" t="s">
        <v>458</v>
      </c>
      <c r="G294" s="43"/>
      <c r="H294" s="43"/>
      <c r="I294" s="232"/>
      <c r="J294" s="43"/>
      <c r="K294" s="43"/>
      <c r="L294" s="47"/>
      <c r="M294" s="233"/>
      <c r="N294" s="23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230</v>
      </c>
      <c r="AU294" s="20" t="s">
        <v>95</v>
      </c>
    </row>
    <row r="295" spans="1:47" s="2" customFormat="1" ht="12">
      <c r="A295" s="41"/>
      <c r="B295" s="42"/>
      <c r="C295" s="43"/>
      <c r="D295" s="235" t="s">
        <v>232</v>
      </c>
      <c r="E295" s="43"/>
      <c r="F295" s="236" t="s">
        <v>459</v>
      </c>
      <c r="G295" s="43"/>
      <c r="H295" s="43"/>
      <c r="I295" s="232"/>
      <c r="J295" s="43"/>
      <c r="K295" s="43"/>
      <c r="L295" s="47"/>
      <c r="M295" s="233"/>
      <c r="N295" s="23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232</v>
      </c>
      <c r="AU295" s="20" t="s">
        <v>95</v>
      </c>
    </row>
    <row r="296" spans="1:51" s="13" customFormat="1" ht="12">
      <c r="A296" s="13"/>
      <c r="B296" s="237"/>
      <c r="C296" s="238"/>
      <c r="D296" s="230" t="s">
        <v>234</v>
      </c>
      <c r="E296" s="239" t="s">
        <v>19</v>
      </c>
      <c r="F296" s="240" t="s">
        <v>460</v>
      </c>
      <c r="G296" s="238"/>
      <c r="H296" s="241">
        <v>44.66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7" t="s">
        <v>234</v>
      </c>
      <c r="AU296" s="247" t="s">
        <v>95</v>
      </c>
      <c r="AV296" s="13" t="s">
        <v>82</v>
      </c>
      <c r="AW296" s="13" t="s">
        <v>33</v>
      </c>
      <c r="AX296" s="13" t="s">
        <v>80</v>
      </c>
      <c r="AY296" s="247" t="s">
        <v>221</v>
      </c>
    </row>
    <row r="297" spans="1:65" s="2" customFormat="1" ht="24.15" customHeight="1">
      <c r="A297" s="41"/>
      <c r="B297" s="42"/>
      <c r="C297" s="217" t="s">
        <v>461</v>
      </c>
      <c r="D297" s="217" t="s">
        <v>223</v>
      </c>
      <c r="E297" s="218" t="s">
        <v>462</v>
      </c>
      <c r="F297" s="219" t="s">
        <v>463</v>
      </c>
      <c r="G297" s="220" t="s">
        <v>226</v>
      </c>
      <c r="H297" s="221">
        <v>44.66</v>
      </c>
      <c r="I297" s="222"/>
      <c r="J297" s="223">
        <f>ROUND(I297*H297,2)</f>
        <v>0</v>
      </c>
      <c r="K297" s="219" t="s">
        <v>227</v>
      </c>
      <c r="L297" s="47"/>
      <c r="M297" s="224" t="s">
        <v>19</v>
      </c>
      <c r="N297" s="225" t="s">
        <v>43</v>
      </c>
      <c r="O297" s="87"/>
      <c r="P297" s="226">
        <f>O297*H297</f>
        <v>0</v>
      </c>
      <c r="Q297" s="226">
        <v>0.00014</v>
      </c>
      <c r="R297" s="226">
        <f>Q297*H297</f>
        <v>0.006252399999999999</v>
      </c>
      <c r="S297" s="226">
        <v>0</v>
      </c>
      <c r="T297" s="227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28" t="s">
        <v>228</v>
      </c>
      <c r="AT297" s="228" t="s">
        <v>223</v>
      </c>
      <c r="AU297" s="228" t="s">
        <v>95</v>
      </c>
      <c r="AY297" s="20" t="s">
        <v>221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20" t="s">
        <v>80</v>
      </c>
      <c r="BK297" s="229">
        <f>ROUND(I297*H297,2)</f>
        <v>0</v>
      </c>
      <c r="BL297" s="20" t="s">
        <v>228</v>
      </c>
      <c r="BM297" s="228" t="s">
        <v>464</v>
      </c>
    </row>
    <row r="298" spans="1:47" s="2" customFormat="1" ht="12">
      <c r="A298" s="41"/>
      <c r="B298" s="42"/>
      <c r="C298" s="43"/>
      <c r="D298" s="230" t="s">
        <v>230</v>
      </c>
      <c r="E298" s="43"/>
      <c r="F298" s="231" t="s">
        <v>465</v>
      </c>
      <c r="G298" s="43"/>
      <c r="H298" s="43"/>
      <c r="I298" s="232"/>
      <c r="J298" s="43"/>
      <c r="K298" s="43"/>
      <c r="L298" s="47"/>
      <c r="M298" s="233"/>
      <c r="N298" s="234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230</v>
      </c>
      <c r="AU298" s="20" t="s">
        <v>95</v>
      </c>
    </row>
    <row r="299" spans="1:47" s="2" customFormat="1" ht="12">
      <c r="A299" s="41"/>
      <c r="B299" s="42"/>
      <c r="C299" s="43"/>
      <c r="D299" s="235" t="s">
        <v>232</v>
      </c>
      <c r="E299" s="43"/>
      <c r="F299" s="236" t="s">
        <v>466</v>
      </c>
      <c r="G299" s="43"/>
      <c r="H299" s="43"/>
      <c r="I299" s="232"/>
      <c r="J299" s="43"/>
      <c r="K299" s="43"/>
      <c r="L299" s="47"/>
      <c r="M299" s="233"/>
      <c r="N299" s="23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232</v>
      </c>
      <c r="AU299" s="20" t="s">
        <v>95</v>
      </c>
    </row>
    <row r="300" spans="1:51" s="13" customFormat="1" ht="12">
      <c r="A300" s="13"/>
      <c r="B300" s="237"/>
      <c r="C300" s="238"/>
      <c r="D300" s="230" t="s">
        <v>234</v>
      </c>
      <c r="E300" s="239" t="s">
        <v>19</v>
      </c>
      <c r="F300" s="240" t="s">
        <v>460</v>
      </c>
      <c r="G300" s="238"/>
      <c r="H300" s="241">
        <v>44.66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7" t="s">
        <v>234</v>
      </c>
      <c r="AU300" s="247" t="s">
        <v>95</v>
      </c>
      <c r="AV300" s="13" t="s">
        <v>82</v>
      </c>
      <c r="AW300" s="13" t="s">
        <v>33</v>
      </c>
      <c r="AX300" s="13" t="s">
        <v>80</v>
      </c>
      <c r="AY300" s="247" t="s">
        <v>221</v>
      </c>
    </row>
    <row r="301" spans="1:65" s="2" customFormat="1" ht="49.05" customHeight="1">
      <c r="A301" s="41"/>
      <c r="B301" s="42"/>
      <c r="C301" s="217" t="s">
        <v>467</v>
      </c>
      <c r="D301" s="217" t="s">
        <v>223</v>
      </c>
      <c r="E301" s="218" t="s">
        <v>468</v>
      </c>
      <c r="F301" s="219" t="s">
        <v>469</v>
      </c>
      <c r="G301" s="220" t="s">
        <v>226</v>
      </c>
      <c r="H301" s="221">
        <v>44.66</v>
      </c>
      <c r="I301" s="222"/>
      <c r="J301" s="223">
        <f>ROUND(I301*H301,2)</f>
        <v>0</v>
      </c>
      <c r="K301" s="219" t="s">
        <v>227</v>
      </c>
      <c r="L301" s="47"/>
      <c r="M301" s="224" t="s">
        <v>19</v>
      </c>
      <c r="N301" s="225" t="s">
        <v>43</v>
      </c>
      <c r="O301" s="87"/>
      <c r="P301" s="226">
        <f>O301*H301</f>
        <v>0</v>
      </c>
      <c r="Q301" s="226">
        <v>0.01139472</v>
      </c>
      <c r="R301" s="226">
        <f>Q301*H301</f>
        <v>0.5088881952</v>
      </c>
      <c r="S301" s="226">
        <v>0</v>
      </c>
      <c r="T301" s="227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28" t="s">
        <v>228</v>
      </c>
      <c r="AT301" s="228" t="s">
        <v>223</v>
      </c>
      <c r="AU301" s="228" t="s">
        <v>95</v>
      </c>
      <c r="AY301" s="20" t="s">
        <v>221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20" t="s">
        <v>80</v>
      </c>
      <c r="BK301" s="229">
        <f>ROUND(I301*H301,2)</f>
        <v>0</v>
      </c>
      <c r="BL301" s="20" t="s">
        <v>228</v>
      </c>
      <c r="BM301" s="228" t="s">
        <v>470</v>
      </c>
    </row>
    <row r="302" spans="1:47" s="2" customFormat="1" ht="12">
      <c r="A302" s="41"/>
      <c r="B302" s="42"/>
      <c r="C302" s="43"/>
      <c r="D302" s="230" t="s">
        <v>230</v>
      </c>
      <c r="E302" s="43"/>
      <c r="F302" s="231" t="s">
        <v>471</v>
      </c>
      <c r="G302" s="43"/>
      <c r="H302" s="43"/>
      <c r="I302" s="232"/>
      <c r="J302" s="43"/>
      <c r="K302" s="43"/>
      <c r="L302" s="47"/>
      <c r="M302" s="233"/>
      <c r="N302" s="234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20" t="s">
        <v>230</v>
      </c>
      <c r="AU302" s="20" t="s">
        <v>95</v>
      </c>
    </row>
    <row r="303" spans="1:47" s="2" customFormat="1" ht="12">
      <c r="A303" s="41"/>
      <c r="B303" s="42"/>
      <c r="C303" s="43"/>
      <c r="D303" s="235" t="s">
        <v>232</v>
      </c>
      <c r="E303" s="43"/>
      <c r="F303" s="236" t="s">
        <v>472</v>
      </c>
      <c r="G303" s="43"/>
      <c r="H303" s="43"/>
      <c r="I303" s="232"/>
      <c r="J303" s="43"/>
      <c r="K303" s="43"/>
      <c r="L303" s="47"/>
      <c r="M303" s="233"/>
      <c r="N303" s="234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232</v>
      </c>
      <c r="AU303" s="20" t="s">
        <v>95</v>
      </c>
    </row>
    <row r="304" spans="1:51" s="13" customFormat="1" ht="12">
      <c r="A304" s="13"/>
      <c r="B304" s="237"/>
      <c r="C304" s="238"/>
      <c r="D304" s="230" t="s">
        <v>234</v>
      </c>
      <c r="E304" s="239" t="s">
        <v>19</v>
      </c>
      <c r="F304" s="240" t="s">
        <v>460</v>
      </c>
      <c r="G304" s="238"/>
      <c r="H304" s="241">
        <v>44.66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7" t="s">
        <v>234</v>
      </c>
      <c r="AU304" s="247" t="s">
        <v>95</v>
      </c>
      <c r="AV304" s="13" t="s">
        <v>82</v>
      </c>
      <c r="AW304" s="13" t="s">
        <v>33</v>
      </c>
      <c r="AX304" s="13" t="s">
        <v>80</v>
      </c>
      <c r="AY304" s="247" t="s">
        <v>221</v>
      </c>
    </row>
    <row r="305" spans="1:65" s="2" customFormat="1" ht="24.15" customHeight="1">
      <c r="A305" s="41"/>
      <c r="B305" s="42"/>
      <c r="C305" s="269" t="s">
        <v>473</v>
      </c>
      <c r="D305" s="269" t="s">
        <v>295</v>
      </c>
      <c r="E305" s="270" t="s">
        <v>474</v>
      </c>
      <c r="F305" s="271" t="s">
        <v>475</v>
      </c>
      <c r="G305" s="272" t="s">
        <v>226</v>
      </c>
      <c r="H305" s="273">
        <v>46.893</v>
      </c>
      <c r="I305" s="274"/>
      <c r="J305" s="275">
        <f>ROUND(I305*H305,2)</f>
        <v>0</v>
      </c>
      <c r="K305" s="271" t="s">
        <v>227</v>
      </c>
      <c r="L305" s="276"/>
      <c r="M305" s="277" t="s">
        <v>19</v>
      </c>
      <c r="N305" s="278" t="s">
        <v>43</v>
      </c>
      <c r="O305" s="87"/>
      <c r="P305" s="226">
        <f>O305*H305</f>
        <v>0</v>
      </c>
      <c r="Q305" s="226">
        <v>0.013</v>
      </c>
      <c r="R305" s="226">
        <f>Q305*H305</f>
        <v>0.609609</v>
      </c>
      <c r="S305" s="226">
        <v>0</v>
      </c>
      <c r="T305" s="227">
        <f>S305*H305</f>
        <v>0</v>
      </c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R305" s="228" t="s">
        <v>279</v>
      </c>
      <c r="AT305" s="228" t="s">
        <v>295</v>
      </c>
      <c r="AU305" s="228" t="s">
        <v>95</v>
      </c>
      <c r="AY305" s="20" t="s">
        <v>221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20" t="s">
        <v>80</v>
      </c>
      <c r="BK305" s="229">
        <f>ROUND(I305*H305,2)</f>
        <v>0</v>
      </c>
      <c r="BL305" s="20" t="s">
        <v>228</v>
      </c>
      <c r="BM305" s="228" t="s">
        <v>476</v>
      </c>
    </row>
    <row r="306" spans="1:47" s="2" customFormat="1" ht="12">
      <c r="A306" s="41"/>
      <c r="B306" s="42"/>
      <c r="C306" s="43"/>
      <c r="D306" s="230" t="s">
        <v>230</v>
      </c>
      <c r="E306" s="43"/>
      <c r="F306" s="231" t="s">
        <v>475</v>
      </c>
      <c r="G306" s="43"/>
      <c r="H306" s="43"/>
      <c r="I306" s="232"/>
      <c r="J306" s="43"/>
      <c r="K306" s="43"/>
      <c r="L306" s="47"/>
      <c r="M306" s="233"/>
      <c r="N306" s="234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20" t="s">
        <v>230</v>
      </c>
      <c r="AU306" s="20" t="s">
        <v>95</v>
      </c>
    </row>
    <row r="307" spans="1:51" s="13" customFormat="1" ht="12">
      <c r="A307" s="13"/>
      <c r="B307" s="237"/>
      <c r="C307" s="238"/>
      <c r="D307" s="230" t="s">
        <v>234</v>
      </c>
      <c r="E307" s="238"/>
      <c r="F307" s="240" t="s">
        <v>477</v>
      </c>
      <c r="G307" s="238"/>
      <c r="H307" s="241">
        <v>46.893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7" t="s">
        <v>234</v>
      </c>
      <c r="AU307" s="247" t="s">
        <v>95</v>
      </c>
      <c r="AV307" s="13" t="s">
        <v>82</v>
      </c>
      <c r="AW307" s="13" t="s">
        <v>4</v>
      </c>
      <c r="AX307" s="13" t="s">
        <v>80</v>
      </c>
      <c r="AY307" s="247" t="s">
        <v>221</v>
      </c>
    </row>
    <row r="308" spans="1:65" s="2" customFormat="1" ht="24.15" customHeight="1">
      <c r="A308" s="41"/>
      <c r="B308" s="42"/>
      <c r="C308" s="217" t="s">
        <v>478</v>
      </c>
      <c r="D308" s="217" t="s">
        <v>223</v>
      </c>
      <c r="E308" s="218" t="s">
        <v>479</v>
      </c>
      <c r="F308" s="219" t="s">
        <v>480</v>
      </c>
      <c r="G308" s="220" t="s">
        <v>226</v>
      </c>
      <c r="H308" s="221">
        <v>44.66</v>
      </c>
      <c r="I308" s="222"/>
      <c r="J308" s="223">
        <f>ROUND(I308*H308,2)</f>
        <v>0</v>
      </c>
      <c r="K308" s="219" t="s">
        <v>227</v>
      </c>
      <c r="L308" s="47"/>
      <c r="M308" s="224" t="s">
        <v>19</v>
      </c>
      <c r="N308" s="225" t="s">
        <v>43</v>
      </c>
      <c r="O308" s="87"/>
      <c r="P308" s="226">
        <f>O308*H308</f>
        <v>0</v>
      </c>
      <c r="Q308" s="226">
        <v>0.00285</v>
      </c>
      <c r="R308" s="226">
        <f>Q308*H308</f>
        <v>0.127281</v>
      </c>
      <c r="S308" s="226">
        <v>0</v>
      </c>
      <c r="T308" s="22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28" t="s">
        <v>228</v>
      </c>
      <c r="AT308" s="228" t="s">
        <v>223</v>
      </c>
      <c r="AU308" s="228" t="s">
        <v>95</v>
      </c>
      <c r="AY308" s="20" t="s">
        <v>221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20" t="s">
        <v>80</v>
      </c>
      <c r="BK308" s="229">
        <f>ROUND(I308*H308,2)</f>
        <v>0</v>
      </c>
      <c r="BL308" s="20" t="s">
        <v>228</v>
      </c>
      <c r="BM308" s="228" t="s">
        <v>481</v>
      </c>
    </row>
    <row r="309" spans="1:47" s="2" customFormat="1" ht="12">
      <c r="A309" s="41"/>
      <c r="B309" s="42"/>
      <c r="C309" s="43"/>
      <c r="D309" s="230" t="s">
        <v>230</v>
      </c>
      <c r="E309" s="43"/>
      <c r="F309" s="231" t="s">
        <v>482</v>
      </c>
      <c r="G309" s="43"/>
      <c r="H309" s="43"/>
      <c r="I309" s="232"/>
      <c r="J309" s="43"/>
      <c r="K309" s="43"/>
      <c r="L309" s="47"/>
      <c r="M309" s="233"/>
      <c r="N309" s="23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230</v>
      </c>
      <c r="AU309" s="20" t="s">
        <v>95</v>
      </c>
    </row>
    <row r="310" spans="1:47" s="2" customFormat="1" ht="12">
      <c r="A310" s="41"/>
      <c r="B310" s="42"/>
      <c r="C310" s="43"/>
      <c r="D310" s="235" t="s">
        <v>232</v>
      </c>
      <c r="E310" s="43"/>
      <c r="F310" s="236" t="s">
        <v>483</v>
      </c>
      <c r="G310" s="43"/>
      <c r="H310" s="43"/>
      <c r="I310" s="232"/>
      <c r="J310" s="43"/>
      <c r="K310" s="43"/>
      <c r="L310" s="47"/>
      <c r="M310" s="233"/>
      <c r="N310" s="234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232</v>
      </c>
      <c r="AU310" s="20" t="s">
        <v>95</v>
      </c>
    </row>
    <row r="311" spans="1:51" s="13" customFormat="1" ht="12">
      <c r="A311" s="13"/>
      <c r="B311" s="237"/>
      <c r="C311" s="238"/>
      <c r="D311" s="230" t="s">
        <v>234</v>
      </c>
      <c r="E311" s="239" t="s">
        <v>19</v>
      </c>
      <c r="F311" s="240" t="s">
        <v>460</v>
      </c>
      <c r="G311" s="238"/>
      <c r="H311" s="241">
        <v>44.66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7" t="s">
        <v>234</v>
      </c>
      <c r="AU311" s="247" t="s">
        <v>95</v>
      </c>
      <c r="AV311" s="13" t="s">
        <v>82</v>
      </c>
      <c r="AW311" s="13" t="s">
        <v>33</v>
      </c>
      <c r="AX311" s="13" t="s">
        <v>80</v>
      </c>
      <c r="AY311" s="247" t="s">
        <v>221</v>
      </c>
    </row>
    <row r="312" spans="1:65" s="2" customFormat="1" ht="16.5" customHeight="1">
      <c r="A312" s="41"/>
      <c r="B312" s="42"/>
      <c r="C312" s="217" t="s">
        <v>484</v>
      </c>
      <c r="D312" s="217" t="s">
        <v>223</v>
      </c>
      <c r="E312" s="218" t="s">
        <v>485</v>
      </c>
      <c r="F312" s="219" t="s">
        <v>486</v>
      </c>
      <c r="G312" s="220" t="s">
        <v>226</v>
      </c>
      <c r="H312" s="221">
        <v>80.622</v>
      </c>
      <c r="I312" s="222"/>
      <c r="J312" s="223">
        <f>ROUND(I312*H312,2)</f>
        <v>0</v>
      </c>
      <c r="K312" s="219" t="s">
        <v>227</v>
      </c>
      <c r="L312" s="47"/>
      <c r="M312" s="224" t="s">
        <v>19</v>
      </c>
      <c r="N312" s="225" t="s">
        <v>43</v>
      </c>
      <c r="O312" s="87"/>
      <c r="P312" s="226">
        <f>O312*H312</f>
        <v>0</v>
      </c>
      <c r="Q312" s="226">
        <v>0.000263</v>
      </c>
      <c r="R312" s="226">
        <f>Q312*H312</f>
        <v>0.021203586</v>
      </c>
      <c r="S312" s="226">
        <v>0</v>
      </c>
      <c r="T312" s="227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8" t="s">
        <v>228</v>
      </c>
      <c r="AT312" s="228" t="s">
        <v>223</v>
      </c>
      <c r="AU312" s="228" t="s">
        <v>95</v>
      </c>
      <c r="AY312" s="20" t="s">
        <v>221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20" t="s">
        <v>80</v>
      </c>
      <c r="BK312" s="229">
        <f>ROUND(I312*H312,2)</f>
        <v>0</v>
      </c>
      <c r="BL312" s="20" t="s">
        <v>228</v>
      </c>
      <c r="BM312" s="228" t="s">
        <v>487</v>
      </c>
    </row>
    <row r="313" spans="1:47" s="2" customFormat="1" ht="12">
      <c r="A313" s="41"/>
      <c r="B313" s="42"/>
      <c r="C313" s="43"/>
      <c r="D313" s="230" t="s">
        <v>230</v>
      </c>
      <c r="E313" s="43"/>
      <c r="F313" s="231" t="s">
        <v>488</v>
      </c>
      <c r="G313" s="43"/>
      <c r="H313" s="43"/>
      <c r="I313" s="232"/>
      <c r="J313" s="43"/>
      <c r="K313" s="43"/>
      <c r="L313" s="47"/>
      <c r="M313" s="233"/>
      <c r="N313" s="234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20" t="s">
        <v>230</v>
      </c>
      <c r="AU313" s="20" t="s">
        <v>95</v>
      </c>
    </row>
    <row r="314" spans="1:47" s="2" customFormat="1" ht="12">
      <c r="A314" s="41"/>
      <c r="B314" s="42"/>
      <c r="C314" s="43"/>
      <c r="D314" s="235" t="s">
        <v>232</v>
      </c>
      <c r="E314" s="43"/>
      <c r="F314" s="236" t="s">
        <v>489</v>
      </c>
      <c r="G314" s="43"/>
      <c r="H314" s="43"/>
      <c r="I314" s="232"/>
      <c r="J314" s="43"/>
      <c r="K314" s="43"/>
      <c r="L314" s="47"/>
      <c r="M314" s="233"/>
      <c r="N314" s="234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232</v>
      </c>
      <c r="AU314" s="20" t="s">
        <v>95</v>
      </c>
    </row>
    <row r="315" spans="1:51" s="13" customFormat="1" ht="12">
      <c r="A315" s="13"/>
      <c r="B315" s="237"/>
      <c r="C315" s="238"/>
      <c r="D315" s="230" t="s">
        <v>234</v>
      </c>
      <c r="E315" s="239" t="s">
        <v>19</v>
      </c>
      <c r="F315" s="240" t="s">
        <v>490</v>
      </c>
      <c r="G315" s="238"/>
      <c r="H315" s="241">
        <v>80.622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7" t="s">
        <v>234</v>
      </c>
      <c r="AU315" s="247" t="s">
        <v>95</v>
      </c>
      <c r="AV315" s="13" t="s">
        <v>82</v>
      </c>
      <c r="AW315" s="13" t="s">
        <v>33</v>
      </c>
      <c r="AX315" s="13" t="s">
        <v>80</v>
      </c>
      <c r="AY315" s="247" t="s">
        <v>221</v>
      </c>
    </row>
    <row r="316" spans="1:65" s="2" customFormat="1" ht="24.15" customHeight="1">
      <c r="A316" s="41"/>
      <c r="B316" s="42"/>
      <c r="C316" s="217" t="s">
        <v>491</v>
      </c>
      <c r="D316" s="217" t="s">
        <v>223</v>
      </c>
      <c r="E316" s="218" t="s">
        <v>492</v>
      </c>
      <c r="F316" s="219" t="s">
        <v>493</v>
      </c>
      <c r="G316" s="220" t="s">
        <v>226</v>
      </c>
      <c r="H316" s="221">
        <v>80.622</v>
      </c>
      <c r="I316" s="222"/>
      <c r="J316" s="223">
        <f>ROUND(I316*H316,2)</f>
        <v>0</v>
      </c>
      <c r="K316" s="219" t="s">
        <v>227</v>
      </c>
      <c r="L316" s="47"/>
      <c r="M316" s="224" t="s">
        <v>19</v>
      </c>
      <c r="N316" s="225" t="s">
        <v>43</v>
      </c>
      <c r="O316" s="87"/>
      <c r="P316" s="226">
        <f>O316*H316</f>
        <v>0</v>
      </c>
      <c r="Q316" s="226">
        <v>0.00014</v>
      </c>
      <c r="R316" s="226">
        <f>Q316*H316</f>
        <v>0.01128708</v>
      </c>
      <c r="S316" s="226">
        <v>0</v>
      </c>
      <c r="T316" s="227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8" t="s">
        <v>228</v>
      </c>
      <c r="AT316" s="228" t="s">
        <v>223</v>
      </c>
      <c r="AU316" s="228" t="s">
        <v>95</v>
      </c>
      <c r="AY316" s="20" t="s">
        <v>221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20" t="s">
        <v>80</v>
      </c>
      <c r="BK316" s="229">
        <f>ROUND(I316*H316,2)</f>
        <v>0</v>
      </c>
      <c r="BL316" s="20" t="s">
        <v>228</v>
      </c>
      <c r="BM316" s="228" t="s">
        <v>494</v>
      </c>
    </row>
    <row r="317" spans="1:47" s="2" customFormat="1" ht="12">
      <c r="A317" s="41"/>
      <c r="B317" s="42"/>
      <c r="C317" s="43"/>
      <c r="D317" s="230" t="s">
        <v>230</v>
      </c>
      <c r="E317" s="43"/>
      <c r="F317" s="231" t="s">
        <v>495</v>
      </c>
      <c r="G317" s="43"/>
      <c r="H317" s="43"/>
      <c r="I317" s="232"/>
      <c r="J317" s="43"/>
      <c r="K317" s="43"/>
      <c r="L317" s="47"/>
      <c r="M317" s="233"/>
      <c r="N317" s="234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230</v>
      </c>
      <c r="AU317" s="20" t="s">
        <v>95</v>
      </c>
    </row>
    <row r="318" spans="1:47" s="2" customFormat="1" ht="12">
      <c r="A318" s="41"/>
      <c r="B318" s="42"/>
      <c r="C318" s="43"/>
      <c r="D318" s="235" t="s">
        <v>232</v>
      </c>
      <c r="E318" s="43"/>
      <c r="F318" s="236" t="s">
        <v>496</v>
      </c>
      <c r="G318" s="43"/>
      <c r="H318" s="43"/>
      <c r="I318" s="232"/>
      <c r="J318" s="43"/>
      <c r="K318" s="43"/>
      <c r="L318" s="47"/>
      <c r="M318" s="233"/>
      <c r="N318" s="234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232</v>
      </c>
      <c r="AU318" s="20" t="s">
        <v>95</v>
      </c>
    </row>
    <row r="319" spans="1:51" s="13" customFormat="1" ht="12">
      <c r="A319" s="13"/>
      <c r="B319" s="237"/>
      <c r="C319" s="238"/>
      <c r="D319" s="230" t="s">
        <v>234</v>
      </c>
      <c r="E319" s="239" t="s">
        <v>19</v>
      </c>
      <c r="F319" s="240" t="s">
        <v>490</v>
      </c>
      <c r="G319" s="238"/>
      <c r="H319" s="241">
        <v>80.622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7" t="s">
        <v>234</v>
      </c>
      <c r="AU319" s="247" t="s">
        <v>95</v>
      </c>
      <c r="AV319" s="13" t="s">
        <v>82</v>
      </c>
      <c r="AW319" s="13" t="s">
        <v>33</v>
      </c>
      <c r="AX319" s="13" t="s">
        <v>80</v>
      </c>
      <c r="AY319" s="247" t="s">
        <v>221</v>
      </c>
    </row>
    <row r="320" spans="1:65" s="2" customFormat="1" ht="44.25" customHeight="1">
      <c r="A320" s="41"/>
      <c r="B320" s="42"/>
      <c r="C320" s="217" t="s">
        <v>497</v>
      </c>
      <c r="D320" s="217" t="s">
        <v>223</v>
      </c>
      <c r="E320" s="218" t="s">
        <v>498</v>
      </c>
      <c r="F320" s="219" t="s">
        <v>499</v>
      </c>
      <c r="G320" s="220" t="s">
        <v>226</v>
      </c>
      <c r="H320" s="221">
        <v>43.05</v>
      </c>
      <c r="I320" s="222"/>
      <c r="J320" s="223">
        <f>ROUND(I320*H320,2)</f>
        <v>0</v>
      </c>
      <c r="K320" s="219" t="s">
        <v>227</v>
      </c>
      <c r="L320" s="47"/>
      <c r="M320" s="224" t="s">
        <v>19</v>
      </c>
      <c r="N320" s="225" t="s">
        <v>43</v>
      </c>
      <c r="O320" s="87"/>
      <c r="P320" s="226">
        <f>O320*H320</f>
        <v>0</v>
      </c>
      <c r="Q320" s="226">
        <v>0.00851616</v>
      </c>
      <c r="R320" s="226">
        <f>Q320*H320</f>
        <v>0.366620688</v>
      </c>
      <c r="S320" s="226">
        <v>0</v>
      </c>
      <c r="T320" s="227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8" t="s">
        <v>228</v>
      </c>
      <c r="AT320" s="228" t="s">
        <v>223</v>
      </c>
      <c r="AU320" s="228" t="s">
        <v>95</v>
      </c>
      <c r="AY320" s="20" t="s">
        <v>221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20" t="s">
        <v>80</v>
      </c>
      <c r="BK320" s="229">
        <f>ROUND(I320*H320,2)</f>
        <v>0</v>
      </c>
      <c r="BL320" s="20" t="s">
        <v>228</v>
      </c>
      <c r="BM320" s="228" t="s">
        <v>500</v>
      </c>
    </row>
    <row r="321" spans="1:47" s="2" customFormat="1" ht="12">
      <c r="A321" s="41"/>
      <c r="B321" s="42"/>
      <c r="C321" s="43"/>
      <c r="D321" s="230" t="s">
        <v>230</v>
      </c>
      <c r="E321" s="43"/>
      <c r="F321" s="231" t="s">
        <v>501</v>
      </c>
      <c r="G321" s="43"/>
      <c r="H321" s="43"/>
      <c r="I321" s="232"/>
      <c r="J321" s="43"/>
      <c r="K321" s="43"/>
      <c r="L321" s="47"/>
      <c r="M321" s="233"/>
      <c r="N321" s="234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230</v>
      </c>
      <c r="AU321" s="20" t="s">
        <v>95</v>
      </c>
    </row>
    <row r="322" spans="1:47" s="2" customFormat="1" ht="12">
      <c r="A322" s="41"/>
      <c r="B322" s="42"/>
      <c r="C322" s="43"/>
      <c r="D322" s="235" t="s">
        <v>232</v>
      </c>
      <c r="E322" s="43"/>
      <c r="F322" s="236" t="s">
        <v>502</v>
      </c>
      <c r="G322" s="43"/>
      <c r="H322" s="43"/>
      <c r="I322" s="232"/>
      <c r="J322" s="43"/>
      <c r="K322" s="43"/>
      <c r="L322" s="47"/>
      <c r="M322" s="233"/>
      <c r="N322" s="234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20" t="s">
        <v>232</v>
      </c>
      <c r="AU322" s="20" t="s">
        <v>95</v>
      </c>
    </row>
    <row r="323" spans="1:51" s="13" customFormat="1" ht="12">
      <c r="A323" s="13"/>
      <c r="B323" s="237"/>
      <c r="C323" s="238"/>
      <c r="D323" s="230" t="s">
        <v>234</v>
      </c>
      <c r="E323" s="239" t="s">
        <v>19</v>
      </c>
      <c r="F323" s="240" t="s">
        <v>503</v>
      </c>
      <c r="G323" s="238"/>
      <c r="H323" s="241">
        <v>43.05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7" t="s">
        <v>234</v>
      </c>
      <c r="AU323" s="247" t="s">
        <v>95</v>
      </c>
      <c r="AV323" s="13" t="s">
        <v>82</v>
      </c>
      <c r="AW323" s="13" t="s">
        <v>33</v>
      </c>
      <c r="AX323" s="13" t="s">
        <v>80</v>
      </c>
      <c r="AY323" s="247" t="s">
        <v>221</v>
      </c>
    </row>
    <row r="324" spans="1:65" s="2" customFormat="1" ht="24.15" customHeight="1">
      <c r="A324" s="41"/>
      <c r="B324" s="42"/>
      <c r="C324" s="269" t="s">
        <v>159</v>
      </c>
      <c r="D324" s="269" t="s">
        <v>295</v>
      </c>
      <c r="E324" s="270" t="s">
        <v>504</v>
      </c>
      <c r="F324" s="271" t="s">
        <v>505</v>
      </c>
      <c r="G324" s="272" t="s">
        <v>226</v>
      </c>
      <c r="H324" s="273">
        <v>45.203</v>
      </c>
      <c r="I324" s="274"/>
      <c r="J324" s="275">
        <f>ROUND(I324*H324,2)</f>
        <v>0</v>
      </c>
      <c r="K324" s="271" t="s">
        <v>227</v>
      </c>
      <c r="L324" s="276"/>
      <c r="M324" s="277" t="s">
        <v>19</v>
      </c>
      <c r="N324" s="278" t="s">
        <v>43</v>
      </c>
      <c r="O324" s="87"/>
      <c r="P324" s="226">
        <f>O324*H324</f>
        <v>0</v>
      </c>
      <c r="Q324" s="226">
        <v>0.003</v>
      </c>
      <c r="R324" s="226">
        <f>Q324*H324</f>
        <v>0.135609</v>
      </c>
      <c r="S324" s="226">
        <v>0</v>
      </c>
      <c r="T324" s="227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28" t="s">
        <v>279</v>
      </c>
      <c r="AT324" s="228" t="s">
        <v>295</v>
      </c>
      <c r="AU324" s="228" t="s">
        <v>95</v>
      </c>
      <c r="AY324" s="20" t="s">
        <v>221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20" t="s">
        <v>80</v>
      </c>
      <c r="BK324" s="229">
        <f>ROUND(I324*H324,2)</f>
        <v>0</v>
      </c>
      <c r="BL324" s="20" t="s">
        <v>228</v>
      </c>
      <c r="BM324" s="228" t="s">
        <v>506</v>
      </c>
    </row>
    <row r="325" spans="1:47" s="2" customFormat="1" ht="12">
      <c r="A325" s="41"/>
      <c r="B325" s="42"/>
      <c r="C325" s="43"/>
      <c r="D325" s="230" t="s">
        <v>230</v>
      </c>
      <c r="E325" s="43"/>
      <c r="F325" s="231" t="s">
        <v>505</v>
      </c>
      <c r="G325" s="43"/>
      <c r="H325" s="43"/>
      <c r="I325" s="232"/>
      <c r="J325" s="43"/>
      <c r="K325" s="43"/>
      <c r="L325" s="47"/>
      <c r="M325" s="233"/>
      <c r="N325" s="234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230</v>
      </c>
      <c r="AU325" s="20" t="s">
        <v>95</v>
      </c>
    </row>
    <row r="326" spans="1:51" s="13" customFormat="1" ht="12">
      <c r="A326" s="13"/>
      <c r="B326" s="237"/>
      <c r="C326" s="238"/>
      <c r="D326" s="230" t="s">
        <v>234</v>
      </c>
      <c r="E326" s="238"/>
      <c r="F326" s="240" t="s">
        <v>507</v>
      </c>
      <c r="G326" s="238"/>
      <c r="H326" s="241">
        <v>45.203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7" t="s">
        <v>234</v>
      </c>
      <c r="AU326" s="247" t="s">
        <v>95</v>
      </c>
      <c r="AV326" s="13" t="s">
        <v>82</v>
      </c>
      <c r="AW326" s="13" t="s">
        <v>4</v>
      </c>
      <c r="AX326" s="13" t="s">
        <v>80</v>
      </c>
      <c r="AY326" s="247" t="s">
        <v>221</v>
      </c>
    </row>
    <row r="327" spans="1:65" s="2" customFormat="1" ht="44.25" customHeight="1">
      <c r="A327" s="41"/>
      <c r="B327" s="42"/>
      <c r="C327" s="217" t="s">
        <v>508</v>
      </c>
      <c r="D327" s="217" t="s">
        <v>223</v>
      </c>
      <c r="E327" s="218" t="s">
        <v>509</v>
      </c>
      <c r="F327" s="219" t="s">
        <v>510</v>
      </c>
      <c r="G327" s="220" t="s">
        <v>226</v>
      </c>
      <c r="H327" s="221">
        <v>23.84</v>
      </c>
      <c r="I327" s="222"/>
      <c r="J327" s="223">
        <f>ROUND(I327*H327,2)</f>
        <v>0</v>
      </c>
      <c r="K327" s="219" t="s">
        <v>227</v>
      </c>
      <c r="L327" s="47"/>
      <c r="M327" s="224" t="s">
        <v>19</v>
      </c>
      <c r="N327" s="225" t="s">
        <v>43</v>
      </c>
      <c r="O327" s="87"/>
      <c r="P327" s="226">
        <f>O327*H327</f>
        <v>0</v>
      </c>
      <c r="Q327" s="226">
        <v>0.01151696</v>
      </c>
      <c r="R327" s="226">
        <f>Q327*H327</f>
        <v>0.2745643264</v>
      </c>
      <c r="S327" s="226">
        <v>0</v>
      </c>
      <c r="T327" s="22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8" t="s">
        <v>228</v>
      </c>
      <c r="AT327" s="228" t="s">
        <v>223</v>
      </c>
      <c r="AU327" s="228" t="s">
        <v>95</v>
      </c>
      <c r="AY327" s="20" t="s">
        <v>221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20" t="s">
        <v>80</v>
      </c>
      <c r="BK327" s="229">
        <f>ROUND(I327*H327,2)</f>
        <v>0</v>
      </c>
      <c r="BL327" s="20" t="s">
        <v>228</v>
      </c>
      <c r="BM327" s="228" t="s">
        <v>511</v>
      </c>
    </row>
    <row r="328" spans="1:47" s="2" customFormat="1" ht="12">
      <c r="A328" s="41"/>
      <c r="B328" s="42"/>
      <c r="C328" s="43"/>
      <c r="D328" s="230" t="s">
        <v>230</v>
      </c>
      <c r="E328" s="43"/>
      <c r="F328" s="231" t="s">
        <v>512</v>
      </c>
      <c r="G328" s="43"/>
      <c r="H328" s="43"/>
      <c r="I328" s="232"/>
      <c r="J328" s="43"/>
      <c r="K328" s="43"/>
      <c r="L328" s="47"/>
      <c r="M328" s="233"/>
      <c r="N328" s="23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230</v>
      </c>
      <c r="AU328" s="20" t="s">
        <v>95</v>
      </c>
    </row>
    <row r="329" spans="1:47" s="2" customFormat="1" ht="12">
      <c r="A329" s="41"/>
      <c r="B329" s="42"/>
      <c r="C329" s="43"/>
      <c r="D329" s="235" t="s">
        <v>232</v>
      </c>
      <c r="E329" s="43"/>
      <c r="F329" s="236" t="s">
        <v>513</v>
      </c>
      <c r="G329" s="43"/>
      <c r="H329" s="43"/>
      <c r="I329" s="232"/>
      <c r="J329" s="43"/>
      <c r="K329" s="43"/>
      <c r="L329" s="47"/>
      <c r="M329" s="233"/>
      <c r="N329" s="234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20" t="s">
        <v>232</v>
      </c>
      <c r="AU329" s="20" t="s">
        <v>95</v>
      </c>
    </row>
    <row r="330" spans="1:51" s="13" customFormat="1" ht="12">
      <c r="A330" s="13"/>
      <c r="B330" s="237"/>
      <c r="C330" s="238"/>
      <c r="D330" s="230" t="s">
        <v>234</v>
      </c>
      <c r="E330" s="239" t="s">
        <v>19</v>
      </c>
      <c r="F330" s="240" t="s">
        <v>514</v>
      </c>
      <c r="G330" s="238"/>
      <c r="H330" s="241">
        <v>23.84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7" t="s">
        <v>234</v>
      </c>
      <c r="AU330" s="247" t="s">
        <v>95</v>
      </c>
      <c r="AV330" s="13" t="s">
        <v>82</v>
      </c>
      <c r="AW330" s="13" t="s">
        <v>33</v>
      </c>
      <c r="AX330" s="13" t="s">
        <v>80</v>
      </c>
      <c r="AY330" s="247" t="s">
        <v>221</v>
      </c>
    </row>
    <row r="331" spans="1:65" s="2" customFormat="1" ht="24.15" customHeight="1">
      <c r="A331" s="41"/>
      <c r="B331" s="42"/>
      <c r="C331" s="269" t="s">
        <v>515</v>
      </c>
      <c r="D331" s="269" t="s">
        <v>295</v>
      </c>
      <c r="E331" s="270" t="s">
        <v>516</v>
      </c>
      <c r="F331" s="271" t="s">
        <v>517</v>
      </c>
      <c r="G331" s="272" t="s">
        <v>226</v>
      </c>
      <c r="H331" s="273">
        <v>25.032</v>
      </c>
      <c r="I331" s="274"/>
      <c r="J331" s="275">
        <f>ROUND(I331*H331,2)</f>
        <v>0</v>
      </c>
      <c r="K331" s="271" t="s">
        <v>227</v>
      </c>
      <c r="L331" s="276"/>
      <c r="M331" s="277" t="s">
        <v>19</v>
      </c>
      <c r="N331" s="278" t="s">
        <v>43</v>
      </c>
      <c r="O331" s="87"/>
      <c r="P331" s="226">
        <f>O331*H331</f>
        <v>0</v>
      </c>
      <c r="Q331" s="226">
        <v>0.0155</v>
      </c>
      <c r="R331" s="226">
        <f>Q331*H331</f>
        <v>0.387996</v>
      </c>
      <c r="S331" s="226">
        <v>0</v>
      </c>
      <c r="T331" s="22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8" t="s">
        <v>279</v>
      </c>
      <c r="AT331" s="228" t="s">
        <v>295</v>
      </c>
      <c r="AU331" s="228" t="s">
        <v>95</v>
      </c>
      <c r="AY331" s="20" t="s">
        <v>221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20" t="s">
        <v>80</v>
      </c>
      <c r="BK331" s="229">
        <f>ROUND(I331*H331,2)</f>
        <v>0</v>
      </c>
      <c r="BL331" s="20" t="s">
        <v>228</v>
      </c>
      <c r="BM331" s="228" t="s">
        <v>518</v>
      </c>
    </row>
    <row r="332" spans="1:47" s="2" customFormat="1" ht="12">
      <c r="A332" s="41"/>
      <c r="B332" s="42"/>
      <c r="C332" s="43"/>
      <c r="D332" s="230" t="s">
        <v>230</v>
      </c>
      <c r="E332" s="43"/>
      <c r="F332" s="231" t="s">
        <v>517</v>
      </c>
      <c r="G332" s="43"/>
      <c r="H332" s="43"/>
      <c r="I332" s="232"/>
      <c r="J332" s="43"/>
      <c r="K332" s="43"/>
      <c r="L332" s="47"/>
      <c r="M332" s="233"/>
      <c r="N332" s="234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20" t="s">
        <v>230</v>
      </c>
      <c r="AU332" s="20" t="s">
        <v>95</v>
      </c>
    </row>
    <row r="333" spans="1:51" s="13" customFormat="1" ht="12">
      <c r="A333" s="13"/>
      <c r="B333" s="237"/>
      <c r="C333" s="238"/>
      <c r="D333" s="230" t="s">
        <v>234</v>
      </c>
      <c r="E333" s="238"/>
      <c r="F333" s="240" t="s">
        <v>519</v>
      </c>
      <c r="G333" s="238"/>
      <c r="H333" s="241">
        <v>25.032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7" t="s">
        <v>234</v>
      </c>
      <c r="AU333" s="247" t="s">
        <v>95</v>
      </c>
      <c r="AV333" s="13" t="s">
        <v>82</v>
      </c>
      <c r="AW333" s="13" t="s">
        <v>4</v>
      </c>
      <c r="AX333" s="13" t="s">
        <v>80</v>
      </c>
      <c r="AY333" s="247" t="s">
        <v>221</v>
      </c>
    </row>
    <row r="334" spans="1:65" s="2" customFormat="1" ht="49.05" customHeight="1">
      <c r="A334" s="41"/>
      <c r="B334" s="42"/>
      <c r="C334" s="217" t="s">
        <v>520</v>
      </c>
      <c r="D334" s="217" t="s">
        <v>223</v>
      </c>
      <c r="E334" s="218" t="s">
        <v>521</v>
      </c>
      <c r="F334" s="219" t="s">
        <v>522</v>
      </c>
      <c r="G334" s="220" t="s">
        <v>226</v>
      </c>
      <c r="H334" s="221">
        <v>56.782</v>
      </c>
      <c r="I334" s="222"/>
      <c r="J334" s="223">
        <f>ROUND(I334*H334,2)</f>
        <v>0</v>
      </c>
      <c r="K334" s="219" t="s">
        <v>227</v>
      </c>
      <c r="L334" s="47"/>
      <c r="M334" s="224" t="s">
        <v>19</v>
      </c>
      <c r="N334" s="225" t="s">
        <v>43</v>
      </c>
      <c r="O334" s="87"/>
      <c r="P334" s="226">
        <f>O334*H334</f>
        <v>0</v>
      </c>
      <c r="Q334" s="226">
        <v>0.01167696</v>
      </c>
      <c r="R334" s="226">
        <f>Q334*H334</f>
        <v>0.6630411427199999</v>
      </c>
      <c r="S334" s="226">
        <v>0</v>
      </c>
      <c r="T334" s="227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28" t="s">
        <v>228</v>
      </c>
      <c r="AT334" s="228" t="s">
        <v>223</v>
      </c>
      <c r="AU334" s="228" t="s">
        <v>95</v>
      </c>
      <c r="AY334" s="20" t="s">
        <v>221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20" t="s">
        <v>80</v>
      </c>
      <c r="BK334" s="229">
        <f>ROUND(I334*H334,2)</f>
        <v>0</v>
      </c>
      <c r="BL334" s="20" t="s">
        <v>228</v>
      </c>
      <c r="BM334" s="228" t="s">
        <v>523</v>
      </c>
    </row>
    <row r="335" spans="1:47" s="2" customFormat="1" ht="12">
      <c r="A335" s="41"/>
      <c r="B335" s="42"/>
      <c r="C335" s="43"/>
      <c r="D335" s="230" t="s">
        <v>230</v>
      </c>
      <c r="E335" s="43"/>
      <c r="F335" s="231" t="s">
        <v>524</v>
      </c>
      <c r="G335" s="43"/>
      <c r="H335" s="43"/>
      <c r="I335" s="232"/>
      <c r="J335" s="43"/>
      <c r="K335" s="43"/>
      <c r="L335" s="47"/>
      <c r="M335" s="233"/>
      <c r="N335" s="234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20" t="s">
        <v>230</v>
      </c>
      <c r="AU335" s="20" t="s">
        <v>95</v>
      </c>
    </row>
    <row r="336" spans="1:47" s="2" customFormat="1" ht="12">
      <c r="A336" s="41"/>
      <c r="B336" s="42"/>
      <c r="C336" s="43"/>
      <c r="D336" s="235" t="s">
        <v>232</v>
      </c>
      <c r="E336" s="43"/>
      <c r="F336" s="236" t="s">
        <v>525</v>
      </c>
      <c r="G336" s="43"/>
      <c r="H336" s="43"/>
      <c r="I336" s="232"/>
      <c r="J336" s="43"/>
      <c r="K336" s="43"/>
      <c r="L336" s="47"/>
      <c r="M336" s="233"/>
      <c r="N336" s="234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232</v>
      </c>
      <c r="AU336" s="20" t="s">
        <v>95</v>
      </c>
    </row>
    <row r="337" spans="1:51" s="13" customFormat="1" ht="12">
      <c r="A337" s="13"/>
      <c r="B337" s="237"/>
      <c r="C337" s="238"/>
      <c r="D337" s="230" t="s">
        <v>234</v>
      </c>
      <c r="E337" s="239" t="s">
        <v>19</v>
      </c>
      <c r="F337" s="240" t="s">
        <v>526</v>
      </c>
      <c r="G337" s="238"/>
      <c r="H337" s="241">
        <v>56.782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7" t="s">
        <v>234</v>
      </c>
      <c r="AU337" s="247" t="s">
        <v>95</v>
      </c>
      <c r="AV337" s="13" t="s">
        <v>82</v>
      </c>
      <c r="AW337" s="13" t="s">
        <v>33</v>
      </c>
      <c r="AX337" s="13" t="s">
        <v>80</v>
      </c>
      <c r="AY337" s="247" t="s">
        <v>221</v>
      </c>
    </row>
    <row r="338" spans="1:65" s="2" customFormat="1" ht="24.15" customHeight="1">
      <c r="A338" s="41"/>
      <c r="B338" s="42"/>
      <c r="C338" s="269" t="s">
        <v>527</v>
      </c>
      <c r="D338" s="269" t="s">
        <v>295</v>
      </c>
      <c r="E338" s="270" t="s">
        <v>528</v>
      </c>
      <c r="F338" s="271" t="s">
        <v>529</v>
      </c>
      <c r="G338" s="272" t="s">
        <v>226</v>
      </c>
      <c r="H338" s="273">
        <v>59.621</v>
      </c>
      <c r="I338" s="274"/>
      <c r="J338" s="275">
        <f>ROUND(I338*H338,2)</f>
        <v>0</v>
      </c>
      <c r="K338" s="271" t="s">
        <v>227</v>
      </c>
      <c r="L338" s="276"/>
      <c r="M338" s="277" t="s">
        <v>19</v>
      </c>
      <c r="N338" s="278" t="s">
        <v>43</v>
      </c>
      <c r="O338" s="87"/>
      <c r="P338" s="226">
        <f>O338*H338</f>
        <v>0</v>
      </c>
      <c r="Q338" s="226">
        <v>0.031</v>
      </c>
      <c r="R338" s="226">
        <f>Q338*H338</f>
        <v>1.848251</v>
      </c>
      <c r="S338" s="226">
        <v>0</v>
      </c>
      <c r="T338" s="227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28" t="s">
        <v>279</v>
      </c>
      <c r="AT338" s="228" t="s">
        <v>295</v>
      </c>
      <c r="AU338" s="228" t="s">
        <v>95</v>
      </c>
      <c r="AY338" s="20" t="s">
        <v>221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20" t="s">
        <v>80</v>
      </c>
      <c r="BK338" s="229">
        <f>ROUND(I338*H338,2)</f>
        <v>0</v>
      </c>
      <c r="BL338" s="20" t="s">
        <v>228</v>
      </c>
      <c r="BM338" s="228" t="s">
        <v>530</v>
      </c>
    </row>
    <row r="339" spans="1:47" s="2" customFormat="1" ht="12">
      <c r="A339" s="41"/>
      <c r="B339" s="42"/>
      <c r="C339" s="43"/>
      <c r="D339" s="230" t="s">
        <v>230</v>
      </c>
      <c r="E339" s="43"/>
      <c r="F339" s="231" t="s">
        <v>529</v>
      </c>
      <c r="G339" s="43"/>
      <c r="H339" s="43"/>
      <c r="I339" s="232"/>
      <c r="J339" s="43"/>
      <c r="K339" s="43"/>
      <c r="L339" s="47"/>
      <c r="M339" s="233"/>
      <c r="N339" s="234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20" t="s">
        <v>230</v>
      </c>
      <c r="AU339" s="20" t="s">
        <v>95</v>
      </c>
    </row>
    <row r="340" spans="1:51" s="13" customFormat="1" ht="12">
      <c r="A340" s="13"/>
      <c r="B340" s="237"/>
      <c r="C340" s="238"/>
      <c r="D340" s="230" t="s">
        <v>234</v>
      </c>
      <c r="E340" s="238"/>
      <c r="F340" s="240" t="s">
        <v>531</v>
      </c>
      <c r="G340" s="238"/>
      <c r="H340" s="241">
        <v>59.621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7" t="s">
        <v>234</v>
      </c>
      <c r="AU340" s="247" t="s">
        <v>95</v>
      </c>
      <c r="AV340" s="13" t="s">
        <v>82</v>
      </c>
      <c r="AW340" s="13" t="s">
        <v>4</v>
      </c>
      <c r="AX340" s="13" t="s">
        <v>80</v>
      </c>
      <c r="AY340" s="247" t="s">
        <v>221</v>
      </c>
    </row>
    <row r="341" spans="1:65" s="2" customFormat="1" ht="24.15" customHeight="1">
      <c r="A341" s="41"/>
      <c r="B341" s="42"/>
      <c r="C341" s="217" t="s">
        <v>532</v>
      </c>
      <c r="D341" s="217" t="s">
        <v>223</v>
      </c>
      <c r="E341" s="218" t="s">
        <v>533</v>
      </c>
      <c r="F341" s="219" t="s">
        <v>534</v>
      </c>
      <c r="G341" s="220" t="s">
        <v>305</v>
      </c>
      <c r="H341" s="221">
        <v>61.72</v>
      </c>
      <c r="I341" s="222"/>
      <c r="J341" s="223">
        <f>ROUND(I341*H341,2)</f>
        <v>0</v>
      </c>
      <c r="K341" s="219" t="s">
        <v>227</v>
      </c>
      <c r="L341" s="47"/>
      <c r="M341" s="224" t="s">
        <v>19</v>
      </c>
      <c r="N341" s="225" t="s">
        <v>43</v>
      </c>
      <c r="O341" s="87"/>
      <c r="P341" s="226">
        <f>O341*H341</f>
        <v>0</v>
      </c>
      <c r="Q341" s="226">
        <v>3E-05</v>
      </c>
      <c r="R341" s="226">
        <f>Q341*H341</f>
        <v>0.0018516000000000001</v>
      </c>
      <c r="S341" s="226">
        <v>0</v>
      </c>
      <c r="T341" s="227">
        <f>S341*H341</f>
        <v>0</v>
      </c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R341" s="228" t="s">
        <v>228</v>
      </c>
      <c r="AT341" s="228" t="s">
        <v>223</v>
      </c>
      <c r="AU341" s="228" t="s">
        <v>95</v>
      </c>
      <c r="AY341" s="20" t="s">
        <v>221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20" t="s">
        <v>80</v>
      </c>
      <c r="BK341" s="229">
        <f>ROUND(I341*H341,2)</f>
        <v>0</v>
      </c>
      <c r="BL341" s="20" t="s">
        <v>228</v>
      </c>
      <c r="BM341" s="228" t="s">
        <v>535</v>
      </c>
    </row>
    <row r="342" spans="1:47" s="2" customFormat="1" ht="12">
      <c r="A342" s="41"/>
      <c r="B342" s="42"/>
      <c r="C342" s="43"/>
      <c r="D342" s="230" t="s">
        <v>230</v>
      </c>
      <c r="E342" s="43"/>
      <c r="F342" s="231" t="s">
        <v>536</v>
      </c>
      <c r="G342" s="43"/>
      <c r="H342" s="43"/>
      <c r="I342" s="232"/>
      <c r="J342" s="43"/>
      <c r="K342" s="43"/>
      <c r="L342" s="47"/>
      <c r="M342" s="233"/>
      <c r="N342" s="234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230</v>
      </c>
      <c r="AU342" s="20" t="s">
        <v>95</v>
      </c>
    </row>
    <row r="343" spans="1:47" s="2" customFormat="1" ht="12">
      <c r="A343" s="41"/>
      <c r="B343" s="42"/>
      <c r="C343" s="43"/>
      <c r="D343" s="235" t="s">
        <v>232</v>
      </c>
      <c r="E343" s="43"/>
      <c r="F343" s="236" t="s">
        <v>537</v>
      </c>
      <c r="G343" s="43"/>
      <c r="H343" s="43"/>
      <c r="I343" s="232"/>
      <c r="J343" s="43"/>
      <c r="K343" s="43"/>
      <c r="L343" s="47"/>
      <c r="M343" s="233"/>
      <c r="N343" s="234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232</v>
      </c>
      <c r="AU343" s="20" t="s">
        <v>95</v>
      </c>
    </row>
    <row r="344" spans="1:51" s="13" customFormat="1" ht="12">
      <c r="A344" s="13"/>
      <c r="B344" s="237"/>
      <c r="C344" s="238"/>
      <c r="D344" s="230" t="s">
        <v>234</v>
      </c>
      <c r="E344" s="239" t="s">
        <v>19</v>
      </c>
      <c r="F344" s="240" t="s">
        <v>538</v>
      </c>
      <c r="G344" s="238"/>
      <c r="H344" s="241">
        <v>61.72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7" t="s">
        <v>234</v>
      </c>
      <c r="AU344" s="247" t="s">
        <v>95</v>
      </c>
      <c r="AV344" s="13" t="s">
        <v>82</v>
      </c>
      <c r="AW344" s="13" t="s">
        <v>33</v>
      </c>
      <c r="AX344" s="13" t="s">
        <v>80</v>
      </c>
      <c r="AY344" s="247" t="s">
        <v>221</v>
      </c>
    </row>
    <row r="345" spans="1:65" s="2" customFormat="1" ht="24.15" customHeight="1">
      <c r="A345" s="41"/>
      <c r="B345" s="42"/>
      <c r="C345" s="269" t="s">
        <v>539</v>
      </c>
      <c r="D345" s="269" t="s">
        <v>295</v>
      </c>
      <c r="E345" s="270" t="s">
        <v>540</v>
      </c>
      <c r="F345" s="271" t="s">
        <v>541</v>
      </c>
      <c r="G345" s="272" t="s">
        <v>305</v>
      </c>
      <c r="H345" s="273">
        <v>64.806</v>
      </c>
      <c r="I345" s="274"/>
      <c r="J345" s="275">
        <f>ROUND(I345*H345,2)</f>
        <v>0</v>
      </c>
      <c r="K345" s="271" t="s">
        <v>227</v>
      </c>
      <c r="L345" s="276"/>
      <c r="M345" s="277" t="s">
        <v>19</v>
      </c>
      <c r="N345" s="278" t="s">
        <v>43</v>
      </c>
      <c r="O345" s="87"/>
      <c r="P345" s="226">
        <f>O345*H345</f>
        <v>0</v>
      </c>
      <c r="Q345" s="226">
        <v>0.00032</v>
      </c>
      <c r="R345" s="226">
        <f>Q345*H345</f>
        <v>0.02073792</v>
      </c>
      <c r="S345" s="226">
        <v>0</v>
      </c>
      <c r="T345" s="227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28" t="s">
        <v>279</v>
      </c>
      <c r="AT345" s="228" t="s">
        <v>295</v>
      </c>
      <c r="AU345" s="228" t="s">
        <v>95</v>
      </c>
      <c r="AY345" s="20" t="s">
        <v>221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20" t="s">
        <v>80</v>
      </c>
      <c r="BK345" s="229">
        <f>ROUND(I345*H345,2)</f>
        <v>0</v>
      </c>
      <c r="BL345" s="20" t="s">
        <v>228</v>
      </c>
      <c r="BM345" s="228" t="s">
        <v>542</v>
      </c>
    </row>
    <row r="346" spans="1:47" s="2" customFormat="1" ht="12">
      <c r="A346" s="41"/>
      <c r="B346" s="42"/>
      <c r="C346" s="43"/>
      <c r="D346" s="230" t="s">
        <v>230</v>
      </c>
      <c r="E346" s="43"/>
      <c r="F346" s="231" t="s">
        <v>541</v>
      </c>
      <c r="G346" s="43"/>
      <c r="H346" s="43"/>
      <c r="I346" s="232"/>
      <c r="J346" s="43"/>
      <c r="K346" s="43"/>
      <c r="L346" s="47"/>
      <c r="M346" s="233"/>
      <c r="N346" s="234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230</v>
      </c>
      <c r="AU346" s="20" t="s">
        <v>95</v>
      </c>
    </row>
    <row r="347" spans="1:51" s="13" customFormat="1" ht="12">
      <c r="A347" s="13"/>
      <c r="B347" s="237"/>
      <c r="C347" s="238"/>
      <c r="D347" s="230" t="s">
        <v>234</v>
      </c>
      <c r="E347" s="238"/>
      <c r="F347" s="240" t="s">
        <v>543</v>
      </c>
      <c r="G347" s="238"/>
      <c r="H347" s="241">
        <v>64.806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7" t="s">
        <v>234</v>
      </c>
      <c r="AU347" s="247" t="s">
        <v>95</v>
      </c>
      <c r="AV347" s="13" t="s">
        <v>82</v>
      </c>
      <c r="AW347" s="13" t="s">
        <v>4</v>
      </c>
      <c r="AX347" s="13" t="s">
        <v>80</v>
      </c>
      <c r="AY347" s="247" t="s">
        <v>221</v>
      </c>
    </row>
    <row r="348" spans="1:65" s="2" customFormat="1" ht="16.5" customHeight="1">
      <c r="A348" s="41"/>
      <c r="B348" s="42"/>
      <c r="C348" s="217" t="s">
        <v>544</v>
      </c>
      <c r="D348" s="217" t="s">
        <v>223</v>
      </c>
      <c r="E348" s="218" t="s">
        <v>545</v>
      </c>
      <c r="F348" s="219" t="s">
        <v>546</v>
      </c>
      <c r="G348" s="220" t="s">
        <v>305</v>
      </c>
      <c r="H348" s="221">
        <v>455.36</v>
      </c>
      <c r="I348" s="222"/>
      <c r="J348" s="223">
        <f>ROUND(I348*H348,2)</f>
        <v>0</v>
      </c>
      <c r="K348" s="219" t="s">
        <v>227</v>
      </c>
      <c r="L348" s="47"/>
      <c r="M348" s="224" t="s">
        <v>19</v>
      </c>
      <c r="N348" s="225" t="s">
        <v>43</v>
      </c>
      <c r="O348" s="87"/>
      <c r="P348" s="226">
        <f>O348*H348</f>
        <v>0</v>
      </c>
      <c r="Q348" s="226">
        <v>0</v>
      </c>
      <c r="R348" s="226">
        <f>Q348*H348</f>
        <v>0</v>
      </c>
      <c r="S348" s="226">
        <v>0</v>
      </c>
      <c r="T348" s="227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28" t="s">
        <v>228</v>
      </c>
      <c r="AT348" s="228" t="s">
        <v>223</v>
      </c>
      <c r="AU348" s="228" t="s">
        <v>95</v>
      </c>
      <c r="AY348" s="20" t="s">
        <v>221</v>
      </c>
      <c r="BE348" s="229">
        <f>IF(N348="základní",J348,0)</f>
        <v>0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20" t="s">
        <v>80</v>
      </c>
      <c r="BK348" s="229">
        <f>ROUND(I348*H348,2)</f>
        <v>0</v>
      </c>
      <c r="BL348" s="20" t="s">
        <v>228</v>
      </c>
      <c r="BM348" s="228" t="s">
        <v>547</v>
      </c>
    </row>
    <row r="349" spans="1:47" s="2" customFormat="1" ht="12">
      <c r="A349" s="41"/>
      <c r="B349" s="42"/>
      <c r="C349" s="43"/>
      <c r="D349" s="230" t="s">
        <v>230</v>
      </c>
      <c r="E349" s="43"/>
      <c r="F349" s="231" t="s">
        <v>548</v>
      </c>
      <c r="G349" s="43"/>
      <c r="H349" s="43"/>
      <c r="I349" s="232"/>
      <c r="J349" s="43"/>
      <c r="K349" s="43"/>
      <c r="L349" s="47"/>
      <c r="M349" s="233"/>
      <c r="N349" s="234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20" t="s">
        <v>230</v>
      </c>
      <c r="AU349" s="20" t="s">
        <v>95</v>
      </c>
    </row>
    <row r="350" spans="1:47" s="2" customFormat="1" ht="12">
      <c r="A350" s="41"/>
      <c r="B350" s="42"/>
      <c r="C350" s="43"/>
      <c r="D350" s="235" t="s">
        <v>232</v>
      </c>
      <c r="E350" s="43"/>
      <c r="F350" s="236" t="s">
        <v>549</v>
      </c>
      <c r="G350" s="43"/>
      <c r="H350" s="43"/>
      <c r="I350" s="232"/>
      <c r="J350" s="43"/>
      <c r="K350" s="43"/>
      <c r="L350" s="47"/>
      <c r="M350" s="233"/>
      <c r="N350" s="23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232</v>
      </c>
      <c r="AU350" s="20" t="s">
        <v>95</v>
      </c>
    </row>
    <row r="351" spans="1:51" s="13" customFormat="1" ht="12">
      <c r="A351" s="13"/>
      <c r="B351" s="237"/>
      <c r="C351" s="238"/>
      <c r="D351" s="230" t="s">
        <v>234</v>
      </c>
      <c r="E351" s="239" t="s">
        <v>19</v>
      </c>
      <c r="F351" s="240" t="s">
        <v>550</v>
      </c>
      <c r="G351" s="238"/>
      <c r="H351" s="241">
        <v>455.36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7" t="s">
        <v>234</v>
      </c>
      <c r="AU351" s="247" t="s">
        <v>95</v>
      </c>
      <c r="AV351" s="13" t="s">
        <v>82</v>
      </c>
      <c r="AW351" s="13" t="s">
        <v>33</v>
      </c>
      <c r="AX351" s="13" t="s">
        <v>72</v>
      </c>
      <c r="AY351" s="247" t="s">
        <v>221</v>
      </c>
    </row>
    <row r="352" spans="1:51" s="15" customFormat="1" ht="12">
      <c r="A352" s="15"/>
      <c r="B352" s="258"/>
      <c r="C352" s="259"/>
      <c r="D352" s="230" t="s">
        <v>234</v>
      </c>
      <c r="E352" s="260" t="s">
        <v>19</v>
      </c>
      <c r="F352" s="261" t="s">
        <v>243</v>
      </c>
      <c r="G352" s="259"/>
      <c r="H352" s="262">
        <v>455.36</v>
      </c>
      <c r="I352" s="263"/>
      <c r="J352" s="259"/>
      <c r="K352" s="259"/>
      <c r="L352" s="264"/>
      <c r="M352" s="265"/>
      <c r="N352" s="266"/>
      <c r="O352" s="266"/>
      <c r="P352" s="266"/>
      <c r="Q352" s="266"/>
      <c r="R352" s="266"/>
      <c r="S352" s="266"/>
      <c r="T352" s="267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8" t="s">
        <v>234</v>
      </c>
      <c r="AU352" s="268" t="s">
        <v>95</v>
      </c>
      <c r="AV352" s="15" t="s">
        <v>228</v>
      </c>
      <c r="AW352" s="15" t="s">
        <v>33</v>
      </c>
      <c r="AX352" s="15" t="s">
        <v>80</v>
      </c>
      <c r="AY352" s="268" t="s">
        <v>221</v>
      </c>
    </row>
    <row r="353" spans="1:65" s="2" customFormat="1" ht="24.15" customHeight="1">
      <c r="A353" s="41"/>
      <c r="B353" s="42"/>
      <c r="C353" s="269" t="s">
        <v>551</v>
      </c>
      <c r="D353" s="269" t="s">
        <v>295</v>
      </c>
      <c r="E353" s="270" t="s">
        <v>552</v>
      </c>
      <c r="F353" s="271" t="s">
        <v>553</v>
      </c>
      <c r="G353" s="272" t="s">
        <v>305</v>
      </c>
      <c r="H353" s="273">
        <v>18.774</v>
      </c>
      <c r="I353" s="274"/>
      <c r="J353" s="275">
        <f>ROUND(I353*H353,2)</f>
        <v>0</v>
      </c>
      <c r="K353" s="271" t="s">
        <v>227</v>
      </c>
      <c r="L353" s="276"/>
      <c r="M353" s="277" t="s">
        <v>19</v>
      </c>
      <c r="N353" s="278" t="s">
        <v>43</v>
      </c>
      <c r="O353" s="87"/>
      <c r="P353" s="226">
        <f>O353*H353</f>
        <v>0</v>
      </c>
      <c r="Q353" s="226">
        <v>0.00011</v>
      </c>
      <c r="R353" s="226">
        <f>Q353*H353</f>
        <v>0.00206514</v>
      </c>
      <c r="S353" s="226">
        <v>0</v>
      </c>
      <c r="T353" s="227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28" t="s">
        <v>279</v>
      </c>
      <c r="AT353" s="228" t="s">
        <v>295</v>
      </c>
      <c r="AU353" s="228" t="s">
        <v>95</v>
      </c>
      <c r="AY353" s="20" t="s">
        <v>221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20" t="s">
        <v>80</v>
      </c>
      <c r="BK353" s="229">
        <f>ROUND(I353*H353,2)</f>
        <v>0</v>
      </c>
      <c r="BL353" s="20" t="s">
        <v>228</v>
      </c>
      <c r="BM353" s="228" t="s">
        <v>554</v>
      </c>
    </row>
    <row r="354" spans="1:47" s="2" customFormat="1" ht="12">
      <c r="A354" s="41"/>
      <c r="B354" s="42"/>
      <c r="C354" s="43"/>
      <c r="D354" s="230" t="s">
        <v>230</v>
      </c>
      <c r="E354" s="43"/>
      <c r="F354" s="231" t="s">
        <v>553</v>
      </c>
      <c r="G354" s="43"/>
      <c r="H354" s="43"/>
      <c r="I354" s="232"/>
      <c r="J354" s="43"/>
      <c r="K354" s="43"/>
      <c r="L354" s="47"/>
      <c r="M354" s="233"/>
      <c r="N354" s="234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230</v>
      </c>
      <c r="AU354" s="20" t="s">
        <v>95</v>
      </c>
    </row>
    <row r="355" spans="1:51" s="13" customFormat="1" ht="12">
      <c r="A355" s="13"/>
      <c r="B355" s="237"/>
      <c r="C355" s="238"/>
      <c r="D355" s="230" t="s">
        <v>234</v>
      </c>
      <c r="E355" s="239" t="s">
        <v>19</v>
      </c>
      <c r="F355" s="240" t="s">
        <v>555</v>
      </c>
      <c r="G355" s="238"/>
      <c r="H355" s="241">
        <v>17.88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7" t="s">
        <v>234</v>
      </c>
      <c r="AU355" s="247" t="s">
        <v>95</v>
      </c>
      <c r="AV355" s="13" t="s">
        <v>82</v>
      </c>
      <c r="AW355" s="13" t="s">
        <v>33</v>
      </c>
      <c r="AX355" s="13" t="s">
        <v>72</v>
      </c>
      <c r="AY355" s="247" t="s">
        <v>221</v>
      </c>
    </row>
    <row r="356" spans="1:51" s="15" customFormat="1" ht="12">
      <c r="A356" s="15"/>
      <c r="B356" s="258"/>
      <c r="C356" s="259"/>
      <c r="D356" s="230" t="s">
        <v>234</v>
      </c>
      <c r="E356" s="260" t="s">
        <v>19</v>
      </c>
      <c r="F356" s="261" t="s">
        <v>243</v>
      </c>
      <c r="G356" s="259"/>
      <c r="H356" s="262">
        <v>17.88</v>
      </c>
      <c r="I356" s="263"/>
      <c r="J356" s="259"/>
      <c r="K356" s="259"/>
      <c r="L356" s="264"/>
      <c r="M356" s="265"/>
      <c r="N356" s="266"/>
      <c r="O356" s="266"/>
      <c r="P356" s="266"/>
      <c r="Q356" s="266"/>
      <c r="R356" s="266"/>
      <c r="S356" s="266"/>
      <c r="T356" s="26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8" t="s">
        <v>234</v>
      </c>
      <c r="AU356" s="268" t="s">
        <v>95</v>
      </c>
      <c r="AV356" s="15" t="s">
        <v>228</v>
      </c>
      <c r="AW356" s="15" t="s">
        <v>33</v>
      </c>
      <c r="AX356" s="15" t="s">
        <v>80</v>
      </c>
      <c r="AY356" s="268" t="s">
        <v>221</v>
      </c>
    </row>
    <row r="357" spans="1:51" s="13" customFormat="1" ht="12">
      <c r="A357" s="13"/>
      <c r="B357" s="237"/>
      <c r="C357" s="238"/>
      <c r="D357" s="230" t="s">
        <v>234</v>
      </c>
      <c r="E357" s="238"/>
      <c r="F357" s="240" t="s">
        <v>556</v>
      </c>
      <c r="G357" s="238"/>
      <c r="H357" s="241">
        <v>18.774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7" t="s">
        <v>234</v>
      </c>
      <c r="AU357" s="247" t="s">
        <v>95</v>
      </c>
      <c r="AV357" s="13" t="s">
        <v>82</v>
      </c>
      <c r="AW357" s="13" t="s">
        <v>4</v>
      </c>
      <c r="AX357" s="13" t="s">
        <v>80</v>
      </c>
      <c r="AY357" s="247" t="s">
        <v>221</v>
      </c>
    </row>
    <row r="358" spans="1:65" s="2" customFormat="1" ht="24.15" customHeight="1">
      <c r="A358" s="41"/>
      <c r="B358" s="42"/>
      <c r="C358" s="269" t="s">
        <v>557</v>
      </c>
      <c r="D358" s="269" t="s">
        <v>295</v>
      </c>
      <c r="E358" s="270" t="s">
        <v>558</v>
      </c>
      <c r="F358" s="271" t="s">
        <v>559</v>
      </c>
      <c r="G358" s="272" t="s">
        <v>305</v>
      </c>
      <c r="H358" s="273">
        <v>128.205</v>
      </c>
      <c r="I358" s="274"/>
      <c r="J358" s="275">
        <f>ROUND(I358*H358,2)</f>
        <v>0</v>
      </c>
      <c r="K358" s="271" t="s">
        <v>227</v>
      </c>
      <c r="L358" s="276"/>
      <c r="M358" s="277" t="s">
        <v>19</v>
      </c>
      <c r="N358" s="278" t="s">
        <v>43</v>
      </c>
      <c r="O358" s="87"/>
      <c r="P358" s="226">
        <f>O358*H358</f>
        <v>0</v>
      </c>
      <c r="Q358" s="226">
        <v>4E-05</v>
      </c>
      <c r="R358" s="226">
        <f>Q358*H358</f>
        <v>0.005128200000000001</v>
      </c>
      <c r="S358" s="226">
        <v>0</v>
      </c>
      <c r="T358" s="227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28" t="s">
        <v>279</v>
      </c>
      <c r="AT358" s="228" t="s">
        <v>295</v>
      </c>
      <c r="AU358" s="228" t="s">
        <v>95</v>
      </c>
      <c r="AY358" s="20" t="s">
        <v>221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20" t="s">
        <v>80</v>
      </c>
      <c r="BK358" s="229">
        <f>ROUND(I358*H358,2)</f>
        <v>0</v>
      </c>
      <c r="BL358" s="20" t="s">
        <v>228</v>
      </c>
      <c r="BM358" s="228" t="s">
        <v>560</v>
      </c>
    </row>
    <row r="359" spans="1:47" s="2" customFormat="1" ht="12">
      <c r="A359" s="41"/>
      <c r="B359" s="42"/>
      <c r="C359" s="43"/>
      <c r="D359" s="230" t="s">
        <v>230</v>
      </c>
      <c r="E359" s="43"/>
      <c r="F359" s="231" t="s">
        <v>559</v>
      </c>
      <c r="G359" s="43"/>
      <c r="H359" s="43"/>
      <c r="I359" s="232"/>
      <c r="J359" s="43"/>
      <c r="K359" s="43"/>
      <c r="L359" s="47"/>
      <c r="M359" s="233"/>
      <c r="N359" s="234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230</v>
      </c>
      <c r="AU359" s="20" t="s">
        <v>95</v>
      </c>
    </row>
    <row r="360" spans="1:51" s="13" customFormat="1" ht="12">
      <c r="A360" s="13"/>
      <c r="B360" s="237"/>
      <c r="C360" s="238"/>
      <c r="D360" s="230" t="s">
        <v>234</v>
      </c>
      <c r="E360" s="239" t="s">
        <v>19</v>
      </c>
      <c r="F360" s="240" t="s">
        <v>561</v>
      </c>
      <c r="G360" s="238"/>
      <c r="H360" s="241">
        <v>122.1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7" t="s">
        <v>234</v>
      </c>
      <c r="AU360" s="247" t="s">
        <v>95</v>
      </c>
      <c r="AV360" s="13" t="s">
        <v>82</v>
      </c>
      <c r="AW360" s="13" t="s">
        <v>33</v>
      </c>
      <c r="AX360" s="13" t="s">
        <v>72</v>
      </c>
      <c r="AY360" s="247" t="s">
        <v>221</v>
      </c>
    </row>
    <row r="361" spans="1:51" s="15" customFormat="1" ht="12">
      <c r="A361" s="15"/>
      <c r="B361" s="258"/>
      <c r="C361" s="259"/>
      <c r="D361" s="230" t="s">
        <v>234</v>
      </c>
      <c r="E361" s="260" t="s">
        <v>19</v>
      </c>
      <c r="F361" s="261" t="s">
        <v>243</v>
      </c>
      <c r="G361" s="259"/>
      <c r="H361" s="262">
        <v>122.1</v>
      </c>
      <c r="I361" s="263"/>
      <c r="J361" s="259"/>
      <c r="K361" s="259"/>
      <c r="L361" s="264"/>
      <c r="M361" s="265"/>
      <c r="N361" s="266"/>
      <c r="O361" s="266"/>
      <c r="P361" s="266"/>
      <c r="Q361" s="266"/>
      <c r="R361" s="266"/>
      <c r="S361" s="266"/>
      <c r="T361" s="267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8" t="s">
        <v>234</v>
      </c>
      <c r="AU361" s="268" t="s">
        <v>95</v>
      </c>
      <c r="AV361" s="15" t="s">
        <v>228</v>
      </c>
      <c r="AW361" s="15" t="s">
        <v>33</v>
      </c>
      <c r="AX361" s="15" t="s">
        <v>80</v>
      </c>
      <c r="AY361" s="268" t="s">
        <v>221</v>
      </c>
    </row>
    <row r="362" spans="1:51" s="13" customFormat="1" ht="12">
      <c r="A362" s="13"/>
      <c r="B362" s="237"/>
      <c r="C362" s="238"/>
      <c r="D362" s="230" t="s">
        <v>234</v>
      </c>
      <c r="E362" s="238"/>
      <c r="F362" s="240" t="s">
        <v>562</v>
      </c>
      <c r="G362" s="238"/>
      <c r="H362" s="241">
        <v>128.205</v>
      </c>
      <c r="I362" s="242"/>
      <c r="J362" s="238"/>
      <c r="K362" s="238"/>
      <c r="L362" s="243"/>
      <c r="M362" s="244"/>
      <c r="N362" s="245"/>
      <c r="O362" s="245"/>
      <c r="P362" s="245"/>
      <c r="Q362" s="245"/>
      <c r="R362" s="245"/>
      <c r="S362" s="245"/>
      <c r="T362" s="24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7" t="s">
        <v>234</v>
      </c>
      <c r="AU362" s="247" t="s">
        <v>95</v>
      </c>
      <c r="AV362" s="13" t="s">
        <v>82</v>
      </c>
      <c r="AW362" s="13" t="s">
        <v>4</v>
      </c>
      <c r="AX362" s="13" t="s">
        <v>80</v>
      </c>
      <c r="AY362" s="247" t="s">
        <v>221</v>
      </c>
    </row>
    <row r="363" spans="1:65" s="2" customFormat="1" ht="24.15" customHeight="1">
      <c r="A363" s="41"/>
      <c r="B363" s="42"/>
      <c r="C363" s="269" t="s">
        <v>563</v>
      </c>
      <c r="D363" s="269" t="s">
        <v>295</v>
      </c>
      <c r="E363" s="270" t="s">
        <v>564</v>
      </c>
      <c r="F363" s="271" t="s">
        <v>565</v>
      </c>
      <c r="G363" s="272" t="s">
        <v>305</v>
      </c>
      <c r="H363" s="273">
        <v>15.015</v>
      </c>
      <c r="I363" s="274"/>
      <c r="J363" s="275">
        <f>ROUND(I363*H363,2)</f>
        <v>0</v>
      </c>
      <c r="K363" s="271" t="s">
        <v>227</v>
      </c>
      <c r="L363" s="276"/>
      <c r="M363" s="277" t="s">
        <v>19</v>
      </c>
      <c r="N363" s="278" t="s">
        <v>43</v>
      </c>
      <c r="O363" s="87"/>
      <c r="P363" s="226">
        <f>O363*H363</f>
        <v>0</v>
      </c>
      <c r="Q363" s="226">
        <v>0.0002</v>
      </c>
      <c r="R363" s="226">
        <f>Q363*H363</f>
        <v>0.0030030000000000005</v>
      </c>
      <c r="S363" s="226">
        <v>0</v>
      </c>
      <c r="T363" s="227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28" t="s">
        <v>279</v>
      </c>
      <c r="AT363" s="228" t="s">
        <v>295</v>
      </c>
      <c r="AU363" s="228" t="s">
        <v>95</v>
      </c>
      <c r="AY363" s="20" t="s">
        <v>221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20" t="s">
        <v>80</v>
      </c>
      <c r="BK363" s="229">
        <f>ROUND(I363*H363,2)</f>
        <v>0</v>
      </c>
      <c r="BL363" s="20" t="s">
        <v>228</v>
      </c>
      <c r="BM363" s="228" t="s">
        <v>566</v>
      </c>
    </row>
    <row r="364" spans="1:47" s="2" customFormat="1" ht="12">
      <c r="A364" s="41"/>
      <c r="B364" s="42"/>
      <c r="C364" s="43"/>
      <c r="D364" s="230" t="s">
        <v>230</v>
      </c>
      <c r="E364" s="43"/>
      <c r="F364" s="231" t="s">
        <v>565</v>
      </c>
      <c r="G364" s="43"/>
      <c r="H364" s="43"/>
      <c r="I364" s="232"/>
      <c r="J364" s="43"/>
      <c r="K364" s="43"/>
      <c r="L364" s="47"/>
      <c r="M364" s="233"/>
      <c r="N364" s="234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230</v>
      </c>
      <c r="AU364" s="20" t="s">
        <v>95</v>
      </c>
    </row>
    <row r="365" spans="1:51" s="13" customFormat="1" ht="12">
      <c r="A365" s="13"/>
      <c r="B365" s="237"/>
      <c r="C365" s="238"/>
      <c r="D365" s="230" t="s">
        <v>234</v>
      </c>
      <c r="E365" s="239" t="s">
        <v>19</v>
      </c>
      <c r="F365" s="240" t="s">
        <v>567</v>
      </c>
      <c r="G365" s="238"/>
      <c r="H365" s="241">
        <v>14.3</v>
      </c>
      <c r="I365" s="242"/>
      <c r="J365" s="238"/>
      <c r="K365" s="238"/>
      <c r="L365" s="243"/>
      <c r="M365" s="244"/>
      <c r="N365" s="245"/>
      <c r="O365" s="245"/>
      <c r="P365" s="245"/>
      <c r="Q365" s="245"/>
      <c r="R365" s="245"/>
      <c r="S365" s="245"/>
      <c r="T365" s="24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7" t="s">
        <v>234</v>
      </c>
      <c r="AU365" s="247" t="s">
        <v>95</v>
      </c>
      <c r="AV365" s="13" t="s">
        <v>82</v>
      </c>
      <c r="AW365" s="13" t="s">
        <v>33</v>
      </c>
      <c r="AX365" s="13" t="s">
        <v>72</v>
      </c>
      <c r="AY365" s="247" t="s">
        <v>221</v>
      </c>
    </row>
    <row r="366" spans="1:51" s="15" customFormat="1" ht="12">
      <c r="A366" s="15"/>
      <c r="B366" s="258"/>
      <c r="C366" s="259"/>
      <c r="D366" s="230" t="s">
        <v>234</v>
      </c>
      <c r="E366" s="260" t="s">
        <v>19</v>
      </c>
      <c r="F366" s="261" t="s">
        <v>243</v>
      </c>
      <c r="G366" s="259"/>
      <c r="H366" s="262">
        <v>14.3</v>
      </c>
      <c r="I366" s="263"/>
      <c r="J366" s="259"/>
      <c r="K366" s="259"/>
      <c r="L366" s="264"/>
      <c r="M366" s="265"/>
      <c r="N366" s="266"/>
      <c r="O366" s="266"/>
      <c r="P366" s="266"/>
      <c r="Q366" s="266"/>
      <c r="R366" s="266"/>
      <c r="S366" s="266"/>
      <c r="T366" s="267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8" t="s">
        <v>234</v>
      </c>
      <c r="AU366" s="268" t="s">
        <v>95</v>
      </c>
      <c r="AV366" s="15" t="s">
        <v>228</v>
      </c>
      <c r="AW366" s="15" t="s">
        <v>33</v>
      </c>
      <c r="AX366" s="15" t="s">
        <v>80</v>
      </c>
      <c r="AY366" s="268" t="s">
        <v>221</v>
      </c>
    </row>
    <row r="367" spans="1:51" s="13" customFormat="1" ht="12">
      <c r="A367" s="13"/>
      <c r="B367" s="237"/>
      <c r="C367" s="238"/>
      <c r="D367" s="230" t="s">
        <v>234</v>
      </c>
      <c r="E367" s="238"/>
      <c r="F367" s="240" t="s">
        <v>568</v>
      </c>
      <c r="G367" s="238"/>
      <c r="H367" s="241">
        <v>15.015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7" t="s">
        <v>234</v>
      </c>
      <c r="AU367" s="247" t="s">
        <v>95</v>
      </c>
      <c r="AV367" s="13" t="s">
        <v>82</v>
      </c>
      <c r="AW367" s="13" t="s">
        <v>4</v>
      </c>
      <c r="AX367" s="13" t="s">
        <v>80</v>
      </c>
      <c r="AY367" s="247" t="s">
        <v>221</v>
      </c>
    </row>
    <row r="368" spans="1:65" s="2" customFormat="1" ht="24.15" customHeight="1">
      <c r="A368" s="41"/>
      <c r="B368" s="42"/>
      <c r="C368" s="269" t="s">
        <v>569</v>
      </c>
      <c r="D368" s="269" t="s">
        <v>295</v>
      </c>
      <c r="E368" s="270" t="s">
        <v>570</v>
      </c>
      <c r="F368" s="271" t="s">
        <v>571</v>
      </c>
      <c r="G368" s="272" t="s">
        <v>305</v>
      </c>
      <c r="H368" s="273">
        <v>60.102</v>
      </c>
      <c r="I368" s="274"/>
      <c r="J368" s="275">
        <f>ROUND(I368*H368,2)</f>
        <v>0</v>
      </c>
      <c r="K368" s="271" t="s">
        <v>227</v>
      </c>
      <c r="L368" s="276"/>
      <c r="M368" s="277" t="s">
        <v>19</v>
      </c>
      <c r="N368" s="278" t="s">
        <v>43</v>
      </c>
      <c r="O368" s="87"/>
      <c r="P368" s="226">
        <f>O368*H368</f>
        <v>0</v>
      </c>
      <c r="Q368" s="226">
        <v>0.0003</v>
      </c>
      <c r="R368" s="226">
        <f>Q368*H368</f>
        <v>0.018030599999999997</v>
      </c>
      <c r="S368" s="226">
        <v>0</v>
      </c>
      <c r="T368" s="227">
        <f>S368*H368</f>
        <v>0</v>
      </c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R368" s="228" t="s">
        <v>279</v>
      </c>
      <c r="AT368" s="228" t="s">
        <v>295</v>
      </c>
      <c r="AU368" s="228" t="s">
        <v>95</v>
      </c>
      <c r="AY368" s="20" t="s">
        <v>221</v>
      </c>
      <c r="BE368" s="229">
        <f>IF(N368="základní",J368,0)</f>
        <v>0</v>
      </c>
      <c r="BF368" s="229">
        <f>IF(N368="snížená",J368,0)</f>
        <v>0</v>
      </c>
      <c r="BG368" s="229">
        <f>IF(N368="zákl. přenesená",J368,0)</f>
        <v>0</v>
      </c>
      <c r="BH368" s="229">
        <f>IF(N368="sníž. přenesená",J368,0)</f>
        <v>0</v>
      </c>
      <c r="BI368" s="229">
        <f>IF(N368="nulová",J368,0)</f>
        <v>0</v>
      </c>
      <c r="BJ368" s="20" t="s">
        <v>80</v>
      </c>
      <c r="BK368" s="229">
        <f>ROUND(I368*H368,2)</f>
        <v>0</v>
      </c>
      <c r="BL368" s="20" t="s">
        <v>228</v>
      </c>
      <c r="BM368" s="228" t="s">
        <v>572</v>
      </c>
    </row>
    <row r="369" spans="1:47" s="2" customFormat="1" ht="12">
      <c r="A369" s="41"/>
      <c r="B369" s="42"/>
      <c r="C369" s="43"/>
      <c r="D369" s="230" t="s">
        <v>230</v>
      </c>
      <c r="E369" s="43"/>
      <c r="F369" s="231" t="s">
        <v>571</v>
      </c>
      <c r="G369" s="43"/>
      <c r="H369" s="43"/>
      <c r="I369" s="232"/>
      <c r="J369" s="43"/>
      <c r="K369" s="43"/>
      <c r="L369" s="47"/>
      <c r="M369" s="233"/>
      <c r="N369" s="234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T369" s="20" t="s">
        <v>230</v>
      </c>
      <c r="AU369" s="20" t="s">
        <v>95</v>
      </c>
    </row>
    <row r="370" spans="1:51" s="13" customFormat="1" ht="12">
      <c r="A370" s="13"/>
      <c r="B370" s="237"/>
      <c r="C370" s="238"/>
      <c r="D370" s="230" t="s">
        <v>234</v>
      </c>
      <c r="E370" s="239" t="s">
        <v>19</v>
      </c>
      <c r="F370" s="240" t="s">
        <v>573</v>
      </c>
      <c r="G370" s="238"/>
      <c r="H370" s="241">
        <v>57.24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7" t="s">
        <v>234</v>
      </c>
      <c r="AU370" s="247" t="s">
        <v>95</v>
      </c>
      <c r="AV370" s="13" t="s">
        <v>82</v>
      </c>
      <c r="AW370" s="13" t="s">
        <v>33</v>
      </c>
      <c r="AX370" s="13" t="s">
        <v>72</v>
      </c>
      <c r="AY370" s="247" t="s">
        <v>221</v>
      </c>
    </row>
    <row r="371" spans="1:51" s="15" customFormat="1" ht="12">
      <c r="A371" s="15"/>
      <c r="B371" s="258"/>
      <c r="C371" s="259"/>
      <c r="D371" s="230" t="s">
        <v>234</v>
      </c>
      <c r="E371" s="260" t="s">
        <v>19</v>
      </c>
      <c r="F371" s="261" t="s">
        <v>243</v>
      </c>
      <c r="G371" s="259"/>
      <c r="H371" s="262">
        <v>57.24</v>
      </c>
      <c r="I371" s="263"/>
      <c r="J371" s="259"/>
      <c r="K371" s="259"/>
      <c r="L371" s="264"/>
      <c r="M371" s="265"/>
      <c r="N371" s="266"/>
      <c r="O371" s="266"/>
      <c r="P371" s="266"/>
      <c r="Q371" s="266"/>
      <c r="R371" s="266"/>
      <c r="S371" s="266"/>
      <c r="T371" s="267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8" t="s">
        <v>234</v>
      </c>
      <c r="AU371" s="268" t="s">
        <v>95</v>
      </c>
      <c r="AV371" s="15" t="s">
        <v>228</v>
      </c>
      <c r="AW371" s="15" t="s">
        <v>33</v>
      </c>
      <c r="AX371" s="15" t="s">
        <v>80</v>
      </c>
      <c r="AY371" s="268" t="s">
        <v>221</v>
      </c>
    </row>
    <row r="372" spans="1:51" s="13" customFormat="1" ht="12">
      <c r="A372" s="13"/>
      <c r="B372" s="237"/>
      <c r="C372" s="238"/>
      <c r="D372" s="230" t="s">
        <v>234</v>
      </c>
      <c r="E372" s="238"/>
      <c r="F372" s="240" t="s">
        <v>574</v>
      </c>
      <c r="G372" s="238"/>
      <c r="H372" s="241">
        <v>60.102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7" t="s">
        <v>234</v>
      </c>
      <c r="AU372" s="247" t="s">
        <v>95</v>
      </c>
      <c r="AV372" s="13" t="s">
        <v>82</v>
      </c>
      <c r="AW372" s="13" t="s">
        <v>4</v>
      </c>
      <c r="AX372" s="13" t="s">
        <v>80</v>
      </c>
      <c r="AY372" s="247" t="s">
        <v>221</v>
      </c>
    </row>
    <row r="373" spans="1:65" s="2" customFormat="1" ht="24.15" customHeight="1">
      <c r="A373" s="41"/>
      <c r="B373" s="42"/>
      <c r="C373" s="269" t="s">
        <v>575</v>
      </c>
      <c r="D373" s="269" t="s">
        <v>295</v>
      </c>
      <c r="E373" s="270" t="s">
        <v>576</v>
      </c>
      <c r="F373" s="271" t="s">
        <v>577</v>
      </c>
      <c r="G373" s="272" t="s">
        <v>305</v>
      </c>
      <c r="H373" s="273">
        <v>191.226</v>
      </c>
      <c r="I373" s="274"/>
      <c r="J373" s="275">
        <f>ROUND(I373*H373,2)</f>
        <v>0</v>
      </c>
      <c r="K373" s="271" t="s">
        <v>227</v>
      </c>
      <c r="L373" s="276"/>
      <c r="M373" s="277" t="s">
        <v>19</v>
      </c>
      <c r="N373" s="278" t="s">
        <v>43</v>
      </c>
      <c r="O373" s="87"/>
      <c r="P373" s="226">
        <f>O373*H373</f>
        <v>0</v>
      </c>
      <c r="Q373" s="226">
        <v>3E-05</v>
      </c>
      <c r="R373" s="226">
        <f>Q373*H373</f>
        <v>0.00573678</v>
      </c>
      <c r="S373" s="226">
        <v>0</v>
      </c>
      <c r="T373" s="227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28" t="s">
        <v>279</v>
      </c>
      <c r="AT373" s="228" t="s">
        <v>295</v>
      </c>
      <c r="AU373" s="228" t="s">
        <v>95</v>
      </c>
      <c r="AY373" s="20" t="s">
        <v>221</v>
      </c>
      <c r="BE373" s="229">
        <f>IF(N373="základní",J373,0)</f>
        <v>0</v>
      </c>
      <c r="BF373" s="229">
        <f>IF(N373="snížená",J373,0)</f>
        <v>0</v>
      </c>
      <c r="BG373" s="229">
        <f>IF(N373="zákl. přenesená",J373,0)</f>
        <v>0</v>
      </c>
      <c r="BH373" s="229">
        <f>IF(N373="sníž. přenesená",J373,0)</f>
        <v>0</v>
      </c>
      <c r="BI373" s="229">
        <f>IF(N373="nulová",J373,0)</f>
        <v>0</v>
      </c>
      <c r="BJ373" s="20" t="s">
        <v>80</v>
      </c>
      <c r="BK373" s="229">
        <f>ROUND(I373*H373,2)</f>
        <v>0</v>
      </c>
      <c r="BL373" s="20" t="s">
        <v>228</v>
      </c>
      <c r="BM373" s="228" t="s">
        <v>578</v>
      </c>
    </row>
    <row r="374" spans="1:47" s="2" customFormat="1" ht="12">
      <c r="A374" s="41"/>
      <c r="B374" s="42"/>
      <c r="C374" s="43"/>
      <c r="D374" s="230" t="s">
        <v>230</v>
      </c>
      <c r="E374" s="43"/>
      <c r="F374" s="231" t="s">
        <v>577</v>
      </c>
      <c r="G374" s="43"/>
      <c r="H374" s="43"/>
      <c r="I374" s="232"/>
      <c r="J374" s="43"/>
      <c r="K374" s="43"/>
      <c r="L374" s="47"/>
      <c r="M374" s="233"/>
      <c r="N374" s="234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20" t="s">
        <v>230</v>
      </c>
      <c r="AU374" s="20" t="s">
        <v>95</v>
      </c>
    </row>
    <row r="375" spans="1:51" s="13" customFormat="1" ht="12">
      <c r="A375" s="13"/>
      <c r="B375" s="237"/>
      <c r="C375" s="238"/>
      <c r="D375" s="230" t="s">
        <v>234</v>
      </c>
      <c r="E375" s="239" t="s">
        <v>19</v>
      </c>
      <c r="F375" s="240" t="s">
        <v>579</v>
      </c>
      <c r="G375" s="238"/>
      <c r="H375" s="241">
        <v>182.12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7" t="s">
        <v>234</v>
      </c>
      <c r="AU375" s="247" t="s">
        <v>95</v>
      </c>
      <c r="AV375" s="13" t="s">
        <v>82</v>
      </c>
      <c r="AW375" s="13" t="s">
        <v>33</v>
      </c>
      <c r="AX375" s="13" t="s">
        <v>72</v>
      </c>
      <c r="AY375" s="247" t="s">
        <v>221</v>
      </c>
    </row>
    <row r="376" spans="1:51" s="15" customFormat="1" ht="12">
      <c r="A376" s="15"/>
      <c r="B376" s="258"/>
      <c r="C376" s="259"/>
      <c r="D376" s="230" t="s">
        <v>234</v>
      </c>
      <c r="E376" s="260" t="s">
        <v>19</v>
      </c>
      <c r="F376" s="261" t="s">
        <v>243</v>
      </c>
      <c r="G376" s="259"/>
      <c r="H376" s="262">
        <v>182.12</v>
      </c>
      <c r="I376" s="263"/>
      <c r="J376" s="259"/>
      <c r="K376" s="259"/>
      <c r="L376" s="264"/>
      <c r="M376" s="265"/>
      <c r="N376" s="266"/>
      <c r="O376" s="266"/>
      <c r="P376" s="266"/>
      <c r="Q376" s="266"/>
      <c r="R376" s="266"/>
      <c r="S376" s="266"/>
      <c r="T376" s="267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8" t="s">
        <v>234</v>
      </c>
      <c r="AU376" s="268" t="s">
        <v>95</v>
      </c>
      <c r="AV376" s="15" t="s">
        <v>228</v>
      </c>
      <c r="AW376" s="15" t="s">
        <v>33</v>
      </c>
      <c r="AX376" s="15" t="s">
        <v>80</v>
      </c>
      <c r="AY376" s="268" t="s">
        <v>221</v>
      </c>
    </row>
    <row r="377" spans="1:51" s="13" customFormat="1" ht="12">
      <c r="A377" s="13"/>
      <c r="B377" s="237"/>
      <c r="C377" s="238"/>
      <c r="D377" s="230" t="s">
        <v>234</v>
      </c>
      <c r="E377" s="238"/>
      <c r="F377" s="240" t="s">
        <v>580</v>
      </c>
      <c r="G377" s="238"/>
      <c r="H377" s="241">
        <v>191.226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7" t="s">
        <v>234</v>
      </c>
      <c r="AU377" s="247" t="s">
        <v>95</v>
      </c>
      <c r="AV377" s="13" t="s">
        <v>82</v>
      </c>
      <c r="AW377" s="13" t="s">
        <v>4</v>
      </c>
      <c r="AX377" s="13" t="s">
        <v>80</v>
      </c>
      <c r="AY377" s="247" t="s">
        <v>221</v>
      </c>
    </row>
    <row r="378" spans="1:65" s="2" customFormat="1" ht="24.15" customHeight="1">
      <c r="A378" s="41"/>
      <c r="B378" s="42"/>
      <c r="C378" s="269" t="s">
        <v>581</v>
      </c>
      <c r="D378" s="269" t="s">
        <v>295</v>
      </c>
      <c r="E378" s="270" t="s">
        <v>582</v>
      </c>
      <c r="F378" s="271" t="s">
        <v>583</v>
      </c>
      <c r="G378" s="272" t="s">
        <v>305</v>
      </c>
      <c r="H378" s="273">
        <v>64.806</v>
      </c>
      <c r="I378" s="274"/>
      <c r="J378" s="275">
        <f>ROUND(I378*H378,2)</f>
        <v>0</v>
      </c>
      <c r="K378" s="271" t="s">
        <v>227</v>
      </c>
      <c r="L378" s="276"/>
      <c r="M378" s="277" t="s">
        <v>19</v>
      </c>
      <c r="N378" s="278" t="s">
        <v>43</v>
      </c>
      <c r="O378" s="87"/>
      <c r="P378" s="226">
        <f>O378*H378</f>
        <v>0</v>
      </c>
      <c r="Q378" s="226">
        <v>0.0002</v>
      </c>
      <c r="R378" s="226">
        <f>Q378*H378</f>
        <v>0.0129612</v>
      </c>
      <c r="S378" s="226">
        <v>0</v>
      </c>
      <c r="T378" s="227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28" t="s">
        <v>279</v>
      </c>
      <c r="AT378" s="228" t="s">
        <v>295</v>
      </c>
      <c r="AU378" s="228" t="s">
        <v>95</v>
      </c>
      <c r="AY378" s="20" t="s">
        <v>221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20" t="s">
        <v>80</v>
      </c>
      <c r="BK378" s="229">
        <f>ROUND(I378*H378,2)</f>
        <v>0</v>
      </c>
      <c r="BL378" s="20" t="s">
        <v>228</v>
      </c>
      <c r="BM378" s="228" t="s">
        <v>584</v>
      </c>
    </row>
    <row r="379" spans="1:47" s="2" customFormat="1" ht="12">
      <c r="A379" s="41"/>
      <c r="B379" s="42"/>
      <c r="C379" s="43"/>
      <c r="D379" s="230" t="s">
        <v>230</v>
      </c>
      <c r="E379" s="43"/>
      <c r="F379" s="231" t="s">
        <v>583</v>
      </c>
      <c r="G379" s="43"/>
      <c r="H379" s="43"/>
      <c r="I379" s="232"/>
      <c r="J379" s="43"/>
      <c r="K379" s="43"/>
      <c r="L379" s="47"/>
      <c r="M379" s="233"/>
      <c r="N379" s="234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230</v>
      </c>
      <c r="AU379" s="20" t="s">
        <v>95</v>
      </c>
    </row>
    <row r="380" spans="1:51" s="13" customFormat="1" ht="12">
      <c r="A380" s="13"/>
      <c r="B380" s="237"/>
      <c r="C380" s="238"/>
      <c r="D380" s="230" t="s">
        <v>234</v>
      </c>
      <c r="E380" s="239" t="s">
        <v>19</v>
      </c>
      <c r="F380" s="240" t="s">
        <v>538</v>
      </c>
      <c r="G380" s="238"/>
      <c r="H380" s="241">
        <v>61.72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7" t="s">
        <v>234</v>
      </c>
      <c r="AU380" s="247" t="s">
        <v>95</v>
      </c>
      <c r="AV380" s="13" t="s">
        <v>82</v>
      </c>
      <c r="AW380" s="13" t="s">
        <v>33</v>
      </c>
      <c r="AX380" s="13" t="s">
        <v>80</v>
      </c>
      <c r="AY380" s="247" t="s">
        <v>221</v>
      </c>
    </row>
    <row r="381" spans="1:51" s="13" customFormat="1" ht="12">
      <c r="A381" s="13"/>
      <c r="B381" s="237"/>
      <c r="C381" s="238"/>
      <c r="D381" s="230" t="s">
        <v>234</v>
      </c>
      <c r="E381" s="238"/>
      <c r="F381" s="240" t="s">
        <v>543</v>
      </c>
      <c r="G381" s="238"/>
      <c r="H381" s="241">
        <v>64.806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7" t="s">
        <v>234</v>
      </c>
      <c r="AU381" s="247" t="s">
        <v>95</v>
      </c>
      <c r="AV381" s="13" t="s">
        <v>82</v>
      </c>
      <c r="AW381" s="13" t="s">
        <v>4</v>
      </c>
      <c r="AX381" s="13" t="s">
        <v>80</v>
      </c>
      <c r="AY381" s="247" t="s">
        <v>221</v>
      </c>
    </row>
    <row r="382" spans="1:65" s="2" customFormat="1" ht="24.15" customHeight="1">
      <c r="A382" s="41"/>
      <c r="B382" s="42"/>
      <c r="C382" s="217" t="s">
        <v>585</v>
      </c>
      <c r="D382" s="217" t="s">
        <v>223</v>
      </c>
      <c r="E382" s="218" t="s">
        <v>586</v>
      </c>
      <c r="F382" s="219" t="s">
        <v>587</v>
      </c>
      <c r="G382" s="220" t="s">
        <v>226</v>
      </c>
      <c r="H382" s="221">
        <v>123.672</v>
      </c>
      <c r="I382" s="222"/>
      <c r="J382" s="223">
        <f>ROUND(I382*H382,2)</f>
        <v>0</v>
      </c>
      <c r="K382" s="219" t="s">
        <v>227</v>
      </c>
      <c r="L382" s="47"/>
      <c r="M382" s="224" t="s">
        <v>19</v>
      </c>
      <c r="N382" s="225" t="s">
        <v>43</v>
      </c>
      <c r="O382" s="87"/>
      <c r="P382" s="226">
        <f>O382*H382</f>
        <v>0</v>
      </c>
      <c r="Q382" s="226">
        <v>0.00285</v>
      </c>
      <c r="R382" s="226">
        <f>Q382*H382</f>
        <v>0.3524652</v>
      </c>
      <c r="S382" s="226">
        <v>0</v>
      </c>
      <c r="T382" s="227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28" t="s">
        <v>228</v>
      </c>
      <c r="AT382" s="228" t="s">
        <v>223</v>
      </c>
      <c r="AU382" s="228" t="s">
        <v>95</v>
      </c>
      <c r="AY382" s="20" t="s">
        <v>221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20" t="s">
        <v>80</v>
      </c>
      <c r="BK382" s="229">
        <f>ROUND(I382*H382,2)</f>
        <v>0</v>
      </c>
      <c r="BL382" s="20" t="s">
        <v>228</v>
      </c>
      <c r="BM382" s="228" t="s">
        <v>588</v>
      </c>
    </row>
    <row r="383" spans="1:47" s="2" customFormat="1" ht="12">
      <c r="A383" s="41"/>
      <c r="B383" s="42"/>
      <c r="C383" s="43"/>
      <c r="D383" s="230" t="s">
        <v>230</v>
      </c>
      <c r="E383" s="43"/>
      <c r="F383" s="231" t="s">
        <v>589</v>
      </c>
      <c r="G383" s="43"/>
      <c r="H383" s="43"/>
      <c r="I383" s="232"/>
      <c r="J383" s="43"/>
      <c r="K383" s="43"/>
      <c r="L383" s="47"/>
      <c r="M383" s="233"/>
      <c r="N383" s="234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20" t="s">
        <v>230</v>
      </c>
      <c r="AU383" s="20" t="s">
        <v>95</v>
      </c>
    </row>
    <row r="384" spans="1:47" s="2" customFormat="1" ht="12">
      <c r="A384" s="41"/>
      <c r="B384" s="42"/>
      <c r="C384" s="43"/>
      <c r="D384" s="235" t="s">
        <v>232</v>
      </c>
      <c r="E384" s="43"/>
      <c r="F384" s="236" t="s">
        <v>590</v>
      </c>
      <c r="G384" s="43"/>
      <c r="H384" s="43"/>
      <c r="I384" s="232"/>
      <c r="J384" s="43"/>
      <c r="K384" s="43"/>
      <c r="L384" s="47"/>
      <c r="M384" s="233"/>
      <c r="N384" s="234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20" t="s">
        <v>232</v>
      </c>
      <c r="AU384" s="20" t="s">
        <v>95</v>
      </c>
    </row>
    <row r="385" spans="1:51" s="13" customFormat="1" ht="12">
      <c r="A385" s="13"/>
      <c r="B385" s="237"/>
      <c r="C385" s="238"/>
      <c r="D385" s="230" t="s">
        <v>234</v>
      </c>
      <c r="E385" s="239" t="s">
        <v>19</v>
      </c>
      <c r="F385" s="240" t="s">
        <v>591</v>
      </c>
      <c r="G385" s="238"/>
      <c r="H385" s="241">
        <v>123.672</v>
      </c>
      <c r="I385" s="242"/>
      <c r="J385" s="238"/>
      <c r="K385" s="238"/>
      <c r="L385" s="243"/>
      <c r="M385" s="244"/>
      <c r="N385" s="245"/>
      <c r="O385" s="245"/>
      <c r="P385" s="245"/>
      <c r="Q385" s="245"/>
      <c r="R385" s="245"/>
      <c r="S385" s="245"/>
      <c r="T385" s="24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7" t="s">
        <v>234</v>
      </c>
      <c r="AU385" s="247" t="s">
        <v>95</v>
      </c>
      <c r="AV385" s="13" t="s">
        <v>82</v>
      </c>
      <c r="AW385" s="13" t="s">
        <v>33</v>
      </c>
      <c r="AX385" s="13" t="s">
        <v>80</v>
      </c>
      <c r="AY385" s="247" t="s">
        <v>221</v>
      </c>
    </row>
    <row r="386" spans="1:63" s="12" customFormat="1" ht="20.85" customHeight="1">
      <c r="A386" s="12"/>
      <c r="B386" s="201"/>
      <c r="C386" s="202"/>
      <c r="D386" s="203" t="s">
        <v>71</v>
      </c>
      <c r="E386" s="215" t="s">
        <v>592</v>
      </c>
      <c r="F386" s="215" t="s">
        <v>593</v>
      </c>
      <c r="G386" s="202"/>
      <c r="H386" s="202"/>
      <c r="I386" s="205"/>
      <c r="J386" s="216">
        <f>BK386</f>
        <v>0</v>
      </c>
      <c r="K386" s="202"/>
      <c r="L386" s="207"/>
      <c r="M386" s="208"/>
      <c r="N386" s="209"/>
      <c r="O386" s="209"/>
      <c r="P386" s="210">
        <f>SUM(P387:P431)</f>
        <v>0</v>
      </c>
      <c r="Q386" s="209"/>
      <c r="R386" s="210">
        <f>SUM(R387:R431)</f>
        <v>115.32199322934251</v>
      </c>
      <c r="S386" s="209"/>
      <c r="T386" s="211">
        <f>SUM(T387:T431)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12" t="s">
        <v>80</v>
      </c>
      <c r="AT386" s="213" t="s">
        <v>71</v>
      </c>
      <c r="AU386" s="213" t="s">
        <v>82</v>
      </c>
      <c r="AY386" s="212" t="s">
        <v>221</v>
      </c>
      <c r="BK386" s="214">
        <f>SUM(BK387:BK431)</f>
        <v>0</v>
      </c>
    </row>
    <row r="387" spans="1:65" s="2" customFormat="1" ht="33" customHeight="1">
      <c r="A387" s="41"/>
      <c r="B387" s="42"/>
      <c r="C387" s="217" t="s">
        <v>594</v>
      </c>
      <c r="D387" s="217" t="s">
        <v>223</v>
      </c>
      <c r="E387" s="218" t="s">
        <v>595</v>
      </c>
      <c r="F387" s="219" t="s">
        <v>596</v>
      </c>
      <c r="G387" s="220" t="s">
        <v>238</v>
      </c>
      <c r="H387" s="221">
        <v>8.869</v>
      </c>
      <c r="I387" s="222"/>
      <c r="J387" s="223">
        <f>ROUND(I387*H387,2)</f>
        <v>0</v>
      </c>
      <c r="K387" s="219" t="s">
        <v>227</v>
      </c>
      <c r="L387" s="47"/>
      <c r="M387" s="224" t="s">
        <v>19</v>
      </c>
      <c r="N387" s="225" t="s">
        <v>43</v>
      </c>
      <c r="O387" s="87"/>
      <c r="P387" s="226">
        <f>O387*H387</f>
        <v>0</v>
      </c>
      <c r="Q387" s="226">
        <v>2.30102</v>
      </c>
      <c r="R387" s="226">
        <f>Q387*H387</f>
        <v>20.40774638</v>
      </c>
      <c r="S387" s="226">
        <v>0</v>
      </c>
      <c r="T387" s="227">
        <f>S387*H387</f>
        <v>0</v>
      </c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R387" s="228" t="s">
        <v>228</v>
      </c>
      <c r="AT387" s="228" t="s">
        <v>223</v>
      </c>
      <c r="AU387" s="228" t="s">
        <v>95</v>
      </c>
      <c r="AY387" s="20" t="s">
        <v>221</v>
      </c>
      <c r="BE387" s="229">
        <f>IF(N387="základní",J387,0)</f>
        <v>0</v>
      </c>
      <c r="BF387" s="229">
        <f>IF(N387="snížená",J387,0)</f>
        <v>0</v>
      </c>
      <c r="BG387" s="229">
        <f>IF(N387="zákl. přenesená",J387,0)</f>
        <v>0</v>
      </c>
      <c r="BH387" s="229">
        <f>IF(N387="sníž. přenesená",J387,0)</f>
        <v>0</v>
      </c>
      <c r="BI387" s="229">
        <f>IF(N387="nulová",J387,0)</f>
        <v>0</v>
      </c>
      <c r="BJ387" s="20" t="s">
        <v>80</v>
      </c>
      <c r="BK387" s="229">
        <f>ROUND(I387*H387,2)</f>
        <v>0</v>
      </c>
      <c r="BL387" s="20" t="s">
        <v>228</v>
      </c>
      <c r="BM387" s="228" t="s">
        <v>597</v>
      </c>
    </row>
    <row r="388" spans="1:47" s="2" customFormat="1" ht="12">
      <c r="A388" s="41"/>
      <c r="B388" s="42"/>
      <c r="C388" s="43"/>
      <c r="D388" s="230" t="s">
        <v>230</v>
      </c>
      <c r="E388" s="43"/>
      <c r="F388" s="231" t="s">
        <v>598</v>
      </c>
      <c r="G388" s="43"/>
      <c r="H388" s="43"/>
      <c r="I388" s="232"/>
      <c r="J388" s="43"/>
      <c r="K388" s="43"/>
      <c r="L388" s="47"/>
      <c r="M388" s="233"/>
      <c r="N388" s="234"/>
      <c r="O388" s="87"/>
      <c r="P388" s="87"/>
      <c r="Q388" s="87"/>
      <c r="R388" s="87"/>
      <c r="S388" s="87"/>
      <c r="T388" s="88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T388" s="20" t="s">
        <v>230</v>
      </c>
      <c r="AU388" s="20" t="s">
        <v>95</v>
      </c>
    </row>
    <row r="389" spans="1:47" s="2" customFormat="1" ht="12">
      <c r="A389" s="41"/>
      <c r="B389" s="42"/>
      <c r="C389" s="43"/>
      <c r="D389" s="235" t="s">
        <v>232</v>
      </c>
      <c r="E389" s="43"/>
      <c r="F389" s="236" t="s">
        <v>599</v>
      </c>
      <c r="G389" s="43"/>
      <c r="H389" s="43"/>
      <c r="I389" s="232"/>
      <c r="J389" s="43"/>
      <c r="K389" s="43"/>
      <c r="L389" s="47"/>
      <c r="M389" s="233"/>
      <c r="N389" s="234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20" t="s">
        <v>232</v>
      </c>
      <c r="AU389" s="20" t="s">
        <v>95</v>
      </c>
    </row>
    <row r="390" spans="1:51" s="14" customFormat="1" ht="12">
      <c r="A390" s="14"/>
      <c r="B390" s="248"/>
      <c r="C390" s="249"/>
      <c r="D390" s="230" t="s">
        <v>234</v>
      </c>
      <c r="E390" s="250" t="s">
        <v>19</v>
      </c>
      <c r="F390" s="251" t="s">
        <v>600</v>
      </c>
      <c r="G390" s="249"/>
      <c r="H390" s="250" t="s">
        <v>19</v>
      </c>
      <c r="I390" s="252"/>
      <c r="J390" s="249"/>
      <c r="K390" s="249"/>
      <c r="L390" s="253"/>
      <c r="M390" s="254"/>
      <c r="N390" s="255"/>
      <c r="O390" s="255"/>
      <c r="P390" s="255"/>
      <c r="Q390" s="255"/>
      <c r="R390" s="255"/>
      <c r="S390" s="255"/>
      <c r="T390" s="25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7" t="s">
        <v>234</v>
      </c>
      <c r="AU390" s="257" t="s">
        <v>95</v>
      </c>
      <c r="AV390" s="14" t="s">
        <v>80</v>
      </c>
      <c r="AW390" s="14" t="s">
        <v>33</v>
      </c>
      <c r="AX390" s="14" t="s">
        <v>72</v>
      </c>
      <c r="AY390" s="257" t="s">
        <v>221</v>
      </c>
    </row>
    <row r="391" spans="1:51" s="13" customFormat="1" ht="12">
      <c r="A391" s="13"/>
      <c r="B391" s="237"/>
      <c r="C391" s="238"/>
      <c r="D391" s="230" t="s">
        <v>234</v>
      </c>
      <c r="E391" s="239" t="s">
        <v>19</v>
      </c>
      <c r="F391" s="240" t="s">
        <v>601</v>
      </c>
      <c r="G391" s="238"/>
      <c r="H391" s="241">
        <v>8.869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7" t="s">
        <v>234</v>
      </c>
      <c r="AU391" s="247" t="s">
        <v>95</v>
      </c>
      <c r="AV391" s="13" t="s">
        <v>82</v>
      </c>
      <c r="AW391" s="13" t="s">
        <v>33</v>
      </c>
      <c r="AX391" s="13" t="s">
        <v>72</v>
      </c>
      <c r="AY391" s="247" t="s">
        <v>221</v>
      </c>
    </row>
    <row r="392" spans="1:51" s="16" customFormat="1" ht="12">
      <c r="A392" s="16"/>
      <c r="B392" s="279"/>
      <c r="C392" s="280"/>
      <c r="D392" s="230" t="s">
        <v>234</v>
      </c>
      <c r="E392" s="281" t="s">
        <v>19</v>
      </c>
      <c r="F392" s="282" t="s">
        <v>450</v>
      </c>
      <c r="G392" s="280"/>
      <c r="H392" s="283">
        <v>8.869</v>
      </c>
      <c r="I392" s="284"/>
      <c r="J392" s="280"/>
      <c r="K392" s="280"/>
      <c r="L392" s="285"/>
      <c r="M392" s="286"/>
      <c r="N392" s="287"/>
      <c r="O392" s="287"/>
      <c r="P392" s="287"/>
      <c r="Q392" s="287"/>
      <c r="R392" s="287"/>
      <c r="S392" s="287"/>
      <c r="T392" s="288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T392" s="289" t="s">
        <v>234</v>
      </c>
      <c r="AU392" s="289" t="s">
        <v>95</v>
      </c>
      <c r="AV392" s="16" t="s">
        <v>95</v>
      </c>
      <c r="AW392" s="16" t="s">
        <v>33</v>
      </c>
      <c r="AX392" s="16" t="s">
        <v>72</v>
      </c>
      <c r="AY392" s="289" t="s">
        <v>221</v>
      </c>
    </row>
    <row r="393" spans="1:51" s="15" customFormat="1" ht="12">
      <c r="A393" s="15"/>
      <c r="B393" s="258"/>
      <c r="C393" s="259"/>
      <c r="D393" s="230" t="s">
        <v>234</v>
      </c>
      <c r="E393" s="260" t="s">
        <v>19</v>
      </c>
      <c r="F393" s="261" t="s">
        <v>243</v>
      </c>
      <c r="G393" s="259"/>
      <c r="H393" s="262">
        <v>8.869</v>
      </c>
      <c r="I393" s="263"/>
      <c r="J393" s="259"/>
      <c r="K393" s="259"/>
      <c r="L393" s="264"/>
      <c r="M393" s="265"/>
      <c r="N393" s="266"/>
      <c r="O393" s="266"/>
      <c r="P393" s="266"/>
      <c r="Q393" s="266"/>
      <c r="R393" s="266"/>
      <c r="S393" s="266"/>
      <c r="T393" s="267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8" t="s">
        <v>234</v>
      </c>
      <c r="AU393" s="268" t="s">
        <v>95</v>
      </c>
      <c r="AV393" s="15" t="s">
        <v>228</v>
      </c>
      <c r="AW393" s="15" t="s">
        <v>33</v>
      </c>
      <c r="AX393" s="15" t="s">
        <v>80</v>
      </c>
      <c r="AY393" s="268" t="s">
        <v>221</v>
      </c>
    </row>
    <row r="394" spans="1:65" s="2" customFormat="1" ht="33" customHeight="1">
      <c r="A394" s="41"/>
      <c r="B394" s="42"/>
      <c r="C394" s="217" t="s">
        <v>602</v>
      </c>
      <c r="D394" s="217" t="s">
        <v>223</v>
      </c>
      <c r="E394" s="218" t="s">
        <v>603</v>
      </c>
      <c r="F394" s="219" t="s">
        <v>604</v>
      </c>
      <c r="G394" s="220" t="s">
        <v>238</v>
      </c>
      <c r="H394" s="221">
        <v>11.022</v>
      </c>
      <c r="I394" s="222"/>
      <c r="J394" s="223">
        <f>ROUND(I394*H394,2)</f>
        <v>0</v>
      </c>
      <c r="K394" s="219" t="s">
        <v>227</v>
      </c>
      <c r="L394" s="47"/>
      <c r="M394" s="224" t="s">
        <v>19</v>
      </c>
      <c r="N394" s="225" t="s">
        <v>43</v>
      </c>
      <c r="O394" s="87"/>
      <c r="P394" s="226">
        <f>O394*H394</f>
        <v>0</v>
      </c>
      <c r="Q394" s="226">
        <v>2.50187</v>
      </c>
      <c r="R394" s="226">
        <f>Q394*H394</f>
        <v>27.57561114</v>
      </c>
      <c r="S394" s="226">
        <v>0</v>
      </c>
      <c r="T394" s="227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28" t="s">
        <v>228</v>
      </c>
      <c r="AT394" s="228" t="s">
        <v>223</v>
      </c>
      <c r="AU394" s="228" t="s">
        <v>95</v>
      </c>
      <c r="AY394" s="20" t="s">
        <v>221</v>
      </c>
      <c r="BE394" s="229">
        <f>IF(N394="základní",J394,0)</f>
        <v>0</v>
      </c>
      <c r="BF394" s="229">
        <f>IF(N394="snížená",J394,0)</f>
        <v>0</v>
      </c>
      <c r="BG394" s="229">
        <f>IF(N394="zákl. přenesená",J394,0)</f>
        <v>0</v>
      </c>
      <c r="BH394" s="229">
        <f>IF(N394="sníž. přenesená",J394,0)</f>
        <v>0</v>
      </c>
      <c r="BI394" s="229">
        <f>IF(N394="nulová",J394,0)</f>
        <v>0</v>
      </c>
      <c r="BJ394" s="20" t="s">
        <v>80</v>
      </c>
      <c r="BK394" s="229">
        <f>ROUND(I394*H394,2)</f>
        <v>0</v>
      </c>
      <c r="BL394" s="20" t="s">
        <v>228</v>
      </c>
      <c r="BM394" s="228" t="s">
        <v>605</v>
      </c>
    </row>
    <row r="395" spans="1:47" s="2" customFormat="1" ht="12">
      <c r="A395" s="41"/>
      <c r="B395" s="42"/>
      <c r="C395" s="43"/>
      <c r="D395" s="230" t="s">
        <v>230</v>
      </c>
      <c r="E395" s="43"/>
      <c r="F395" s="231" t="s">
        <v>606</v>
      </c>
      <c r="G395" s="43"/>
      <c r="H395" s="43"/>
      <c r="I395" s="232"/>
      <c r="J395" s="43"/>
      <c r="K395" s="43"/>
      <c r="L395" s="47"/>
      <c r="M395" s="233"/>
      <c r="N395" s="234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20" t="s">
        <v>230</v>
      </c>
      <c r="AU395" s="20" t="s">
        <v>95</v>
      </c>
    </row>
    <row r="396" spans="1:47" s="2" customFormat="1" ht="12">
      <c r="A396" s="41"/>
      <c r="B396" s="42"/>
      <c r="C396" s="43"/>
      <c r="D396" s="235" t="s">
        <v>232</v>
      </c>
      <c r="E396" s="43"/>
      <c r="F396" s="236" t="s">
        <v>607</v>
      </c>
      <c r="G396" s="43"/>
      <c r="H396" s="43"/>
      <c r="I396" s="232"/>
      <c r="J396" s="43"/>
      <c r="K396" s="43"/>
      <c r="L396" s="47"/>
      <c r="M396" s="233"/>
      <c r="N396" s="234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20" t="s">
        <v>232</v>
      </c>
      <c r="AU396" s="20" t="s">
        <v>95</v>
      </c>
    </row>
    <row r="397" spans="1:51" s="13" customFormat="1" ht="12">
      <c r="A397" s="13"/>
      <c r="B397" s="237"/>
      <c r="C397" s="238"/>
      <c r="D397" s="230" t="s">
        <v>234</v>
      </c>
      <c r="E397" s="239" t="s">
        <v>19</v>
      </c>
      <c r="F397" s="240" t="s">
        <v>608</v>
      </c>
      <c r="G397" s="238"/>
      <c r="H397" s="241">
        <v>11.022</v>
      </c>
      <c r="I397" s="242"/>
      <c r="J397" s="238"/>
      <c r="K397" s="238"/>
      <c r="L397" s="243"/>
      <c r="M397" s="244"/>
      <c r="N397" s="245"/>
      <c r="O397" s="245"/>
      <c r="P397" s="245"/>
      <c r="Q397" s="245"/>
      <c r="R397" s="245"/>
      <c r="S397" s="245"/>
      <c r="T397" s="24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7" t="s">
        <v>234</v>
      </c>
      <c r="AU397" s="247" t="s">
        <v>95</v>
      </c>
      <c r="AV397" s="13" t="s">
        <v>82</v>
      </c>
      <c r="AW397" s="13" t="s">
        <v>33</v>
      </c>
      <c r="AX397" s="13" t="s">
        <v>72</v>
      </c>
      <c r="AY397" s="247" t="s">
        <v>221</v>
      </c>
    </row>
    <row r="398" spans="1:51" s="15" customFormat="1" ht="12">
      <c r="A398" s="15"/>
      <c r="B398" s="258"/>
      <c r="C398" s="259"/>
      <c r="D398" s="230" t="s">
        <v>234</v>
      </c>
      <c r="E398" s="260" t="s">
        <v>19</v>
      </c>
      <c r="F398" s="261" t="s">
        <v>243</v>
      </c>
      <c r="G398" s="259"/>
      <c r="H398" s="262">
        <v>11.022</v>
      </c>
      <c r="I398" s="263"/>
      <c r="J398" s="259"/>
      <c r="K398" s="259"/>
      <c r="L398" s="264"/>
      <c r="M398" s="265"/>
      <c r="N398" s="266"/>
      <c r="O398" s="266"/>
      <c r="P398" s="266"/>
      <c r="Q398" s="266"/>
      <c r="R398" s="266"/>
      <c r="S398" s="266"/>
      <c r="T398" s="267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8" t="s">
        <v>234</v>
      </c>
      <c r="AU398" s="268" t="s">
        <v>95</v>
      </c>
      <c r="AV398" s="15" t="s">
        <v>228</v>
      </c>
      <c r="AW398" s="15" t="s">
        <v>33</v>
      </c>
      <c r="AX398" s="15" t="s">
        <v>80</v>
      </c>
      <c r="AY398" s="268" t="s">
        <v>221</v>
      </c>
    </row>
    <row r="399" spans="1:65" s="2" customFormat="1" ht="33" customHeight="1">
      <c r="A399" s="41"/>
      <c r="B399" s="42"/>
      <c r="C399" s="217" t="s">
        <v>609</v>
      </c>
      <c r="D399" s="217" t="s">
        <v>223</v>
      </c>
      <c r="E399" s="218" t="s">
        <v>610</v>
      </c>
      <c r="F399" s="219" t="s">
        <v>611</v>
      </c>
      <c r="G399" s="220" t="s">
        <v>238</v>
      </c>
      <c r="H399" s="221">
        <v>11.022</v>
      </c>
      <c r="I399" s="222"/>
      <c r="J399" s="223">
        <f>ROUND(I399*H399,2)</f>
        <v>0</v>
      </c>
      <c r="K399" s="219" t="s">
        <v>227</v>
      </c>
      <c r="L399" s="47"/>
      <c r="M399" s="224" t="s">
        <v>19</v>
      </c>
      <c r="N399" s="225" t="s">
        <v>43</v>
      </c>
      <c r="O399" s="87"/>
      <c r="P399" s="226">
        <f>O399*H399</f>
        <v>0</v>
      </c>
      <c r="Q399" s="226">
        <v>0</v>
      </c>
      <c r="R399" s="226">
        <f>Q399*H399</f>
        <v>0</v>
      </c>
      <c r="S399" s="226">
        <v>0</v>
      </c>
      <c r="T399" s="227">
        <f>S399*H399</f>
        <v>0</v>
      </c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R399" s="228" t="s">
        <v>228</v>
      </c>
      <c r="AT399" s="228" t="s">
        <v>223</v>
      </c>
      <c r="AU399" s="228" t="s">
        <v>95</v>
      </c>
      <c r="AY399" s="20" t="s">
        <v>221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20" t="s">
        <v>80</v>
      </c>
      <c r="BK399" s="229">
        <f>ROUND(I399*H399,2)</f>
        <v>0</v>
      </c>
      <c r="BL399" s="20" t="s">
        <v>228</v>
      </c>
      <c r="BM399" s="228" t="s">
        <v>612</v>
      </c>
    </row>
    <row r="400" spans="1:47" s="2" customFormat="1" ht="12">
      <c r="A400" s="41"/>
      <c r="B400" s="42"/>
      <c r="C400" s="43"/>
      <c r="D400" s="230" t="s">
        <v>230</v>
      </c>
      <c r="E400" s="43"/>
      <c r="F400" s="231" t="s">
        <v>613</v>
      </c>
      <c r="G400" s="43"/>
      <c r="H400" s="43"/>
      <c r="I400" s="232"/>
      <c r="J400" s="43"/>
      <c r="K400" s="43"/>
      <c r="L400" s="47"/>
      <c r="M400" s="233"/>
      <c r="N400" s="234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20" t="s">
        <v>230</v>
      </c>
      <c r="AU400" s="20" t="s">
        <v>95</v>
      </c>
    </row>
    <row r="401" spans="1:47" s="2" customFormat="1" ht="12">
      <c r="A401" s="41"/>
      <c r="B401" s="42"/>
      <c r="C401" s="43"/>
      <c r="D401" s="235" t="s">
        <v>232</v>
      </c>
      <c r="E401" s="43"/>
      <c r="F401" s="236" t="s">
        <v>614</v>
      </c>
      <c r="G401" s="43"/>
      <c r="H401" s="43"/>
      <c r="I401" s="232"/>
      <c r="J401" s="43"/>
      <c r="K401" s="43"/>
      <c r="L401" s="47"/>
      <c r="M401" s="233"/>
      <c r="N401" s="234"/>
      <c r="O401" s="87"/>
      <c r="P401" s="87"/>
      <c r="Q401" s="87"/>
      <c r="R401" s="87"/>
      <c r="S401" s="87"/>
      <c r="T401" s="88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T401" s="20" t="s">
        <v>232</v>
      </c>
      <c r="AU401" s="20" t="s">
        <v>95</v>
      </c>
    </row>
    <row r="402" spans="1:51" s="13" customFormat="1" ht="12">
      <c r="A402" s="13"/>
      <c r="B402" s="237"/>
      <c r="C402" s="238"/>
      <c r="D402" s="230" t="s">
        <v>234</v>
      </c>
      <c r="E402" s="239" t="s">
        <v>19</v>
      </c>
      <c r="F402" s="240" t="s">
        <v>608</v>
      </c>
      <c r="G402" s="238"/>
      <c r="H402" s="241">
        <v>11.022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7" t="s">
        <v>234</v>
      </c>
      <c r="AU402" s="247" t="s">
        <v>95</v>
      </c>
      <c r="AV402" s="13" t="s">
        <v>82</v>
      </c>
      <c r="AW402" s="13" t="s">
        <v>33</v>
      </c>
      <c r="AX402" s="13" t="s">
        <v>72</v>
      </c>
      <c r="AY402" s="247" t="s">
        <v>221</v>
      </c>
    </row>
    <row r="403" spans="1:51" s="15" customFormat="1" ht="12">
      <c r="A403" s="15"/>
      <c r="B403" s="258"/>
      <c r="C403" s="259"/>
      <c r="D403" s="230" t="s">
        <v>234</v>
      </c>
      <c r="E403" s="260" t="s">
        <v>19</v>
      </c>
      <c r="F403" s="261" t="s">
        <v>243</v>
      </c>
      <c r="G403" s="259"/>
      <c r="H403" s="262">
        <v>11.022</v>
      </c>
      <c r="I403" s="263"/>
      <c r="J403" s="259"/>
      <c r="K403" s="259"/>
      <c r="L403" s="264"/>
      <c r="M403" s="265"/>
      <c r="N403" s="266"/>
      <c r="O403" s="266"/>
      <c r="P403" s="266"/>
      <c r="Q403" s="266"/>
      <c r="R403" s="266"/>
      <c r="S403" s="266"/>
      <c r="T403" s="267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8" t="s">
        <v>234</v>
      </c>
      <c r="AU403" s="268" t="s">
        <v>95</v>
      </c>
      <c r="AV403" s="15" t="s">
        <v>228</v>
      </c>
      <c r="AW403" s="15" t="s">
        <v>33</v>
      </c>
      <c r="AX403" s="15" t="s">
        <v>80</v>
      </c>
      <c r="AY403" s="268" t="s">
        <v>221</v>
      </c>
    </row>
    <row r="404" spans="1:65" s="2" customFormat="1" ht="16.5" customHeight="1">
      <c r="A404" s="41"/>
      <c r="B404" s="42"/>
      <c r="C404" s="217" t="s">
        <v>615</v>
      </c>
      <c r="D404" s="217" t="s">
        <v>223</v>
      </c>
      <c r="E404" s="218" t="s">
        <v>616</v>
      </c>
      <c r="F404" s="219" t="s">
        <v>617</v>
      </c>
      <c r="G404" s="220" t="s">
        <v>267</v>
      </c>
      <c r="H404" s="221">
        <v>0.525</v>
      </c>
      <c r="I404" s="222"/>
      <c r="J404" s="223">
        <f>ROUND(I404*H404,2)</f>
        <v>0</v>
      </c>
      <c r="K404" s="219" t="s">
        <v>227</v>
      </c>
      <c r="L404" s="47"/>
      <c r="M404" s="224" t="s">
        <v>19</v>
      </c>
      <c r="N404" s="225" t="s">
        <v>43</v>
      </c>
      <c r="O404" s="87"/>
      <c r="P404" s="226">
        <f>O404*H404</f>
        <v>0</v>
      </c>
      <c r="Q404" s="226">
        <v>1.0627727797</v>
      </c>
      <c r="R404" s="226">
        <f>Q404*H404</f>
        <v>0.5579557093425</v>
      </c>
      <c r="S404" s="226">
        <v>0</v>
      </c>
      <c r="T404" s="227">
        <f>S404*H404</f>
        <v>0</v>
      </c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R404" s="228" t="s">
        <v>228</v>
      </c>
      <c r="AT404" s="228" t="s">
        <v>223</v>
      </c>
      <c r="AU404" s="228" t="s">
        <v>95</v>
      </c>
      <c r="AY404" s="20" t="s">
        <v>221</v>
      </c>
      <c r="BE404" s="229">
        <f>IF(N404="základní",J404,0)</f>
        <v>0</v>
      </c>
      <c r="BF404" s="229">
        <f>IF(N404="snížená",J404,0)</f>
        <v>0</v>
      </c>
      <c r="BG404" s="229">
        <f>IF(N404="zákl. přenesená",J404,0)</f>
        <v>0</v>
      </c>
      <c r="BH404" s="229">
        <f>IF(N404="sníž. přenesená",J404,0)</f>
        <v>0</v>
      </c>
      <c r="BI404" s="229">
        <f>IF(N404="nulová",J404,0)</f>
        <v>0</v>
      </c>
      <c r="BJ404" s="20" t="s">
        <v>80</v>
      </c>
      <c r="BK404" s="229">
        <f>ROUND(I404*H404,2)</f>
        <v>0</v>
      </c>
      <c r="BL404" s="20" t="s">
        <v>228</v>
      </c>
      <c r="BM404" s="228" t="s">
        <v>618</v>
      </c>
    </row>
    <row r="405" spans="1:47" s="2" customFormat="1" ht="12">
      <c r="A405" s="41"/>
      <c r="B405" s="42"/>
      <c r="C405" s="43"/>
      <c r="D405" s="230" t="s">
        <v>230</v>
      </c>
      <c r="E405" s="43"/>
      <c r="F405" s="231" t="s">
        <v>619</v>
      </c>
      <c r="G405" s="43"/>
      <c r="H405" s="43"/>
      <c r="I405" s="232"/>
      <c r="J405" s="43"/>
      <c r="K405" s="43"/>
      <c r="L405" s="47"/>
      <c r="M405" s="233"/>
      <c r="N405" s="234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20" t="s">
        <v>230</v>
      </c>
      <c r="AU405" s="20" t="s">
        <v>95</v>
      </c>
    </row>
    <row r="406" spans="1:47" s="2" customFormat="1" ht="12">
      <c r="A406" s="41"/>
      <c r="B406" s="42"/>
      <c r="C406" s="43"/>
      <c r="D406" s="235" t="s">
        <v>232</v>
      </c>
      <c r="E406" s="43"/>
      <c r="F406" s="236" t="s">
        <v>620</v>
      </c>
      <c r="G406" s="43"/>
      <c r="H406" s="43"/>
      <c r="I406" s="232"/>
      <c r="J406" s="43"/>
      <c r="K406" s="43"/>
      <c r="L406" s="47"/>
      <c r="M406" s="233"/>
      <c r="N406" s="234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T406" s="20" t="s">
        <v>232</v>
      </c>
      <c r="AU406" s="20" t="s">
        <v>95</v>
      </c>
    </row>
    <row r="407" spans="1:51" s="13" customFormat="1" ht="12">
      <c r="A407" s="13"/>
      <c r="B407" s="237"/>
      <c r="C407" s="238"/>
      <c r="D407" s="230" t="s">
        <v>234</v>
      </c>
      <c r="E407" s="239" t="s">
        <v>19</v>
      </c>
      <c r="F407" s="240" t="s">
        <v>621</v>
      </c>
      <c r="G407" s="238"/>
      <c r="H407" s="241">
        <v>0.525</v>
      </c>
      <c r="I407" s="242"/>
      <c r="J407" s="238"/>
      <c r="K407" s="238"/>
      <c r="L407" s="243"/>
      <c r="M407" s="244"/>
      <c r="N407" s="245"/>
      <c r="O407" s="245"/>
      <c r="P407" s="245"/>
      <c r="Q407" s="245"/>
      <c r="R407" s="245"/>
      <c r="S407" s="245"/>
      <c r="T407" s="24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7" t="s">
        <v>234</v>
      </c>
      <c r="AU407" s="247" t="s">
        <v>95</v>
      </c>
      <c r="AV407" s="13" t="s">
        <v>82</v>
      </c>
      <c r="AW407" s="13" t="s">
        <v>33</v>
      </c>
      <c r="AX407" s="13" t="s">
        <v>72</v>
      </c>
      <c r="AY407" s="247" t="s">
        <v>221</v>
      </c>
    </row>
    <row r="408" spans="1:51" s="15" customFormat="1" ht="12">
      <c r="A408" s="15"/>
      <c r="B408" s="258"/>
      <c r="C408" s="259"/>
      <c r="D408" s="230" t="s">
        <v>234</v>
      </c>
      <c r="E408" s="260" t="s">
        <v>19</v>
      </c>
      <c r="F408" s="261" t="s">
        <v>243</v>
      </c>
      <c r="G408" s="259"/>
      <c r="H408" s="262">
        <v>0.525</v>
      </c>
      <c r="I408" s="263"/>
      <c r="J408" s="259"/>
      <c r="K408" s="259"/>
      <c r="L408" s="264"/>
      <c r="M408" s="265"/>
      <c r="N408" s="266"/>
      <c r="O408" s="266"/>
      <c r="P408" s="266"/>
      <c r="Q408" s="266"/>
      <c r="R408" s="266"/>
      <c r="S408" s="266"/>
      <c r="T408" s="267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8" t="s">
        <v>234</v>
      </c>
      <c r="AU408" s="268" t="s">
        <v>95</v>
      </c>
      <c r="AV408" s="15" t="s">
        <v>228</v>
      </c>
      <c r="AW408" s="15" t="s">
        <v>33</v>
      </c>
      <c r="AX408" s="15" t="s">
        <v>80</v>
      </c>
      <c r="AY408" s="268" t="s">
        <v>221</v>
      </c>
    </row>
    <row r="409" spans="1:65" s="2" customFormat="1" ht="24.15" customHeight="1">
      <c r="A409" s="41"/>
      <c r="B409" s="42"/>
      <c r="C409" s="217" t="s">
        <v>622</v>
      </c>
      <c r="D409" s="217" t="s">
        <v>223</v>
      </c>
      <c r="E409" s="218" t="s">
        <v>623</v>
      </c>
      <c r="F409" s="219" t="s">
        <v>624</v>
      </c>
      <c r="G409" s="220" t="s">
        <v>238</v>
      </c>
      <c r="H409" s="221">
        <v>26.608</v>
      </c>
      <c r="I409" s="222"/>
      <c r="J409" s="223">
        <f>ROUND(I409*H409,2)</f>
        <v>0</v>
      </c>
      <c r="K409" s="219" t="s">
        <v>227</v>
      </c>
      <c r="L409" s="47"/>
      <c r="M409" s="224" t="s">
        <v>19</v>
      </c>
      <c r="N409" s="225" t="s">
        <v>43</v>
      </c>
      <c r="O409" s="87"/>
      <c r="P409" s="226">
        <f>O409*H409</f>
        <v>0</v>
      </c>
      <c r="Q409" s="226">
        <v>2.16</v>
      </c>
      <c r="R409" s="226">
        <f>Q409*H409</f>
        <v>57.47328</v>
      </c>
      <c r="S409" s="226">
        <v>0</v>
      </c>
      <c r="T409" s="227">
        <f>S409*H409</f>
        <v>0</v>
      </c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R409" s="228" t="s">
        <v>228</v>
      </c>
      <c r="AT409" s="228" t="s">
        <v>223</v>
      </c>
      <c r="AU409" s="228" t="s">
        <v>95</v>
      </c>
      <c r="AY409" s="20" t="s">
        <v>221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20" t="s">
        <v>80</v>
      </c>
      <c r="BK409" s="229">
        <f>ROUND(I409*H409,2)</f>
        <v>0</v>
      </c>
      <c r="BL409" s="20" t="s">
        <v>228</v>
      </c>
      <c r="BM409" s="228" t="s">
        <v>625</v>
      </c>
    </row>
    <row r="410" spans="1:47" s="2" customFormat="1" ht="12">
      <c r="A410" s="41"/>
      <c r="B410" s="42"/>
      <c r="C410" s="43"/>
      <c r="D410" s="230" t="s">
        <v>230</v>
      </c>
      <c r="E410" s="43"/>
      <c r="F410" s="231" t="s">
        <v>626</v>
      </c>
      <c r="G410" s="43"/>
      <c r="H410" s="43"/>
      <c r="I410" s="232"/>
      <c r="J410" s="43"/>
      <c r="K410" s="43"/>
      <c r="L410" s="47"/>
      <c r="M410" s="233"/>
      <c r="N410" s="234"/>
      <c r="O410" s="87"/>
      <c r="P410" s="87"/>
      <c r="Q410" s="87"/>
      <c r="R410" s="87"/>
      <c r="S410" s="87"/>
      <c r="T410" s="88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T410" s="20" t="s">
        <v>230</v>
      </c>
      <c r="AU410" s="20" t="s">
        <v>95</v>
      </c>
    </row>
    <row r="411" spans="1:47" s="2" customFormat="1" ht="12">
      <c r="A411" s="41"/>
      <c r="B411" s="42"/>
      <c r="C411" s="43"/>
      <c r="D411" s="235" t="s">
        <v>232</v>
      </c>
      <c r="E411" s="43"/>
      <c r="F411" s="236" t="s">
        <v>627</v>
      </c>
      <c r="G411" s="43"/>
      <c r="H411" s="43"/>
      <c r="I411" s="232"/>
      <c r="J411" s="43"/>
      <c r="K411" s="43"/>
      <c r="L411" s="47"/>
      <c r="M411" s="233"/>
      <c r="N411" s="234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20" t="s">
        <v>232</v>
      </c>
      <c r="AU411" s="20" t="s">
        <v>95</v>
      </c>
    </row>
    <row r="412" spans="1:51" s="14" customFormat="1" ht="12">
      <c r="A412" s="14"/>
      <c r="B412" s="248"/>
      <c r="C412" s="249"/>
      <c r="D412" s="230" t="s">
        <v>234</v>
      </c>
      <c r="E412" s="250" t="s">
        <v>19</v>
      </c>
      <c r="F412" s="251" t="s">
        <v>600</v>
      </c>
      <c r="G412" s="249"/>
      <c r="H412" s="250" t="s">
        <v>19</v>
      </c>
      <c r="I412" s="252"/>
      <c r="J412" s="249"/>
      <c r="K412" s="249"/>
      <c r="L412" s="253"/>
      <c r="M412" s="254"/>
      <c r="N412" s="255"/>
      <c r="O412" s="255"/>
      <c r="P412" s="255"/>
      <c r="Q412" s="255"/>
      <c r="R412" s="255"/>
      <c r="S412" s="255"/>
      <c r="T412" s="256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7" t="s">
        <v>234</v>
      </c>
      <c r="AU412" s="257" t="s">
        <v>95</v>
      </c>
      <c r="AV412" s="14" t="s">
        <v>80</v>
      </c>
      <c r="AW412" s="14" t="s">
        <v>33</v>
      </c>
      <c r="AX412" s="14" t="s">
        <v>72</v>
      </c>
      <c r="AY412" s="257" t="s">
        <v>221</v>
      </c>
    </row>
    <row r="413" spans="1:51" s="13" customFormat="1" ht="12">
      <c r="A413" s="13"/>
      <c r="B413" s="237"/>
      <c r="C413" s="238"/>
      <c r="D413" s="230" t="s">
        <v>234</v>
      </c>
      <c r="E413" s="239" t="s">
        <v>19</v>
      </c>
      <c r="F413" s="240" t="s">
        <v>628</v>
      </c>
      <c r="G413" s="238"/>
      <c r="H413" s="241">
        <v>26.608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7" t="s">
        <v>234</v>
      </c>
      <c r="AU413" s="247" t="s">
        <v>95</v>
      </c>
      <c r="AV413" s="13" t="s">
        <v>82</v>
      </c>
      <c r="AW413" s="13" t="s">
        <v>33</v>
      </c>
      <c r="AX413" s="13" t="s">
        <v>72</v>
      </c>
      <c r="AY413" s="247" t="s">
        <v>221</v>
      </c>
    </row>
    <row r="414" spans="1:51" s="16" customFormat="1" ht="12">
      <c r="A414" s="16"/>
      <c r="B414" s="279"/>
      <c r="C414" s="280"/>
      <c r="D414" s="230" t="s">
        <v>234</v>
      </c>
      <c r="E414" s="281" t="s">
        <v>19</v>
      </c>
      <c r="F414" s="282" t="s">
        <v>450</v>
      </c>
      <c r="G414" s="280"/>
      <c r="H414" s="283">
        <v>26.608</v>
      </c>
      <c r="I414" s="284"/>
      <c r="J414" s="280"/>
      <c r="K414" s="280"/>
      <c r="L414" s="285"/>
      <c r="M414" s="286"/>
      <c r="N414" s="287"/>
      <c r="O414" s="287"/>
      <c r="P414" s="287"/>
      <c r="Q414" s="287"/>
      <c r="R414" s="287"/>
      <c r="S414" s="287"/>
      <c r="T414" s="288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T414" s="289" t="s">
        <v>234</v>
      </c>
      <c r="AU414" s="289" t="s">
        <v>95</v>
      </c>
      <c r="AV414" s="16" t="s">
        <v>95</v>
      </c>
      <c r="AW414" s="16" t="s">
        <v>33</v>
      </c>
      <c r="AX414" s="16" t="s">
        <v>72</v>
      </c>
      <c r="AY414" s="289" t="s">
        <v>221</v>
      </c>
    </row>
    <row r="415" spans="1:51" s="15" customFormat="1" ht="12">
      <c r="A415" s="15"/>
      <c r="B415" s="258"/>
      <c r="C415" s="259"/>
      <c r="D415" s="230" t="s">
        <v>234</v>
      </c>
      <c r="E415" s="260" t="s">
        <v>19</v>
      </c>
      <c r="F415" s="261" t="s">
        <v>243</v>
      </c>
      <c r="G415" s="259"/>
      <c r="H415" s="262">
        <v>26.608</v>
      </c>
      <c r="I415" s="263"/>
      <c r="J415" s="259"/>
      <c r="K415" s="259"/>
      <c r="L415" s="264"/>
      <c r="M415" s="265"/>
      <c r="N415" s="266"/>
      <c r="O415" s="266"/>
      <c r="P415" s="266"/>
      <c r="Q415" s="266"/>
      <c r="R415" s="266"/>
      <c r="S415" s="266"/>
      <c r="T415" s="267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68" t="s">
        <v>234</v>
      </c>
      <c r="AU415" s="268" t="s">
        <v>95</v>
      </c>
      <c r="AV415" s="15" t="s">
        <v>228</v>
      </c>
      <c r="AW415" s="15" t="s">
        <v>33</v>
      </c>
      <c r="AX415" s="15" t="s">
        <v>80</v>
      </c>
      <c r="AY415" s="268" t="s">
        <v>221</v>
      </c>
    </row>
    <row r="416" spans="1:65" s="2" customFormat="1" ht="24.15" customHeight="1">
      <c r="A416" s="41"/>
      <c r="B416" s="42"/>
      <c r="C416" s="217" t="s">
        <v>629</v>
      </c>
      <c r="D416" s="217" t="s">
        <v>223</v>
      </c>
      <c r="E416" s="218" t="s">
        <v>630</v>
      </c>
      <c r="F416" s="219" t="s">
        <v>631</v>
      </c>
      <c r="G416" s="220" t="s">
        <v>336</v>
      </c>
      <c r="H416" s="221">
        <v>256</v>
      </c>
      <c r="I416" s="222"/>
      <c r="J416" s="223">
        <f>ROUND(I416*H416,2)</f>
        <v>0</v>
      </c>
      <c r="K416" s="219" t="s">
        <v>632</v>
      </c>
      <c r="L416" s="47"/>
      <c r="M416" s="224" t="s">
        <v>19</v>
      </c>
      <c r="N416" s="225" t="s">
        <v>43</v>
      </c>
      <c r="O416" s="87"/>
      <c r="P416" s="226">
        <f>O416*H416</f>
        <v>0</v>
      </c>
      <c r="Q416" s="226">
        <v>0.002</v>
      </c>
      <c r="R416" s="226">
        <f>Q416*H416</f>
        <v>0.512</v>
      </c>
      <c r="S416" s="226">
        <v>0</v>
      </c>
      <c r="T416" s="227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28" t="s">
        <v>228</v>
      </c>
      <c r="AT416" s="228" t="s">
        <v>223</v>
      </c>
      <c r="AU416" s="228" t="s">
        <v>95</v>
      </c>
      <c r="AY416" s="20" t="s">
        <v>221</v>
      </c>
      <c r="BE416" s="229">
        <f>IF(N416="základní",J416,0)</f>
        <v>0</v>
      </c>
      <c r="BF416" s="229">
        <f>IF(N416="snížená",J416,0)</f>
        <v>0</v>
      </c>
      <c r="BG416" s="229">
        <f>IF(N416="zákl. přenesená",J416,0)</f>
        <v>0</v>
      </c>
      <c r="BH416" s="229">
        <f>IF(N416="sníž. přenesená",J416,0)</f>
        <v>0</v>
      </c>
      <c r="BI416" s="229">
        <f>IF(N416="nulová",J416,0)</f>
        <v>0</v>
      </c>
      <c r="BJ416" s="20" t="s">
        <v>80</v>
      </c>
      <c r="BK416" s="229">
        <f>ROUND(I416*H416,2)</f>
        <v>0</v>
      </c>
      <c r="BL416" s="20" t="s">
        <v>228</v>
      </c>
      <c r="BM416" s="228" t="s">
        <v>633</v>
      </c>
    </row>
    <row r="417" spans="1:47" s="2" customFormat="1" ht="12">
      <c r="A417" s="41"/>
      <c r="B417" s="42"/>
      <c r="C417" s="43"/>
      <c r="D417" s="230" t="s">
        <v>230</v>
      </c>
      <c r="E417" s="43"/>
      <c r="F417" s="231" t="s">
        <v>631</v>
      </c>
      <c r="G417" s="43"/>
      <c r="H417" s="43"/>
      <c r="I417" s="232"/>
      <c r="J417" s="43"/>
      <c r="K417" s="43"/>
      <c r="L417" s="47"/>
      <c r="M417" s="233"/>
      <c r="N417" s="234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230</v>
      </c>
      <c r="AU417" s="20" t="s">
        <v>95</v>
      </c>
    </row>
    <row r="418" spans="1:51" s="13" customFormat="1" ht="12">
      <c r="A418" s="13"/>
      <c r="B418" s="237"/>
      <c r="C418" s="238"/>
      <c r="D418" s="230" t="s">
        <v>234</v>
      </c>
      <c r="E418" s="239" t="s">
        <v>19</v>
      </c>
      <c r="F418" s="240" t="s">
        <v>634</v>
      </c>
      <c r="G418" s="238"/>
      <c r="H418" s="241">
        <v>256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7" t="s">
        <v>234</v>
      </c>
      <c r="AU418" s="247" t="s">
        <v>95</v>
      </c>
      <c r="AV418" s="13" t="s">
        <v>82</v>
      </c>
      <c r="AW418" s="13" t="s">
        <v>33</v>
      </c>
      <c r="AX418" s="13" t="s">
        <v>72</v>
      </c>
      <c r="AY418" s="247" t="s">
        <v>221</v>
      </c>
    </row>
    <row r="419" spans="1:51" s="15" customFormat="1" ht="12">
      <c r="A419" s="15"/>
      <c r="B419" s="258"/>
      <c r="C419" s="259"/>
      <c r="D419" s="230" t="s">
        <v>234</v>
      </c>
      <c r="E419" s="260" t="s">
        <v>19</v>
      </c>
      <c r="F419" s="261" t="s">
        <v>243</v>
      </c>
      <c r="G419" s="259"/>
      <c r="H419" s="262">
        <v>256</v>
      </c>
      <c r="I419" s="263"/>
      <c r="J419" s="259"/>
      <c r="K419" s="259"/>
      <c r="L419" s="264"/>
      <c r="M419" s="265"/>
      <c r="N419" s="266"/>
      <c r="O419" s="266"/>
      <c r="P419" s="266"/>
      <c r="Q419" s="266"/>
      <c r="R419" s="266"/>
      <c r="S419" s="266"/>
      <c r="T419" s="267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8" t="s">
        <v>234</v>
      </c>
      <c r="AU419" s="268" t="s">
        <v>95</v>
      </c>
      <c r="AV419" s="15" t="s">
        <v>228</v>
      </c>
      <c r="AW419" s="15" t="s">
        <v>33</v>
      </c>
      <c r="AX419" s="15" t="s">
        <v>80</v>
      </c>
      <c r="AY419" s="268" t="s">
        <v>221</v>
      </c>
    </row>
    <row r="420" spans="1:65" s="2" customFormat="1" ht="21.75" customHeight="1">
      <c r="A420" s="41"/>
      <c r="B420" s="42"/>
      <c r="C420" s="269" t="s">
        <v>635</v>
      </c>
      <c r="D420" s="269" t="s">
        <v>295</v>
      </c>
      <c r="E420" s="270" t="s">
        <v>636</v>
      </c>
      <c r="F420" s="271" t="s">
        <v>637</v>
      </c>
      <c r="G420" s="272" t="s">
        <v>226</v>
      </c>
      <c r="H420" s="273">
        <v>64</v>
      </c>
      <c r="I420" s="274"/>
      <c r="J420" s="275">
        <f>ROUND(I420*H420,2)</f>
        <v>0</v>
      </c>
      <c r="K420" s="271" t="s">
        <v>227</v>
      </c>
      <c r="L420" s="276"/>
      <c r="M420" s="277" t="s">
        <v>19</v>
      </c>
      <c r="N420" s="278" t="s">
        <v>43</v>
      </c>
      <c r="O420" s="87"/>
      <c r="P420" s="226">
        <f>O420*H420</f>
        <v>0</v>
      </c>
      <c r="Q420" s="226">
        <v>0.114</v>
      </c>
      <c r="R420" s="226">
        <f>Q420*H420</f>
        <v>7.296</v>
      </c>
      <c r="S420" s="226">
        <v>0</v>
      </c>
      <c r="T420" s="227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28" t="s">
        <v>279</v>
      </c>
      <c r="AT420" s="228" t="s">
        <v>295</v>
      </c>
      <c r="AU420" s="228" t="s">
        <v>95</v>
      </c>
      <c r="AY420" s="20" t="s">
        <v>221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20" t="s">
        <v>80</v>
      </c>
      <c r="BK420" s="229">
        <f>ROUND(I420*H420,2)</f>
        <v>0</v>
      </c>
      <c r="BL420" s="20" t="s">
        <v>228</v>
      </c>
      <c r="BM420" s="228" t="s">
        <v>638</v>
      </c>
    </row>
    <row r="421" spans="1:47" s="2" customFormat="1" ht="12">
      <c r="A421" s="41"/>
      <c r="B421" s="42"/>
      <c r="C421" s="43"/>
      <c r="D421" s="230" t="s">
        <v>230</v>
      </c>
      <c r="E421" s="43"/>
      <c r="F421" s="231" t="s">
        <v>637</v>
      </c>
      <c r="G421" s="43"/>
      <c r="H421" s="43"/>
      <c r="I421" s="232"/>
      <c r="J421" s="43"/>
      <c r="K421" s="43"/>
      <c r="L421" s="47"/>
      <c r="M421" s="233"/>
      <c r="N421" s="234"/>
      <c r="O421" s="87"/>
      <c r="P421" s="87"/>
      <c r="Q421" s="87"/>
      <c r="R421" s="87"/>
      <c r="S421" s="87"/>
      <c r="T421" s="88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T421" s="20" t="s">
        <v>230</v>
      </c>
      <c r="AU421" s="20" t="s">
        <v>95</v>
      </c>
    </row>
    <row r="422" spans="1:51" s="13" customFormat="1" ht="12">
      <c r="A422" s="13"/>
      <c r="B422" s="237"/>
      <c r="C422" s="238"/>
      <c r="D422" s="230" t="s">
        <v>234</v>
      </c>
      <c r="E422" s="239" t="s">
        <v>19</v>
      </c>
      <c r="F422" s="240" t="s">
        <v>639</v>
      </c>
      <c r="G422" s="238"/>
      <c r="H422" s="241">
        <v>64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7" t="s">
        <v>234</v>
      </c>
      <c r="AU422" s="247" t="s">
        <v>95</v>
      </c>
      <c r="AV422" s="13" t="s">
        <v>82</v>
      </c>
      <c r="AW422" s="13" t="s">
        <v>33</v>
      </c>
      <c r="AX422" s="13" t="s">
        <v>72</v>
      </c>
      <c r="AY422" s="247" t="s">
        <v>221</v>
      </c>
    </row>
    <row r="423" spans="1:51" s="15" customFormat="1" ht="12">
      <c r="A423" s="15"/>
      <c r="B423" s="258"/>
      <c r="C423" s="259"/>
      <c r="D423" s="230" t="s">
        <v>234</v>
      </c>
      <c r="E423" s="260" t="s">
        <v>19</v>
      </c>
      <c r="F423" s="261" t="s">
        <v>243</v>
      </c>
      <c r="G423" s="259"/>
      <c r="H423" s="262">
        <v>64</v>
      </c>
      <c r="I423" s="263"/>
      <c r="J423" s="259"/>
      <c r="K423" s="259"/>
      <c r="L423" s="264"/>
      <c r="M423" s="265"/>
      <c r="N423" s="266"/>
      <c r="O423" s="266"/>
      <c r="P423" s="266"/>
      <c r="Q423" s="266"/>
      <c r="R423" s="266"/>
      <c r="S423" s="266"/>
      <c r="T423" s="267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8" t="s">
        <v>234</v>
      </c>
      <c r="AU423" s="268" t="s">
        <v>95</v>
      </c>
      <c r="AV423" s="15" t="s">
        <v>228</v>
      </c>
      <c r="AW423" s="15" t="s">
        <v>33</v>
      </c>
      <c r="AX423" s="15" t="s">
        <v>80</v>
      </c>
      <c r="AY423" s="268" t="s">
        <v>221</v>
      </c>
    </row>
    <row r="424" spans="1:65" s="2" customFormat="1" ht="24.15" customHeight="1">
      <c r="A424" s="41"/>
      <c r="B424" s="42"/>
      <c r="C424" s="217" t="s">
        <v>640</v>
      </c>
      <c r="D424" s="217" t="s">
        <v>223</v>
      </c>
      <c r="E424" s="218" t="s">
        <v>641</v>
      </c>
      <c r="F424" s="219" t="s">
        <v>642</v>
      </c>
      <c r="G424" s="220" t="s">
        <v>226</v>
      </c>
      <c r="H424" s="221">
        <v>13.125</v>
      </c>
      <c r="I424" s="222"/>
      <c r="J424" s="223">
        <f>ROUND(I424*H424,2)</f>
        <v>0</v>
      </c>
      <c r="K424" s="219" t="s">
        <v>632</v>
      </c>
      <c r="L424" s="47"/>
      <c r="M424" s="224" t="s">
        <v>19</v>
      </c>
      <c r="N424" s="225" t="s">
        <v>43</v>
      </c>
      <c r="O424" s="87"/>
      <c r="P424" s="226">
        <f>O424*H424</f>
        <v>0</v>
      </c>
      <c r="Q424" s="226">
        <v>0</v>
      </c>
      <c r="R424" s="226">
        <f>Q424*H424</f>
        <v>0</v>
      </c>
      <c r="S424" s="226">
        <v>0</v>
      </c>
      <c r="T424" s="227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28" t="s">
        <v>228</v>
      </c>
      <c r="AT424" s="228" t="s">
        <v>223</v>
      </c>
      <c r="AU424" s="228" t="s">
        <v>95</v>
      </c>
      <c r="AY424" s="20" t="s">
        <v>221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20" t="s">
        <v>80</v>
      </c>
      <c r="BK424" s="229">
        <f>ROUND(I424*H424,2)</f>
        <v>0</v>
      </c>
      <c r="BL424" s="20" t="s">
        <v>228</v>
      </c>
      <c r="BM424" s="228" t="s">
        <v>643</v>
      </c>
    </row>
    <row r="425" spans="1:47" s="2" customFormat="1" ht="12">
      <c r="A425" s="41"/>
      <c r="B425" s="42"/>
      <c r="C425" s="43"/>
      <c r="D425" s="230" t="s">
        <v>230</v>
      </c>
      <c r="E425" s="43"/>
      <c r="F425" s="231" t="s">
        <v>644</v>
      </c>
      <c r="G425" s="43"/>
      <c r="H425" s="43"/>
      <c r="I425" s="232"/>
      <c r="J425" s="43"/>
      <c r="K425" s="43"/>
      <c r="L425" s="47"/>
      <c r="M425" s="233"/>
      <c r="N425" s="234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20" t="s">
        <v>230</v>
      </c>
      <c r="AU425" s="20" t="s">
        <v>95</v>
      </c>
    </row>
    <row r="426" spans="1:51" s="13" customFormat="1" ht="12">
      <c r="A426" s="13"/>
      <c r="B426" s="237"/>
      <c r="C426" s="238"/>
      <c r="D426" s="230" t="s">
        <v>234</v>
      </c>
      <c r="E426" s="239" t="s">
        <v>19</v>
      </c>
      <c r="F426" s="240" t="s">
        <v>645</v>
      </c>
      <c r="G426" s="238"/>
      <c r="H426" s="241">
        <v>13.125</v>
      </c>
      <c r="I426" s="242"/>
      <c r="J426" s="238"/>
      <c r="K426" s="238"/>
      <c r="L426" s="243"/>
      <c r="M426" s="244"/>
      <c r="N426" s="245"/>
      <c r="O426" s="245"/>
      <c r="P426" s="245"/>
      <c r="Q426" s="245"/>
      <c r="R426" s="245"/>
      <c r="S426" s="245"/>
      <c r="T426" s="24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7" t="s">
        <v>234</v>
      </c>
      <c r="AU426" s="247" t="s">
        <v>95</v>
      </c>
      <c r="AV426" s="13" t="s">
        <v>82</v>
      </c>
      <c r="AW426" s="13" t="s">
        <v>33</v>
      </c>
      <c r="AX426" s="13" t="s">
        <v>80</v>
      </c>
      <c r="AY426" s="247" t="s">
        <v>221</v>
      </c>
    </row>
    <row r="427" spans="1:65" s="2" customFormat="1" ht="16.5" customHeight="1">
      <c r="A427" s="41"/>
      <c r="B427" s="42"/>
      <c r="C427" s="269" t="s">
        <v>646</v>
      </c>
      <c r="D427" s="269" t="s">
        <v>295</v>
      </c>
      <c r="E427" s="270" t="s">
        <v>647</v>
      </c>
      <c r="F427" s="271" t="s">
        <v>648</v>
      </c>
      <c r="G427" s="272" t="s">
        <v>305</v>
      </c>
      <c r="H427" s="273">
        <v>53.55</v>
      </c>
      <c r="I427" s="274"/>
      <c r="J427" s="275">
        <f>ROUND(I427*H427,2)</f>
        <v>0</v>
      </c>
      <c r="K427" s="271" t="s">
        <v>227</v>
      </c>
      <c r="L427" s="276"/>
      <c r="M427" s="277" t="s">
        <v>19</v>
      </c>
      <c r="N427" s="278" t="s">
        <v>43</v>
      </c>
      <c r="O427" s="87"/>
      <c r="P427" s="226">
        <f>O427*H427</f>
        <v>0</v>
      </c>
      <c r="Q427" s="226">
        <v>0.028</v>
      </c>
      <c r="R427" s="226">
        <f>Q427*H427</f>
        <v>1.4993999999999998</v>
      </c>
      <c r="S427" s="226">
        <v>0</v>
      </c>
      <c r="T427" s="227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28" t="s">
        <v>279</v>
      </c>
      <c r="AT427" s="228" t="s">
        <v>295</v>
      </c>
      <c r="AU427" s="228" t="s">
        <v>95</v>
      </c>
      <c r="AY427" s="20" t="s">
        <v>221</v>
      </c>
      <c r="BE427" s="229">
        <f>IF(N427="základní",J427,0)</f>
        <v>0</v>
      </c>
      <c r="BF427" s="229">
        <f>IF(N427="snížená",J427,0)</f>
        <v>0</v>
      </c>
      <c r="BG427" s="229">
        <f>IF(N427="zákl. přenesená",J427,0)</f>
        <v>0</v>
      </c>
      <c r="BH427" s="229">
        <f>IF(N427="sníž. přenesená",J427,0)</f>
        <v>0</v>
      </c>
      <c r="BI427" s="229">
        <f>IF(N427="nulová",J427,0)</f>
        <v>0</v>
      </c>
      <c r="BJ427" s="20" t="s">
        <v>80</v>
      </c>
      <c r="BK427" s="229">
        <f>ROUND(I427*H427,2)</f>
        <v>0</v>
      </c>
      <c r="BL427" s="20" t="s">
        <v>228</v>
      </c>
      <c r="BM427" s="228" t="s">
        <v>649</v>
      </c>
    </row>
    <row r="428" spans="1:47" s="2" customFormat="1" ht="12">
      <c r="A428" s="41"/>
      <c r="B428" s="42"/>
      <c r="C428" s="43"/>
      <c r="D428" s="230" t="s">
        <v>230</v>
      </c>
      <c r="E428" s="43"/>
      <c r="F428" s="231" t="s">
        <v>648</v>
      </c>
      <c r="G428" s="43"/>
      <c r="H428" s="43"/>
      <c r="I428" s="232"/>
      <c r="J428" s="43"/>
      <c r="K428" s="43"/>
      <c r="L428" s="47"/>
      <c r="M428" s="233"/>
      <c r="N428" s="234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20" t="s">
        <v>230</v>
      </c>
      <c r="AU428" s="20" t="s">
        <v>95</v>
      </c>
    </row>
    <row r="429" spans="1:51" s="13" customFormat="1" ht="12">
      <c r="A429" s="13"/>
      <c r="B429" s="237"/>
      <c r="C429" s="238"/>
      <c r="D429" s="230" t="s">
        <v>234</v>
      </c>
      <c r="E429" s="239" t="s">
        <v>19</v>
      </c>
      <c r="F429" s="240" t="s">
        <v>650</v>
      </c>
      <c r="G429" s="238"/>
      <c r="H429" s="241">
        <v>52.5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7" t="s">
        <v>234</v>
      </c>
      <c r="AU429" s="247" t="s">
        <v>95</v>
      </c>
      <c r="AV429" s="13" t="s">
        <v>82</v>
      </c>
      <c r="AW429" s="13" t="s">
        <v>33</v>
      </c>
      <c r="AX429" s="13" t="s">
        <v>72</v>
      </c>
      <c r="AY429" s="247" t="s">
        <v>221</v>
      </c>
    </row>
    <row r="430" spans="1:51" s="15" customFormat="1" ht="12">
      <c r="A430" s="15"/>
      <c r="B430" s="258"/>
      <c r="C430" s="259"/>
      <c r="D430" s="230" t="s">
        <v>234</v>
      </c>
      <c r="E430" s="260" t="s">
        <v>19</v>
      </c>
      <c r="F430" s="261" t="s">
        <v>243</v>
      </c>
      <c r="G430" s="259"/>
      <c r="H430" s="262">
        <v>52.5</v>
      </c>
      <c r="I430" s="263"/>
      <c r="J430" s="259"/>
      <c r="K430" s="259"/>
      <c r="L430" s="264"/>
      <c r="M430" s="265"/>
      <c r="N430" s="266"/>
      <c r="O430" s="266"/>
      <c r="P430" s="266"/>
      <c r="Q430" s="266"/>
      <c r="R430" s="266"/>
      <c r="S430" s="266"/>
      <c r="T430" s="267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68" t="s">
        <v>234</v>
      </c>
      <c r="AU430" s="268" t="s">
        <v>95</v>
      </c>
      <c r="AV430" s="15" t="s">
        <v>228</v>
      </c>
      <c r="AW430" s="15" t="s">
        <v>33</v>
      </c>
      <c r="AX430" s="15" t="s">
        <v>80</v>
      </c>
      <c r="AY430" s="268" t="s">
        <v>221</v>
      </c>
    </row>
    <row r="431" spans="1:51" s="13" customFormat="1" ht="12">
      <c r="A431" s="13"/>
      <c r="B431" s="237"/>
      <c r="C431" s="238"/>
      <c r="D431" s="230" t="s">
        <v>234</v>
      </c>
      <c r="E431" s="238"/>
      <c r="F431" s="240" t="s">
        <v>651</v>
      </c>
      <c r="G431" s="238"/>
      <c r="H431" s="241">
        <v>53.55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7" t="s">
        <v>234</v>
      </c>
      <c r="AU431" s="247" t="s">
        <v>95</v>
      </c>
      <c r="AV431" s="13" t="s">
        <v>82</v>
      </c>
      <c r="AW431" s="13" t="s">
        <v>4</v>
      </c>
      <c r="AX431" s="13" t="s">
        <v>80</v>
      </c>
      <c r="AY431" s="247" t="s">
        <v>221</v>
      </c>
    </row>
    <row r="432" spans="1:63" s="12" customFormat="1" ht="22.8" customHeight="1">
      <c r="A432" s="12"/>
      <c r="B432" s="201"/>
      <c r="C432" s="202"/>
      <c r="D432" s="203" t="s">
        <v>71</v>
      </c>
      <c r="E432" s="215" t="s">
        <v>286</v>
      </c>
      <c r="F432" s="215" t="s">
        <v>652</v>
      </c>
      <c r="G432" s="202"/>
      <c r="H432" s="202"/>
      <c r="I432" s="205"/>
      <c r="J432" s="216">
        <f>BK432</f>
        <v>0</v>
      </c>
      <c r="K432" s="202"/>
      <c r="L432" s="207"/>
      <c r="M432" s="208"/>
      <c r="N432" s="209"/>
      <c r="O432" s="209"/>
      <c r="P432" s="210">
        <f>P433+P496</f>
        <v>0</v>
      </c>
      <c r="Q432" s="209"/>
      <c r="R432" s="210">
        <f>R433+R496</f>
        <v>0.0686</v>
      </c>
      <c r="S432" s="209"/>
      <c r="T432" s="211">
        <f>T433+T496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2" t="s">
        <v>80</v>
      </c>
      <c r="AT432" s="213" t="s">
        <v>71</v>
      </c>
      <c r="AU432" s="213" t="s">
        <v>80</v>
      </c>
      <c r="AY432" s="212" t="s">
        <v>221</v>
      </c>
      <c r="BK432" s="214">
        <f>BK433+BK496</f>
        <v>0</v>
      </c>
    </row>
    <row r="433" spans="1:63" s="12" customFormat="1" ht="20.85" customHeight="1">
      <c r="A433" s="12"/>
      <c r="B433" s="201"/>
      <c r="C433" s="202"/>
      <c r="D433" s="203" t="s">
        <v>71</v>
      </c>
      <c r="E433" s="215" t="s">
        <v>653</v>
      </c>
      <c r="F433" s="215" t="s">
        <v>654</v>
      </c>
      <c r="G433" s="202"/>
      <c r="H433" s="202"/>
      <c r="I433" s="205"/>
      <c r="J433" s="216">
        <f>BK433</f>
        <v>0</v>
      </c>
      <c r="K433" s="202"/>
      <c r="L433" s="207"/>
      <c r="M433" s="208"/>
      <c r="N433" s="209"/>
      <c r="O433" s="209"/>
      <c r="P433" s="210">
        <f>SUM(P434:P495)</f>
        <v>0</v>
      </c>
      <c r="Q433" s="209"/>
      <c r="R433" s="210">
        <f>SUM(R434:R495)</f>
        <v>0.0204698</v>
      </c>
      <c r="S433" s="209"/>
      <c r="T433" s="211">
        <f>SUM(T434:T495)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12" t="s">
        <v>80</v>
      </c>
      <c r="AT433" s="213" t="s">
        <v>71</v>
      </c>
      <c r="AU433" s="213" t="s">
        <v>82</v>
      </c>
      <c r="AY433" s="212" t="s">
        <v>221</v>
      </c>
      <c r="BK433" s="214">
        <f>SUM(BK434:BK495)</f>
        <v>0</v>
      </c>
    </row>
    <row r="434" spans="1:65" s="2" customFormat="1" ht="37.8" customHeight="1">
      <c r="A434" s="41"/>
      <c r="B434" s="42"/>
      <c r="C434" s="217" t="s">
        <v>655</v>
      </c>
      <c r="D434" s="217" t="s">
        <v>223</v>
      </c>
      <c r="E434" s="218" t="s">
        <v>656</v>
      </c>
      <c r="F434" s="219" t="s">
        <v>657</v>
      </c>
      <c r="G434" s="220" t="s">
        <v>226</v>
      </c>
      <c r="H434" s="221">
        <v>278.148</v>
      </c>
      <c r="I434" s="222"/>
      <c r="J434" s="223">
        <f>ROUND(I434*H434,2)</f>
        <v>0</v>
      </c>
      <c r="K434" s="219" t="s">
        <v>227</v>
      </c>
      <c r="L434" s="47"/>
      <c r="M434" s="224" t="s">
        <v>19</v>
      </c>
      <c r="N434" s="225" t="s">
        <v>43</v>
      </c>
      <c r="O434" s="87"/>
      <c r="P434" s="226">
        <f>O434*H434</f>
        <v>0</v>
      </c>
      <c r="Q434" s="226">
        <v>0</v>
      </c>
      <c r="R434" s="226">
        <f>Q434*H434</f>
        <v>0</v>
      </c>
      <c r="S434" s="226">
        <v>0</v>
      </c>
      <c r="T434" s="227">
        <f>S434*H434</f>
        <v>0</v>
      </c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R434" s="228" t="s">
        <v>228</v>
      </c>
      <c r="AT434" s="228" t="s">
        <v>223</v>
      </c>
      <c r="AU434" s="228" t="s">
        <v>95</v>
      </c>
      <c r="AY434" s="20" t="s">
        <v>221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20" t="s">
        <v>80</v>
      </c>
      <c r="BK434" s="229">
        <f>ROUND(I434*H434,2)</f>
        <v>0</v>
      </c>
      <c r="BL434" s="20" t="s">
        <v>228</v>
      </c>
      <c r="BM434" s="228" t="s">
        <v>658</v>
      </c>
    </row>
    <row r="435" spans="1:47" s="2" customFormat="1" ht="12">
      <c r="A435" s="41"/>
      <c r="B435" s="42"/>
      <c r="C435" s="43"/>
      <c r="D435" s="230" t="s">
        <v>230</v>
      </c>
      <c r="E435" s="43"/>
      <c r="F435" s="231" t="s">
        <v>659</v>
      </c>
      <c r="G435" s="43"/>
      <c r="H435" s="43"/>
      <c r="I435" s="232"/>
      <c r="J435" s="43"/>
      <c r="K435" s="43"/>
      <c r="L435" s="47"/>
      <c r="M435" s="233"/>
      <c r="N435" s="234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T435" s="20" t="s">
        <v>230</v>
      </c>
      <c r="AU435" s="20" t="s">
        <v>95</v>
      </c>
    </row>
    <row r="436" spans="1:47" s="2" customFormat="1" ht="12">
      <c r="A436" s="41"/>
      <c r="B436" s="42"/>
      <c r="C436" s="43"/>
      <c r="D436" s="235" t="s">
        <v>232</v>
      </c>
      <c r="E436" s="43"/>
      <c r="F436" s="236" t="s">
        <v>660</v>
      </c>
      <c r="G436" s="43"/>
      <c r="H436" s="43"/>
      <c r="I436" s="232"/>
      <c r="J436" s="43"/>
      <c r="K436" s="43"/>
      <c r="L436" s="47"/>
      <c r="M436" s="233"/>
      <c r="N436" s="234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20" t="s">
        <v>232</v>
      </c>
      <c r="AU436" s="20" t="s">
        <v>95</v>
      </c>
    </row>
    <row r="437" spans="1:51" s="13" customFormat="1" ht="12">
      <c r="A437" s="13"/>
      <c r="B437" s="237"/>
      <c r="C437" s="238"/>
      <c r="D437" s="230" t="s">
        <v>234</v>
      </c>
      <c r="E437" s="239" t="s">
        <v>19</v>
      </c>
      <c r="F437" s="240" t="s">
        <v>661</v>
      </c>
      <c r="G437" s="238"/>
      <c r="H437" s="241">
        <v>278.148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7" t="s">
        <v>234</v>
      </c>
      <c r="AU437" s="247" t="s">
        <v>95</v>
      </c>
      <c r="AV437" s="13" t="s">
        <v>82</v>
      </c>
      <c r="AW437" s="13" t="s">
        <v>33</v>
      </c>
      <c r="AX437" s="13" t="s">
        <v>72</v>
      </c>
      <c r="AY437" s="247" t="s">
        <v>221</v>
      </c>
    </row>
    <row r="438" spans="1:51" s="15" customFormat="1" ht="12">
      <c r="A438" s="15"/>
      <c r="B438" s="258"/>
      <c r="C438" s="259"/>
      <c r="D438" s="230" t="s">
        <v>234</v>
      </c>
      <c r="E438" s="260" t="s">
        <v>136</v>
      </c>
      <c r="F438" s="261" t="s">
        <v>243</v>
      </c>
      <c r="G438" s="259"/>
      <c r="H438" s="262">
        <v>278.148</v>
      </c>
      <c r="I438" s="263"/>
      <c r="J438" s="259"/>
      <c r="K438" s="259"/>
      <c r="L438" s="264"/>
      <c r="M438" s="265"/>
      <c r="N438" s="266"/>
      <c r="O438" s="266"/>
      <c r="P438" s="266"/>
      <c r="Q438" s="266"/>
      <c r="R438" s="266"/>
      <c r="S438" s="266"/>
      <c r="T438" s="267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68" t="s">
        <v>234</v>
      </c>
      <c r="AU438" s="268" t="s">
        <v>95</v>
      </c>
      <c r="AV438" s="15" t="s">
        <v>228</v>
      </c>
      <c r="AW438" s="15" t="s">
        <v>33</v>
      </c>
      <c r="AX438" s="15" t="s">
        <v>80</v>
      </c>
      <c r="AY438" s="268" t="s">
        <v>221</v>
      </c>
    </row>
    <row r="439" spans="1:65" s="2" customFormat="1" ht="37.8" customHeight="1">
      <c r="A439" s="41"/>
      <c r="B439" s="42"/>
      <c r="C439" s="217" t="s">
        <v>662</v>
      </c>
      <c r="D439" s="217" t="s">
        <v>223</v>
      </c>
      <c r="E439" s="218" t="s">
        <v>663</v>
      </c>
      <c r="F439" s="219" t="s">
        <v>664</v>
      </c>
      <c r="G439" s="220" t="s">
        <v>226</v>
      </c>
      <c r="H439" s="221">
        <v>25033.32</v>
      </c>
      <c r="I439" s="222"/>
      <c r="J439" s="223">
        <f>ROUND(I439*H439,2)</f>
        <v>0</v>
      </c>
      <c r="K439" s="219" t="s">
        <v>227</v>
      </c>
      <c r="L439" s="47"/>
      <c r="M439" s="224" t="s">
        <v>19</v>
      </c>
      <c r="N439" s="225" t="s">
        <v>43</v>
      </c>
      <c r="O439" s="87"/>
      <c r="P439" s="226">
        <f>O439*H439</f>
        <v>0</v>
      </c>
      <c r="Q439" s="226">
        <v>0</v>
      </c>
      <c r="R439" s="226">
        <f>Q439*H439</f>
        <v>0</v>
      </c>
      <c r="S439" s="226">
        <v>0</v>
      </c>
      <c r="T439" s="227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28" t="s">
        <v>228</v>
      </c>
      <c r="AT439" s="228" t="s">
        <v>223</v>
      </c>
      <c r="AU439" s="228" t="s">
        <v>95</v>
      </c>
      <c r="AY439" s="20" t="s">
        <v>221</v>
      </c>
      <c r="BE439" s="229">
        <f>IF(N439="základní",J439,0)</f>
        <v>0</v>
      </c>
      <c r="BF439" s="229">
        <f>IF(N439="snížená",J439,0)</f>
        <v>0</v>
      </c>
      <c r="BG439" s="229">
        <f>IF(N439="zákl. přenesená",J439,0)</f>
        <v>0</v>
      </c>
      <c r="BH439" s="229">
        <f>IF(N439="sníž. přenesená",J439,0)</f>
        <v>0</v>
      </c>
      <c r="BI439" s="229">
        <f>IF(N439="nulová",J439,0)</f>
        <v>0</v>
      </c>
      <c r="BJ439" s="20" t="s">
        <v>80</v>
      </c>
      <c r="BK439" s="229">
        <f>ROUND(I439*H439,2)</f>
        <v>0</v>
      </c>
      <c r="BL439" s="20" t="s">
        <v>228</v>
      </c>
      <c r="BM439" s="228" t="s">
        <v>665</v>
      </c>
    </row>
    <row r="440" spans="1:47" s="2" customFormat="1" ht="12">
      <c r="A440" s="41"/>
      <c r="B440" s="42"/>
      <c r="C440" s="43"/>
      <c r="D440" s="230" t="s">
        <v>230</v>
      </c>
      <c r="E440" s="43"/>
      <c r="F440" s="231" t="s">
        <v>666</v>
      </c>
      <c r="G440" s="43"/>
      <c r="H440" s="43"/>
      <c r="I440" s="232"/>
      <c r="J440" s="43"/>
      <c r="K440" s="43"/>
      <c r="L440" s="47"/>
      <c r="M440" s="233"/>
      <c r="N440" s="234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T440" s="20" t="s">
        <v>230</v>
      </c>
      <c r="AU440" s="20" t="s">
        <v>95</v>
      </c>
    </row>
    <row r="441" spans="1:47" s="2" customFormat="1" ht="12">
      <c r="A441" s="41"/>
      <c r="B441" s="42"/>
      <c r="C441" s="43"/>
      <c r="D441" s="235" t="s">
        <v>232</v>
      </c>
      <c r="E441" s="43"/>
      <c r="F441" s="236" t="s">
        <v>667</v>
      </c>
      <c r="G441" s="43"/>
      <c r="H441" s="43"/>
      <c r="I441" s="232"/>
      <c r="J441" s="43"/>
      <c r="K441" s="43"/>
      <c r="L441" s="47"/>
      <c r="M441" s="233"/>
      <c r="N441" s="234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20" t="s">
        <v>232</v>
      </c>
      <c r="AU441" s="20" t="s">
        <v>95</v>
      </c>
    </row>
    <row r="442" spans="1:51" s="13" customFormat="1" ht="12">
      <c r="A442" s="13"/>
      <c r="B442" s="237"/>
      <c r="C442" s="238"/>
      <c r="D442" s="230" t="s">
        <v>234</v>
      </c>
      <c r="E442" s="238"/>
      <c r="F442" s="240" t="s">
        <v>668</v>
      </c>
      <c r="G442" s="238"/>
      <c r="H442" s="241">
        <v>25033.32</v>
      </c>
      <c r="I442" s="242"/>
      <c r="J442" s="238"/>
      <c r="K442" s="238"/>
      <c r="L442" s="243"/>
      <c r="M442" s="244"/>
      <c r="N442" s="245"/>
      <c r="O442" s="245"/>
      <c r="P442" s="245"/>
      <c r="Q442" s="245"/>
      <c r="R442" s="245"/>
      <c r="S442" s="245"/>
      <c r="T442" s="246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7" t="s">
        <v>234</v>
      </c>
      <c r="AU442" s="247" t="s">
        <v>95</v>
      </c>
      <c r="AV442" s="13" t="s">
        <v>82</v>
      </c>
      <c r="AW442" s="13" t="s">
        <v>4</v>
      </c>
      <c r="AX442" s="13" t="s">
        <v>80</v>
      </c>
      <c r="AY442" s="247" t="s">
        <v>221</v>
      </c>
    </row>
    <row r="443" spans="1:65" s="2" customFormat="1" ht="37.8" customHeight="1">
      <c r="A443" s="41"/>
      <c r="B443" s="42"/>
      <c r="C443" s="217" t="s">
        <v>404</v>
      </c>
      <c r="D443" s="217" t="s">
        <v>223</v>
      </c>
      <c r="E443" s="218" t="s">
        <v>669</v>
      </c>
      <c r="F443" s="219" t="s">
        <v>670</v>
      </c>
      <c r="G443" s="220" t="s">
        <v>226</v>
      </c>
      <c r="H443" s="221">
        <v>278.148</v>
      </c>
      <c r="I443" s="222"/>
      <c r="J443" s="223">
        <f>ROUND(I443*H443,2)</f>
        <v>0</v>
      </c>
      <c r="K443" s="219" t="s">
        <v>227</v>
      </c>
      <c r="L443" s="47"/>
      <c r="M443" s="224" t="s">
        <v>19</v>
      </c>
      <c r="N443" s="225" t="s">
        <v>43</v>
      </c>
      <c r="O443" s="87"/>
      <c r="P443" s="226">
        <f>O443*H443</f>
        <v>0</v>
      </c>
      <c r="Q443" s="226">
        <v>0</v>
      </c>
      <c r="R443" s="226">
        <f>Q443*H443</f>
        <v>0</v>
      </c>
      <c r="S443" s="226">
        <v>0</v>
      </c>
      <c r="T443" s="227">
        <f>S443*H443</f>
        <v>0</v>
      </c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R443" s="228" t="s">
        <v>228</v>
      </c>
      <c r="AT443" s="228" t="s">
        <v>223</v>
      </c>
      <c r="AU443" s="228" t="s">
        <v>95</v>
      </c>
      <c r="AY443" s="20" t="s">
        <v>221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20" t="s">
        <v>80</v>
      </c>
      <c r="BK443" s="229">
        <f>ROUND(I443*H443,2)</f>
        <v>0</v>
      </c>
      <c r="BL443" s="20" t="s">
        <v>228</v>
      </c>
      <c r="BM443" s="228" t="s">
        <v>671</v>
      </c>
    </row>
    <row r="444" spans="1:47" s="2" customFormat="1" ht="12">
      <c r="A444" s="41"/>
      <c r="B444" s="42"/>
      <c r="C444" s="43"/>
      <c r="D444" s="230" t="s">
        <v>230</v>
      </c>
      <c r="E444" s="43"/>
      <c r="F444" s="231" t="s">
        <v>672</v>
      </c>
      <c r="G444" s="43"/>
      <c r="H444" s="43"/>
      <c r="I444" s="232"/>
      <c r="J444" s="43"/>
      <c r="K444" s="43"/>
      <c r="L444" s="47"/>
      <c r="M444" s="233"/>
      <c r="N444" s="234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T444" s="20" t="s">
        <v>230</v>
      </c>
      <c r="AU444" s="20" t="s">
        <v>95</v>
      </c>
    </row>
    <row r="445" spans="1:47" s="2" customFormat="1" ht="12">
      <c r="A445" s="41"/>
      <c r="B445" s="42"/>
      <c r="C445" s="43"/>
      <c r="D445" s="235" t="s">
        <v>232</v>
      </c>
      <c r="E445" s="43"/>
      <c r="F445" s="236" t="s">
        <v>673</v>
      </c>
      <c r="G445" s="43"/>
      <c r="H445" s="43"/>
      <c r="I445" s="232"/>
      <c r="J445" s="43"/>
      <c r="K445" s="43"/>
      <c r="L445" s="47"/>
      <c r="M445" s="233"/>
      <c r="N445" s="234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20" t="s">
        <v>232</v>
      </c>
      <c r="AU445" s="20" t="s">
        <v>95</v>
      </c>
    </row>
    <row r="446" spans="1:65" s="2" customFormat="1" ht="16.5" customHeight="1">
      <c r="A446" s="41"/>
      <c r="B446" s="42"/>
      <c r="C446" s="217" t="s">
        <v>452</v>
      </c>
      <c r="D446" s="217" t="s">
        <v>223</v>
      </c>
      <c r="E446" s="218" t="s">
        <v>674</v>
      </c>
      <c r="F446" s="219" t="s">
        <v>675</v>
      </c>
      <c r="G446" s="220" t="s">
        <v>226</v>
      </c>
      <c r="H446" s="221">
        <v>278.148</v>
      </c>
      <c r="I446" s="222"/>
      <c r="J446" s="223">
        <f>ROUND(I446*H446,2)</f>
        <v>0</v>
      </c>
      <c r="K446" s="219" t="s">
        <v>227</v>
      </c>
      <c r="L446" s="47"/>
      <c r="M446" s="224" t="s">
        <v>19</v>
      </c>
      <c r="N446" s="225" t="s">
        <v>43</v>
      </c>
      <c r="O446" s="87"/>
      <c r="P446" s="226">
        <f>O446*H446</f>
        <v>0</v>
      </c>
      <c r="Q446" s="226">
        <v>0</v>
      </c>
      <c r="R446" s="226">
        <f>Q446*H446</f>
        <v>0</v>
      </c>
      <c r="S446" s="226">
        <v>0</v>
      </c>
      <c r="T446" s="227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28" t="s">
        <v>228</v>
      </c>
      <c r="AT446" s="228" t="s">
        <v>223</v>
      </c>
      <c r="AU446" s="228" t="s">
        <v>95</v>
      </c>
      <c r="AY446" s="20" t="s">
        <v>221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20" t="s">
        <v>80</v>
      </c>
      <c r="BK446" s="229">
        <f>ROUND(I446*H446,2)</f>
        <v>0</v>
      </c>
      <c r="BL446" s="20" t="s">
        <v>228</v>
      </c>
      <c r="BM446" s="228" t="s">
        <v>676</v>
      </c>
    </row>
    <row r="447" spans="1:47" s="2" customFormat="1" ht="12">
      <c r="A447" s="41"/>
      <c r="B447" s="42"/>
      <c r="C447" s="43"/>
      <c r="D447" s="230" t="s">
        <v>230</v>
      </c>
      <c r="E447" s="43"/>
      <c r="F447" s="231" t="s">
        <v>677</v>
      </c>
      <c r="G447" s="43"/>
      <c r="H447" s="43"/>
      <c r="I447" s="232"/>
      <c r="J447" s="43"/>
      <c r="K447" s="43"/>
      <c r="L447" s="47"/>
      <c r="M447" s="233"/>
      <c r="N447" s="234"/>
      <c r="O447" s="87"/>
      <c r="P447" s="87"/>
      <c r="Q447" s="87"/>
      <c r="R447" s="87"/>
      <c r="S447" s="87"/>
      <c r="T447" s="88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T447" s="20" t="s">
        <v>230</v>
      </c>
      <c r="AU447" s="20" t="s">
        <v>95</v>
      </c>
    </row>
    <row r="448" spans="1:47" s="2" customFormat="1" ht="12">
      <c r="A448" s="41"/>
      <c r="B448" s="42"/>
      <c r="C448" s="43"/>
      <c r="D448" s="235" t="s">
        <v>232</v>
      </c>
      <c r="E448" s="43"/>
      <c r="F448" s="236" t="s">
        <v>678</v>
      </c>
      <c r="G448" s="43"/>
      <c r="H448" s="43"/>
      <c r="I448" s="232"/>
      <c r="J448" s="43"/>
      <c r="K448" s="43"/>
      <c r="L448" s="47"/>
      <c r="M448" s="233"/>
      <c r="N448" s="234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20" t="s">
        <v>232</v>
      </c>
      <c r="AU448" s="20" t="s">
        <v>95</v>
      </c>
    </row>
    <row r="449" spans="1:51" s="13" customFormat="1" ht="12">
      <c r="A449" s="13"/>
      <c r="B449" s="237"/>
      <c r="C449" s="238"/>
      <c r="D449" s="230" t="s">
        <v>234</v>
      </c>
      <c r="E449" s="239" t="s">
        <v>19</v>
      </c>
      <c r="F449" s="240" t="s">
        <v>136</v>
      </c>
      <c r="G449" s="238"/>
      <c r="H449" s="241">
        <v>278.148</v>
      </c>
      <c r="I449" s="242"/>
      <c r="J449" s="238"/>
      <c r="K449" s="238"/>
      <c r="L449" s="243"/>
      <c r="M449" s="244"/>
      <c r="N449" s="245"/>
      <c r="O449" s="245"/>
      <c r="P449" s="245"/>
      <c r="Q449" s="245"/>
      <c r="R449" s="245"/>
      <c r="S449" s="245"/>
      <c r="T449" s="24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7" t="s">
        <v>234</v>
      </c>
      <c r="AU449" s="247" t="s">
        <v>95</v>
      </c>
      <c r="AV449" s="13" t="s">
        <v>82</v>
      </c>
      <c r="AW449" s="13" t="s">
        <v>33</v>
      </c>
      <c r="AX449" s="13" t="s">
        <v>80</v>
      </c>
      <c r="AY449" s="247" t="s">
        <v>221</v>
      </c>
    </row>
    <row r="450" spans="1:65" s="2" customFormat="1" ht="16.5" customHeight="1">
      <c r="A450" s="41"/>
      <c r="B450" s="42"/>
      <c r="C450" s="217" t="s">
        <v>592</v>
      </c>
      <c r="D450" s="217" t="s">
        <v>223</v>
      </c>
      <c r="E450" s="218" t="s">
        <v>679</v>
      </c>
      <c r="F450" s="219" t="s">
        <v>680</v>
      </c>
      <c r="G450" s="220" t="s">
        <v>226</v>
      </c>
      <c r="H450" s="221">
        <v>25033.32</v>
      </c>
      <c r="I450" s="222"/>
      <c r="J450" s="223">
        <f>ROUND(I450*H450,2)</f>
        <v>0</v>
      </c>
      <c r="K450" s="219" t="s">
        <v>227</v>
      </c>
      <c r="L450" s="47"/>
      <c r="M450" s="224" t="s">
        <v>19</v>
      </c>
      <c r="N450" s="225" t="s">
        <v>43</v>
      </c>
      <c r="O450" s="87"/>
      <c r="P450" s="226">
        <f>O450*H450</f>
        <v>0</v>
      </c>
      <c r="Q450" s="226">
        <v>0</v>
      </c>
      <c r="R450" s="226">
        <f>Q450*H450</f>
        <v>0</v>
      </c>
      <c r="S450" s="226">
        <v>0</v>
      </c>
      <c r="T450" s="227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28" t="s">
        <v>228</v>
      </c>
      <c r="AT450" s="228" t="s">
        <v>223</v>
      </c>
      <c r="AU450" s="228" t="s">
        <v>95</v>
      </c>
      <c r="AY450" s="20" t="s">
        <v>221</v>
      </c>
      <c r="BE450" s="229">
        <f>IF(N450="základní",J450,0)</f>
        <v>0</v>
      </c>
      <c r="BF450" s="229">
        <f>IF(N450="snížená",J450,0)</f>
        <v>0</v>
      </c>
      <c r="BG450" s="229">
        <f>IF(N450="zákl. přenesená",J450,0)</f>
        <v>0</v>
      </c>
      <c r="BH450" s="229">
        <f>IF(N450="sníž. přenesená",J450,0)</f>
        <v>0</v>
      </c>
      <c r="BI450" s="229">
        <f>IF(N450="nulová",J450,0)</f>
        <v>0</v>
      </c>
      <c r="BJ450" s="20" t="s">
        <v>80</v>
      </c>
      <c r="BK450" s="229">
        <f>ROUND(I450*H450,2)</f>
        <v>0</v>
      </c>
      <c r="BL450" s="20" t="s">
        <v>228</v>
      </c>
      <c r="BM450" s="228" t="s">
        <v>681</v>
      </c>
    </row>
    <row r="451" spans="1:47" s="2" customFormat="1" ht="12">
      <c r="A451" s="41"/>
      <c r="B451" s="42"/>
      <c r="C451" s="43"/>
      <c r="D451" s="230" t="s">
        <v>230</v>
      </c>
      <c r="E451" s="43"/>
      <c r="F451" s="231" t="s">
        <v>682</v>
      </c>
      <c r="G451" s="43"/>
      <c r="H451" s="43"/>
      <c r="I451" s="232"/>
      <c r="J451" s="43"/>
      <c r="K451" s="43"/>
      <c r="L451" s="47"/>
      <c r="M451" s="233"/>
      <c r="N451" s="234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20" t="s">
        <v>230</v>
      </c>
      <c r="AU451" s="20" t="s">
        <v>95</v>
      </c>
    </row>
    <row r="452" spans="1:47" s="2" customFormat="1" ht="12">
      <c r="A452" s="41"/>
      <c r="B452" s="42"/>
      <c r="C452" s="43"/>
      <c r="D452" s="235" t="s">
        <v>232</v>
      </c>
      <c r="E452" s="43"/>
      <c r="F452" s="236" t="s">
        <v>683</v>
      </c>
      <c r="G452" s="43"/>
      <c r="H452" s="43"/>
      <c r="I452" s="232"/>
      <c r="J452" s="43"/>
      <c r="K452" s="43"/>
      <c r="L452" s="47"/>
      <c r="M452" s="233"/>
      <c r="N452" s="234"/>
      <c r="O452" s="87"/>
      <c r="P452" s="87"/>
      <c r="Q452" s="87"/>
      <c r="R452" s="87"/>
      <c r="S452" s="87"/>
      <c r="T452" s="88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T452" s="20" t="s">
        <v>232</v>
      </c>
      <c r="AU452" s="20" t="s">
        <v>95</v>
      </c>
    </row>
    <row r="453" spans="1:51" s="13" customFormat="1" ht="12">
      <c r="A453" s="13"/>
      <c r="B453" s="237"/>
      <c r="C453" s="238"/>
      <c r="D453" s="230" t="s">
        <v>234</v>
      </c>
      <c r="E453" s="238"/>
      <c r="F453" s="240" t="s">
        <v>668</v>
      </c>
      <c r="G453" s="238"/>
      <c r="H453" s="241">
        <v>25033.32</v>
      </c>
      <c r="I453" s="242"/>
      <c r="J453" s="238"/>
      <c r="K453" s="238"/>
      <c r="L453" s="243"/>
      <c r="M453" s="244"/>
      <c r="N453" s="245"/>
      <c r="O453" s="245"/>
      <c r="P453" s="245"/>
      <c r="Q453" s="245"/>
      <c r="R453" s="245"/>
      <c r="S453" s="245"/>
      <c r="T453" s="246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7" t="s">
        <v>234</v>
      </c>
      <c r="AU453" s="247" t="s">
        <v>95</v>
      </c>
      <c r="AV453" s="13" t="s">
        <v>82</v>
      </c>
      <c r="AW453" s="13" t="s">
        <v>4</v>
      </c>
      <c r="AX453" s="13" t="s">
        <v>80</v>
      </c>
      <c r="AY453" s="247" t="s">
        <v>221</v>
      </c>
    </row>
    <row r="454" spans="1:65" s="2" customFormat="1" ht="21.75" customHeight="1">
      <c r="A454" s="41"/>
      <c r="B454" s="42"/>
      <c r="C454" s="217" t="s">
        <v>684</v>
      </c>
      <c r="D454" s="217" t="s">
        <v>223</v>
      </c>
      <c r="E454" s="218" t="s">
        <v>685</v>
      </c>
      <c r="F454" s="219" t="s">
        <v>686</v>
      </c>
      <c r="G454" s="220" t="s">
        <v>226</v>
      </c>
      <c r="H454" s="221">
        <v>278.148</v>
      </c>
      <c r="I454" s="222"/>
      <c r="J454" s="223">
        <f>ROUND(I454*H454,2)</f>
        <v>0</v>
      </c>
      <c r="K454" s="219" t="s">
        <v>227</v>
      </c>
      <c r="L454" s="47"/>
      <c r="M454" s="224" t="s">
        <v>19</v>
      </c>
      <c r="N454" s="225" t="s">
        <v>43</v>
      </c>
      <c r="O454" s="87"/>
      <c r="P454" s="226">
        <f>O454*H454</f>
        <v>0</v>
      </c>
      <c r="Q454" s="226">
        <v>0</v>
      </c>
      <c r="R454" s="226">
        <f>Q454*H454</f>
        <v>0</v>
      </c>
      <c r="S454" s="226">
        <v>0</v>
      </c>
      <c r="T454" s="227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28" t="s">
        <v>228</v>
      </c>
      <c r="AT454" s="228" t="s">
        <v>223</v>
      </c>
      <c r="AU454" s="228" t="s">
        <v>95</v>
      </c>
      <c r="AY454" s="20" t="s">
        <v>221</v>
      </c>
      <c r="BE454" s="229">
        <f>IF(N454="základní",J454,0)</f>
        <v>0</v>
      </c>
      <c r="BF454" s="229">
        <f>IF(N454="snížená",J454,0)</f>
        <v>0</v>
      </c>
      <c r="BG454" s="229">
        <f>IF(N454="zákl. přenesená",J454,0)</f>
        <v>0</v>
      </c>
      <c r="BH454" s="229">
        <f>IF(N454="sníž. přenesená",J454,0)</f>
        <v>0</v>
      </c>
      <c r="BI454" s="229">
        <f>IF(N454="nulová",J454,0)</f>
        <v>0</v>
      </c>
      <c r="BJ454" s="20" t="s">
        <v>80</v>
      </c>
      <c r="BK454" s="229">
        <f>ROUND(I454*H454,2)</f>
        <v>0</v>
      </c>
      <c r="BL454" s="20" t="s">
        <v>228</v>
      </c>
      <c r="BM454" s="228" t="s">
        <v>687</v>
      </c>
    </row>
    <row r="455" spans="1:47" s="2" customFormat="1" ht="12">
      <c r="A455" s="41"/>
      <c r="B455" s="42"/>
      <c r="C455" s="43"/>
      <c r="D455" s="230" t="s">
        <v>230</v>
      </c>
      <c r="E455" s="43"/>
      <c r="F455" s="231" t="s">
        <v>688</v>
      </c>
      <c r="G455" s="43"/>
      <c r="H455" s="43"/>
      <c r="I455" s="232"/>
      <c r="J455" s="43"/>
      <c r="K455" s="43"/>
      <c r="L455" s="47"/>
      <c r="M455" s="233"/>
      <c r="N455" s="234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20" t="s">
        <v>230</v>
      </c>
      <c r="AU455" s="20" t="s">
        <v>95</v>
      </c>
    </row>
    <row r="456" spans="1:47" s="2" customFormat="1" ht="12">
      <c r="A456" s="41"/>
      <c r="B456" s="42"/>
      <c r="C456" s="43"/>
      <c r="D456" s="235" t="s">
        <v>232</v>
      </c>
      <c r="E456" s="43"/>
      <c r="F456" s="236" t="s">
        <v>689</v>
      </c>
      <c r="G456" s="43"/>
      <c r="H456" s="43"/>
      <c r="I456" s="232"/>
      <c r="J456" s="43"/>
      <c r="K456" s="43"/>
      <c r="L456" s="47"/>
      <c r="M456" s="233"/>
      <c r="N456" s="234"/>
      <c r="O456" s="87"/>
      <c r="P456" s="87"/>
      <c r="Q456" s="87"/>
      <c r="R456" s="87"/>
      <c r="S456" s="87"/>
      <c r="T456" s="88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T456" s="20" t="s">
        <v>232</v>
      </c>
      <c r="AU456" s="20" t="s">
        <v>95</v>
      </c>
    </row>
    <row r="457" spans="1:65" s="2" customFormat="1" ht="33" customHeight="1">
      <c r="A457" s="41"/>
      <c r="B457" s="42"/>
      <c r="C457" s="217" t="s">
        <v>690</v>
      </c>
      <c r="D457" s="217" t="s">
        <v>223</v>
      </c>
      <c r="E457" s="218" t="s">
        <v>691</v>
      </c>
      <c r="F457" s="219" t="s">
        <v>692</v>
      </c>
      <c r="G457" s="220" t="s">
        <v>226</v>
      </c>
      <c r="H457" s="221">
        <v>157.46</v>
      </c>
      <c r="I457" s="222"/>
      <c r="J457" s="223">
        <f>ROUND(I457*H457,2)</f>
        <v>0</v>
      </c>
      <c r="K457" s="219" t="s">
        <v>227</v>
      </c>
      <c r="L457" s="47"/>
      <c r="M457" s="224" t="s">
        <v>19</v>
      </c>
      <c r="N457" s="225" t="s">
        <v>43</v>
      </c>
      <c r="O457" s="87"/>
      <c r="P457" s="226">
        <f>O457*H457</f>
        <v>0</v>
      </c>
      <c r="Q457" s="226">
        <v>0.00013</v>
      </c>
      <c r="R457" s="226">
        <f>Q457*H457</f>
        <v>0.0204698</v>
      </c>
      <c r="S457" s="226">
        <v>0</v>
      </c>
      <c r="T457" s="227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28" t="s">
        <v>228</v>
      </c>
      <c r="AT457" s="228" t="s">
        <v>223</v>
      </c>
      <c r="AU457" s="228" t="s">
        <v>95</v>
      </c>
      <c r="AY457" s="20" t="s">
        <v>221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20" t="s">
        <v>80</v>
      </c>
      <c r="BK457" s="229">
        <f>ROUND(I457*H457,2)</f>
        <v>0</v>
      </c>
      <c r="BL457" s="20" t="s">
        <v>228</v>
      </c>
      <c r="BM457" s="228" t="s">
        <v>693</v>
      </c>
    </row>
    <row r="458" spans="1:47" s="2" customFormat="1" ht="12">
      <c r="A458" s="41"/>
      <c r="B458" s="42"/>
      <c r="C458" s="43"/>
      <c r="D458" s="230" t="s">
        <v>230</v>
      </c>
      <c r="E458" s="43"/>
      <c r="F458" s="231" t="s">
        <v>694</v>
      </c>
      <c r="G458" s="43"/>
      <c r="H458" s="43"/>
      <c r="I458" s="232"/>
      <c r="J458" s="43"/>
      <c r="K458" s="43"/>
      <c r="L458" s="47"/>
      <c r="M458" s="233"/>
      <c r="N458" s="234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20" t="s">
        <v>230</v>
      </c>
      <c r="AU458" s="20" t="s">
        <v>95</v>
      </c>
    </row>
    <row r="459" spans="1:47" s="2" customFormat="1" ht="12">
      <c r="A459" s="41"/>
      <c r="B459" s="42"/>
      <c r="C459" s="43"/>
      <c r="D459" s="235" t="s">
        <v>232</v>
      </c>
      <c r="E459" s="43"/>
      <c r="F459" s="236" t="s">
        <v>695</v>
      </c>
      <c r="G459" s="43"/>
      <c r="H459" s="43"/>
      <c r="I459" s="232"/>
      <c r="J459" s="43"/>
      <c r="K459" s="43"/>
      <c r="L459" s="47"/>
      <c r="M459" s="233"/>
      <c r="N459" s="234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232</v>
      </c>
      <c r="AU459" s="20" t="s">
        <v>95</v>
      </c>
    </row>
    <row r="460" spans="1:51" s="14" customFormat="1" ht="12">
      <c r="A460" s="14"/>
      <c r="B460" s="248"/>
      <c r="C460" s="249"/>
      <c r="D460" s="230" t="s">
        <v>234</v>
      </c>
      <c r="E460" s="250" t="s">
        <v>19</v>
      </c>
      <c r="F460" s="251" t="s">
        <v>412</v>
      </c>
      <c r="G460" s="249"/>
      <c r="H460" s="250" t="s">
        <v>19</v>
      </c>
      <c r="I460" s="252"/>
      <c r="J460" s="249"/>
      <c r="K460" s="249"/>
      <c r="L460" s="253"/>
      <c r="M460" s="254"/>
      <c r="N460" s="255"/>
      <c r="O460" s="255"/>
      <c r="P460" s="255"/>
      <c r="Q460" s="255"/>
      <c r="R460" s="255"/>
      <c r="S460" s="255"/>
      <c r="T460" s="256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7" t="s">
        <v>234</v>
      </c>
      <c r="AU460" s="257" t="s">
        <v>95</v>
      </c>
      <c r="AV460" s="14" t="s">
        <v>80</v>
      </c>
      <c r="AW460" s="14" t="s">
        <v>33</v>
      </c>
      <c r="AX460" s="14" t="s">
        <v>72</v>
      </c>
      <c r="AY460" s="257" t="s">
        <v>221</v>
      </c>
    </row>
    <row r="461" spans="1:51" s="13" customFormat="1" ht="12">
      <c r="A461" s="13"/>
      <c r="B461" s="237"/>
      <c r="C461" s="238"/>
      <c r="D461" s="230" t="s">
        <v>234</v>
      </c>
      <c r="E461" s="239" t="s">
        <v>19</v>
      </c>
      <c r="F461" s="240" t="s">
        <v>413</v>
      </c>
      <c r="G461" s="238"/>
      <c r="H461" s="241">
        <v>8.37</v>
      </c>
      <c r="I461" s="242"/>
      <c r="J461" s="238"/>
      <c r="K461" s="238"/>
      <c r="L461" s="243"/>
      <c r="M461" s="244"/>
      <c r="N461" s="245"/>
      <c r="O461" s="245"/>
      <c r="P461" s="245"/>
      <c r="Q461" s="245"/>
      <c r="R461" s="245"/>
      <c r="S461" s="245"/>
      <c r="T461" s="24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7" t="s">
        <v>234</v>
      </c>
      <c r="AU461" s="247" t="s">
        <v>95</v>
      </c>
      <c r="AV461" s="13" t="s">
        <v>82</v>
      </c>
      <c r="AW461" s="13" t="s">
        <v>33</v>
      </c>
      <c r="AX461" s="13" t="s">
        <v>72</v>
      </c>
      <c r="AY461" s="247" t="s">
        <v>221</v>
      </c>
    </row>
    <row r="462" spans="1:51" s="14" customFormat="1" ht="12">
      <c r="A462" s="14"/>
      <c r="B462" s="248"/>
      <c r="C462" s="249"/>
      <c r="D462" s="230" t="s">
        <v>234</v>
      </c>
      <c r="E462" s="250" t="s">
        <v>19</v>
      </c>
      <c r="F462" s="251" t="s">
        <v>414</v>
      </c>
      <c r="G462" s="249"/>
      <c r="H462" s="250" t="s">
        <v>19</v>
      </c>
      <c r="I462" s="252"/>
      <c r="J462" s="249"/>
      <c r="K462" s="249"/>
      <c r="L462" s="253"/>
      <c r="M462" s="254"/>
      <c r="N462" s="255"/>
      <c r="O462" s="255"/>
      <c r="P462" s="255"/>
      <c r="Q462" s="255"/>
      <c r="R462" s="255"/>
      <c r="S462" s="255"/>
      <c r="T462" s="25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7" t="s">
        <v>234</v>
      </c>
      <c r="AU462" s="257" t="s">
        <v>95</v>
      </c>
      <c r="AV462" s="14" t="s">
        <v>80</v>
      </c>
      <c r="AW462" s="14" t="s">
        <v>33</v>
      </c>
      <c r="AX462" s="14" t="s">
        <v>72</v>
      </c>
      <c r="AY462" s="257" t="s">
        <v>221</v>
      </c>
    </row>
    <row r="463" spans="1:51" s="13" customFormat="1" ht="12">
      <c r="A463" s="13"/>
      <c r="B463" s="237"/>
      <c r="C463" s="238"/>
      <c r="D463" s="230" t="s">
        <v>234</v>
      </c>
      <c r="E463" s="239" t="s">
        <v>19</v>
      </c>
      <c r="F463" s="240" t="s">
        <v>415</v>
      </c>
      <c r="G463" s="238"/>
      <c r="H463" s="241">
        <v>4.16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7" t="s">
        <v>234</v>
      </c>
      <c r="AU463" s="247" t="s">
        <v>95</v>
      </c>
      <c r="AV463" s="13" t="s">
        <v>82</v>
      </c>
      <c r="AW463" s="13" t="s">
        <v>33</v>
      </c>
      <c r="AX463" s="13" t="s">
        <v>72</v>
      </c>
      <c r="AY463" s="247" t="s">
        <v>221</v>
      </c>
    </row>
    <row r="464" spans="1:51" s="14" customFormat="1" ht="12">
      <c r="A464" s="14"/>
      <c r="B464" s="248"/>
      <c r="C464" s="249"/>
      <c r="D464" s="230" t="s">
        <v>234</v>
      </c>
      <c r="E464" s="250" t="s">
        <v>19</v>
      </c>
      <c r="F464" s="251" t="s">
        <v>416</v>
      </c>
      <c r="G464" s="249"/>
      <c r="H464" s="250" t="s">
        <v>19</v>
      </c>
      <c r="I464" s="252"/>
      <c r="J464" s="249"/>
      <c r="K464" s="249"/>
      <c r="L464" s="253"/>
      <c r="M464" s="254"/>
      <c r="N464" s="255"/>
      <c r="O464" s="255"/>
      <c r="P464" s="255"/>
      <c r="Q464" s="255"/>
      <c r="R464" s="255"/>
      <c r="S464" s="255"/>
      <c r="T464" s="256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7" t="s">
        <v>234</v>
      </c>
      <c r="AU464" s="257" t="s">
        <v>95</v>
      </c>
      <c r="AV464" s="14" t="s">
        <v>80</v>
      </c>
      <c r="AW464" s="14" t="s">
        <v>33</v>
      </c>
      <c r="AX464" s="14" t="s">
        <v>72</v>
      </c>
      <c r="AY464" s="257" t="s">
        <v>221</v>
      </c>
    </row>
    <row r="465" spans="1:51" s="13" customFormat="1" ht="12">
      <c r="A465" s="13"/>
      <c r="B465" s="237"/>
      <c r="C465" s="238"/>
      <c r="D465" s="230" t="s">
        <v>234</v>
      </c>
      <c r="E465" s="239" t="s">
        <v>19</v>
      </c>
      <c r="F465" s="240" t="s">
        <v>417</v>
      </c>
      <c r="G465" s="238"/>
      <c r="H465" s="241">
        <v>7.8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7" t="s">
        <v>234</v>
      </c>
      <c r="AU465" s="247" t="s">
        <v>95</v>
      </c>
      <c r="AV465" s="13" t="s">
        <v>82</v>
      </c>
      <c r="AW465" s="13" t="s">
        <v>33</v>
      </c>
      <c r="AX465" s="13" t="s">
        <v>72</v>
      </c>
      <c r="AY465" s="247" t="s">
        <v>221</v>
      </c>
    </row>
    <row r="466" spans="1:51" s="14" customFormat="1" ht="12">
      <c r="A466" s="14"/>
      <c r="B466" s="248"/>
      <c r="C466" s="249"/>
      <c r="D466" s="230" t="s">
        <v>234</v>
      </c>
      <c r="E466" s="250" t="s">
        <v>19</v>
      </c>
      <c r="F466" s="251" t="s">
        <v>418</v>
      </c>
      <c r="G466" s="249"/>
      <c r="H466" s="250" t="s">
        <v>19</v>
      </c>
      <c r="I466" s="252"/>
      <c r="J466" s="249"/>
      <c r="K466" s="249"/>
      <c r="L466" s="253"/>
      <c r="M466" s="254"/>
      <c r="N466" s="255"/>
      <c r="O466" s="255"/>
      <c r="P466" s="255"/>
      <c r="Q466" s="255"/>
      <c r="R466" s="255"/>
      <c r="S466" s="255"/>
      <c r="T466" s="256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7" t="s">
        <v>234</v>
      </c>
      <c r="AU466" s="257" t="s">
        <v>95</v>
      </c>
      <c r="AV466" s="14" t="s">
        <v>80</v>
      </c>
      <c r="AW466" s="14" t="s">
        <v>33</v>
      </c>
      <c r="AX466" s="14" t="s">
        <v>72</v>
      </c>
      <c r="AY466" s="257" t="s">
        <v>221</v>
      </c>
    </row>
    <row r="467" spans="1:51" s="13" customFormat="1" ht="12">
      <c r="A467" s="13"/>
      <c r="B467" s="237"/>
      <c r="C467" s="238"/>
      <c r="D467" s="230" t="s">
        <v>234</v>
      </c>
      <c r="E467" s="239" t="s">
        <v>19</v>
      </c>
      <c r="F467" s="240" t="s">
        <v>419</v>
      </c>
      <c r="G467" s="238"/>
      <c r="H467" s="241">
        <v>13.76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7" t="s">
        <v>234</v>
      </c>
      <c r="AU467" s="247" t="s">
        <v>95</v>
      </c>
      <c r="AV467" s="13" t="s">
        <v>82</v>
      </c>
      <c r="AW467" s="13" t="s">
        <v>33</v>
      </c>
      <c r="AX467" s="13" t="s">
        <v>72</v>
      </c>
      <c r="AY467" s="247" t="s">
        <v>221</v>
      </c>
    </row>
    <row r="468" spans="1:51" s="14" customFormat="1" ht="12">
      <c r="A468" s="14"/>
      <c r="B468" s="248"/>
      <c r="C468" s="249"/>
      <c r="D468" s="230" t="s">
        <v>234</v>
      </c>
      <c r="E468" s="250" t="s">
        <v>19</v>
      </c>
      <c r="F468" s="251" t="s">
        <v>420</v>
      </c>
      <c r="G468" s="249"/>
      <c r="H468" s="250" t="s">
        <v>19</v>
      </c>
      <c r="I468" s="252"/>
      <c r="J468" s="249"/>
      <c r="K468" s="249"/>
      <c r="L468" s="253"/>
      <c r="M468" s="254"/>
      <c r="N468" s="255"/>
      <c r="O468" s="255"/>
      <c r="P468" s="255"/>
      <c r="Q468" s="255"/>
      <c r="R468" s="255"/>
      <c r="S468" s="255"/>
      <c r="T468" s="25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7" t="s">
        <v>234</v>
      </c>
      <c r="AU468" s="257" t="s">
        <v>95</v>
      </c>
      <c r="AV468" s="14" t="s">
        <v>80</v>
      </c>
      <c r="AW468" s="14" t="s">
        <v>33</v>
      </c>
      <c r="AX468" s="14" t="s">
        <v>72</v>
      </c>
      <c r="AY468" s="257" t="s">
        <v>221</v>
      </c>
    </row>
    <row r="469" spans="1:51" s="13" customFormat="1" ht="12">
      <c r="A469" s="13"/>
      <c r="B469" s="237"/>
      <c r="C469" s="238"/>
      <c r="D469" s="230" t="s">
        <v>234</v>
      </c>
      <c r="E469" s="239" t="s">
        <v>19</v>
      </c>
      <c r="F469" s="240" t="s">
        <v>421</v>
      </c>
      <c r="G469" s="238"/>
      <c r="H469" s="241">
        <v>8.42</v>
      </c>
      <c r="I469" s="242"/>
      <c r="J469" s="238"/>
      <c r="K469" s="238"/>
      <c r="L469" s="243"/>
      <c r="M469" s="244"/>
      <c r="N469" s="245"/>
      <c r="O469" s="245"/>
      <c r="P469" s="245"/>
      <c r="Q469" s="245"/>
      <c r="R469" s="245"/>
      <c r="S469" s="245"/>
      <c r="T469" s="246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7" t="s">
        <v>234</v>
      </c>
      <c r="AU469" s="247" t="s">
        <v>95</v>
      </c>
      <c r="AV469" s="13" t="s">
        <v>82</v>
      </c>
      <c r="AW469" s="13" t="s">
        <v>33</v>
      </c>
      <c r="AX469" s="13" t="s">
        <v>72</v>
      </c>
      <c r="AY469" s="247" t="s">
        <v>221</v>
      </c>
    </row>
    <row r="470" spans="1:51" s="14" customFormat="1" ht="12">
      <c r="A470" s="14"/>
      <c r="B470" s="248"/>
      <c r="C470" s="249"/>
      <c r="D470" s="230" t="s">
        <v>234</v>
      </c>
      <c r="E470" s="250" t="s">
        <v>19</v>
      </c>
      <c r="F470" s="251" t="s">
        <v>442</v>
      </c>
      <c r="G470" s="249"/>
      <c r="H470" s="250" t="s">
        <v>19</v>
      </c>
      <c r="I470" s="252"/>
      <c r="J470" s="249"/>
      <c r="K470" s="249"/>
      <c r="L470" s="253"/>
      <c r="M470" s="254"/>
      <c r="N470" s="255"/>
      <c r="O470" s="255"/>
      <c r="P470" s="255"/>
      <c r="Q470" s="255"/>
      <c r="R470" s="255"/>
      <c r="S470" s="255"/>
      <c r="T470" s="256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7" t="s">
        <v>234</v>
      </c>
      <c r="AU470" s="257" t="s">
        <v>95</v>
      </c>
      <c r="AV470" s="14" t="s">
        <v>80</v>
      </c>
      <c r="AW470" s="14" t="s">
        <v>33</v>
      </c>
      <c r="AX470" s="14" t="s">
        <v>72</v>
      </c>
      <c r="AY470" s="257" t="s">
        <v>221</v>
      </c>
    </row>
    <row r="471" spans="1:51" s="13" customFormat="1" ht="12">
      <c r="A471" s="13"/>
      <c r="B471" s="237"/>
      <c r="C471" s="238"/>
      <c r="D471" s="230" t="s">
        <v>234</v>
      </c>
      <c r="E471" s="239" t="s">
        <v>19</v>
      </c>
      <c r="F471" s="240" t="s">
        <v>696</v>
      </c>
      <c r="G471" s="238"/>
      <c r="H471" s="241">
        <v>42.6</v>
      </c>
      <c r="I471" s="242"/>
      <c r="J471" s="238"/>
      <c r="K471" s="238"/>
      <c r="L471" s="243"/>
      <c r="M471" s="244"/>
      <c r="N471" s="245"/>
      <c r="O471" s="245"/>
      <c r="P471" s="245"/>
      <c r="Q471" s="245"/>
      <c r="R471" s="245"/>
      <c r="S471" s="245"/>
      <c r="T471" s="246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7" t="s">
        <v>234</v>
      </c>
      <c r="AU471" s="247" t="s">
        <v>95</v>
      </c>
      <c r="AV471" s="13" t="s">
        <v>82</v>
      </c>
      <c r="AW471" s="13" t="s">
        <v>33</v>
      </c>
      <c r="AX471" s="13" t="s">
        <v>72</v>
      </c>
      <c r="AY471" s="247" t="s">
        <v>221</v>
      </c>
    </row>
    <row r="472" spans="1:51" s="14" customFormat="1" ht="12">
      <c r="A472" s="14"/>
      <c r="B472" s="248"/>
      <c r="C472" s="249"/>
      <c r="D472" s="230" t="s">
        <v>234</v>
      </c>
      <c r="E472" s="250" t="s">
        <v>19</v>
      </c>
      <c r="F472" s="251" t="s">
        <v>444</v>
      </c>
      <c r="G472" s="249"/>
      <c r="H472" s="250" t="s">
        <v>19</v>
      </c>
      <c r="I472" s="252"/>
      <c r="J472" s="249"/>
      <c r="K472" s="249"/>
      <c r="L472" s="253"/>
      <c r="M472" s="254"/>
      <c r="N472" s="255"/>
      <c r="O472" s="255"/>
      <c r="P472" s="255"/>
      <c r="Q472" s="255"/>
      <c r="R472" s="255"/>
      <c r="S472" s="255"/>
      <c r="T472" s="256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7" t="s">
        <v>234</v>
      </c>
      <c r="AU472" s="257" t="s">
        <v>95</v>
      </c>
      <c r="AV472" s="14" t="s">
        <v>80</v>
      </c>
      <c r="AW472" s="14" t="s">
        <v>33</v>
      </c>
      <c r="AX472" s="14" t="s">
        <v>72</v>
      </c>
      <c r="AY472" s="257" t="s">
        <v>221</v>
      </c>
    </row>
    <row r="473" spans="1:51" s="13" customFormat="1" ht="12">
      <c r="A473" s="13"/>
      <c r="B473" s="237"/>
      <c r="C473" s="238"/>
      <c r="D473" s="230" t="s">
        <v>234</v>
      </c>
      <c r="E473" s="239" t="s">
        <v>19</v>
      </c>
      <c r="F473" s="240" t="s">
        <v>696</v>
      </c>
      <c r="G473" s="238"/>
      <c r="H473" s="241">
        <v>42.6</v>
      </c>
      <c r="I473" s="242"/>
      <c r="J473" s="238"/>
      <c r="K473" s="238"/>
      <c r="L473" s="243"/>
      <c r="M473" s="244"/>
      <c r="N473" s="245"/>
      <c r="O473" s="245"/>
      <c r="P473" s="245"/>
      <c r="Q473" s="245"/>
      <c r="R473" s="245"/>
      <c r="S473" s="245"/>
      <c r="T473" s="246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7" t="s">
        <v>234</v>
      </c>
      <c r="AU473" s="247" t="s">
        <v>95</v>
      </c>
      <c r="AV473" s="13" t="s">
        <v>82</v>
      </c>
      <c r="AW473" s="13" t="s">
        <v>33</v>
      </c>
      <c r="AX473" s="13" t="s">
        <v>72</v>
      </c>
      <c r="AY473" s="247" t="s">
        <v>221</v>
      </c>
    </row>
    <row r="474" spans="1:51" s="14" customFormat="1" ht="12">
      <c r="A474" s="14"/>
      <c r="B474" s="248"/>
      <c r="C474" s="249"/>
      <c r="D474" s="230" t="s">
        <v>234</v>
      </c>
      <c r="E474" s="250" t="s">
        <v>19</v>
      </c>
      <c r="F474" s="251" t="s">
        <v>422</v>
      </c>
      <c r="G474" s="249"/>
      <c r="H474" s="250" t="s">
        <v>19</v>
      </c>
      <c r="I474" s="252"/>
      <c r="J474" s="249"/>
      <c r="K474" s="249"/>
      <c r="L474" s="253"/>
      <c r="M474" s="254"/>
      <c r="N474" s="255"/>
      <c r="O474" s="255"/>
      <c r="P474" s="255"/>
      <c r="Q474" s="255"/>
      <c r="R474" s="255"/>
      <c r="S474" s="255"/>
      <c r="T474" s="256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7" t="s">
        <v>234</v>
      </c>
      <c r="AU474" s="257" t="s">
        <v>95</v>
      </c>
      <c r="AV474" s="14" t="s">
        <v>80</v>
      </c>
      <c r="AW474" s="14" t="s">
        <v>33</v>
      </c>
      <c r="AX474" s="14" t="s">
        <v>72</v>
      </c>
      <c r="AY474" s="257" t="s">
        <v>221</v>
      </c>
    </row>
    <row r="475" spans="1:51" s="13" customFormat="1" ht="12">
      <c r="A475" s="13"/>
      <c r="B475" s="237"/>
      <c r="C475" s="238"/>
      <c r="D475" s="230" t="s">
        <v>234</v>
      </c>
      <c r="E475" s="239" t="s">
        <v>19</v>
      </c>
      <c r="F475" s="240" t="s">
        <v>417</v>
      </c>
      <c r="G475" s="238"/>
      <c r="H475" s="241">
        <v>7.8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7" t="s">
        <v>234</v>
      </c>
      <c r="AU475" s="247" t="s">
        <v>95</v>
      </c>
      <c r="AV475" s="13" t="s">
        <v>82</v>
      </c>
      <c r="AW475" s="13" t="s">
        <v>33</v>
      </c>
      <c r="AX475" s="13" t="s">
        <v>72</v>
      </c>
      <c r="AY475" s="247" t="s">
        <v>221</v>
      </c>
    </row>
    <row r="476" spans="1:51" s="14" customFormat="1" ht="12">
      <c r="A476" s="14"/>
      <c r="B476" s="248"/>
      <c r="C476" s="249"/>
      <c r="D476" s="230" t="s">
        <v>234</v>
      </c>
      <c r="E476" s="250" t="s">
        <v>19</v>
      </c>
      <c r="F476" s="251" t="s">
        <v>423</v>
      </c>
      <c r="G476" s="249"/>
      <c r="H476" s="250" t="s">
        <v>19</v>
      </c>
      <c r="I476" s="252"/>
      <c r="J476" s="249"/>
      <c r="K476" s="249"/>
      <c r="L476" s="253"/>
      <c r="M476" s="254"/>
      <c r="N476" s="255"/>
      <c r="O476" s="255"/>
      <c r="P476" s="255"/>
      <c r="Q476" s="255"/>
      <c r="R476" s="255"/>
      <c r="S476" s="255"/>
      <c r="T476" s="256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7" t="s">
        <v>234</v>
      </c>
      <c r="AU476" s="257" t="s">
        <v>95</v>
      </c>
      <c r="AV476" s="14" t="s">
        <v>80</v>
      </c>
      <c r="AW476" s="14" t="s">
        <v>33</v>
      </c>
      <c r="AX476" s="14" t="s">
        <v>72</v>
      </c>
      <c r="AY476" s="257" t="s">
        <v>221</v>
      </c>
    </row>
    <row r="477" spans="1:51" s="13" customFormat="1" ht="12">
      <c r="A477" s="13"/>
      <c r="B477" s="237"/>
      <c r="C477" s="238"/>
      <c r="D477" s="230" t="s">
        <v>234</v>
      </c>
      <c r="E477" s="239" t="s">
        <v>19</v>
      </c>
      <c r="F477" s="240" t="s">
        <v>424</v>
      </c>
      <c r="G477" s="238"/>
      <c r="H477" s="241">
        <v>7.2</v>
      </c>
      <c r="I477" s="242"/>
      <c r="J477" s="238"/>
      <c r="K477" s="238"/>
      <c r="L477" s="243"/>
      <c r="M477" s="244"/>
      <c r="N477" s="245"/>
      <c r="O477" s="245"/>
      <c r="P477" s="245"/>
      <c r="Q477" s="245"/>
      <c r="R477" s="245"/>
      <c r="S477" s="245"/>
      <c r="T477" s="24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7" t="s">
        <v>234</v>
      </c>
      <c r="AU477" s="247" t="s">
        <v>95</v>
      </c>
      <c r="AV477" s="13" t="s">
        <v>82</v>
      </c>
      <c r="AW477" s="13" t="s">
        <v>33</v>
      </c>
      <c r="AX477" s="13" t="s">
        <v>72</v>
      </c>
      <c r="AY477" s="247" t="s">
        <v>221</v>
      </c>
    </row>
    <row r="478" spans="1:51" s="14" customFormat="1" ht="12">
      <c r="A478" s="14"/>
      <c r="B478" s="248"/>
      <c r="C478" s="249"/>
      <c r="D478" s="230" t="s">
        <v>234</v>
      </c>
      <c r="E478" s="250" t="s">
        <v>19</v>
      </c>
      <c r="F478" s="251" t="s">
        <v>425</v>
      </c>
      <c r="G478" s="249"/>
      <c r="H478" s="250" t="s">
        <v>19</v>
      </c>
      <c r="I478" s="252"/>
      <c r="J478" s="249"/>
      <c r="K478" s="249"/>
      <c r="L478" s="253"/>
      <c r="M478" s="254"/>
      <c r="N478" s="255"/>
      <c r="O478" s="255"/>
      <c r="P478" s="255"/>
      <c r="Q478" s="255"/>
      <c r="R478" s="255"/>
      <c r="S478" s="255"/>
      <c r="T478" s="256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7" t="s">
        <v>234</v>
      </c>
      <c r="AU478" s="257" t="s">
        <v>95</v>
      </c>
      <c r="AV478" s="14" t="s">
        <v>80</v>
      </c>
      <c r="AW478" s="14" t="s">
        <v>33</v>
      </c>
      <c r="AX478" s="14" t="s">
        <v>72</v>
      </c>
      <c r="AY478" s="257" t="s">
        <v>221</v>
      </c>
    </row>
    <row r="479" spans="1:51" s="13" customFormat="1" ht="12">
      <c r="A479" s="13"/>
      <c r="B479" s="237"/>
      <c r="C479" s="238"/>
      <c r="D479" s="230" t="s">
        <v>234</v>
      </c>
      <c r="E479" s="239" t="s">
        <v>19</v>
      </c>
      <c r="F479" s="240" t="s">
        <v>426</v>
      </c>
      <c r="G479" s="238"/>
      <c r="H479" s="241">
        <v>1.18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7" t="s">
        <v>234</v>
      </c>
      <c r="AU479" s="247" t="s">
        <v>95</v>
      </c>
      <c r="AV479" s="13" t="s">
        <v>82</v>
      </c>
      <c r="AW479" s="13" t="s">
        <v>33</v>
      </c>
      <c r="AX479" s="13" t="s">
        <v>72</v>
      </c>
      <c r="AY479" s="247" t="s">
        <v>221</v>
      </c>
    </row>
    <row r="480" spans="1:51" s="14" customFormat="1" ht="12">
      <c r="A480" s="14"/>
      <c r="B480" s="248"/>
      <c r="C480" s="249"/>
      <c r="D480" s="230" t="s">
        <v>234</v>
      </c>
      <c r="E480" s="250" t="s">
        <v>19</v>
      </c>
      <c r="F480" s="251" t="s">
        <v>427</v>
      </c>
      <c r="G480" s="249"/>
      <c r="H480" s="250" t="s">
        <v>19</v>
      </c>
      <c r="I480" s="252"/>
      <c r="J480" s="249"/>
      <c r="K480" s="249"/>
      <c r="L480" s="253"/>
      <c r="M480" s="254"/>
      <c r="N480" s="255"/>
      <c r="O480" s="255"/>
      <c r="P480" s="255"/>
      <c r="Q480" s="255"/>
      <c r="R480" s="255"/>
      <c r="S480" s="255"/>
      <c r="T480" s="25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7" t="s">
        <v>234</v>
      </c>
      <c r="AU480" s="257" t="s">
        <v>95</v>
      </c>
      <c r="AV480" s="14" t="s">
        <v>80</v>
      </c>
      <c r="AW480" s="14" t="s">
        <v>33</v>
      </c>
      <c r="AX480" s="14" t="s">
        <v>72</v>
      </c>
      <c r="AY480" s="257" t="s">
        <v>221</v>
      </c>
    </row>
    <row r="481" spans="1:51" s="13" customFormat="1" ht="12">
      <c r="A481" s="13"/>
      <c r="B481" s="237"/>
      <c r="C481" s="238"/>
      <c r="D481" s="230" t="s">
        <v>234</v>
      </c>
      <c r="E481" s="239" t="s">
        <v>19</v>
      </c>
      <c r="F481" s="240" t="s">
        <v>428</v>
      </c>
      <c r="G481" s="238"/>
      <c r="H481" s="241">
        <v>4.31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7" t="s">
        <v>234</v>
      </c>
      <c r="AU481" s="247" t="s">
        <v>95</v>
      </c>
      <c r="AV481" s="13" t="s">
        <v>82</v>
      </c>
      <c r="AW481" s="13" t="s">
        <v>33</v>
      </c>
      <c r="AX481" s="13" t="s">
        <v>72</v>
      </c>
      <c r="AY481" s="247" t="s">
        <v>221</v>
      </c>
    </row>
    <row r="482" spans="1:51" s="14" customFormat="1" ht="12">
      <c r="A482" s="14"/>
      <c r="B482" s="248"/>
      <c r="C482" s="249"/>
      <c r="D482" s="230" t="s">
        <v>234</v>
      </c>
      <c r="E482" s="250" t="s">
        <v>19</v>
      </c>
      <c r="F482" s="251" t="s">
        <v>429</v>
      </c>
      <c r="G482" s="249"/>
      <c r="H482" s="250" t="s">
        <v>19</v>
      </c>
      <c r="I482" s="252"/>
      <c r="J482" s="249"/>
      <c r="K482" s="249"/>
      <c r="L482" s="253"/>
      <c r="M482" s="254"/>
      <c r="N482" s="255"/>
      <c r="O482" s="255"/>
      <c r="P482" s="255"/>
      <c r="Q482" s="255"/>
      <c r="R482" s="255"/>
      <c r="S482" s="255"/>
      <c r="T482" s="256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7" t="s">
        <v>234</v>
      </c>
      <c r="AU482" s="257" t="s">
        <v>95</v>
      </c>
      <c r="AV482" s="14" t="s">
        <v>80</v>
      </c>
      <c r="AW482" s="14" t="s">
        <v>33</v>
      </c>
      <c r="AX482" s="14" t="s">
        <v>72</v>
      </c>
      <c r="AY482" s="257" t="s">
        <v>221</v>
      </c>
    </row>
    <row r="483" spans="1:51" s="13" customFormat="1" ht="12">
      <c r="A483" s="13"/>
      <c r="B483" s="237"/>
      <c r="C483" s="238"/>
      <c r="D483" s="230" t="s">
        <v>234</v>
      </c>
      <c r="E483" s="239" t="s">
        <v>19</v>
      </c>
      <c r="F483" s="240" t="s">
        <v>430</v>
      </c>
      <c r="G483" s="238"/>
      <c r="H483" s="241">
        <v>9.26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7" t="s">
        <v>234</v>
      </c>
      <c r="AU483" s="247" t="s">
        <v>95</v>
      </c>
      <c r="AV483" s="13" t="s">
        <v>82</v>
      </c>
      <c r="AW483" s="13" t="s">
        <v>33</v>
      </c>
      <c r="AX483" s="13" t="s">
        <v>72</v>
      </c>
      <c r="AY483" s="247" t="s">
        <v>221</v>
      </c>
    </row>
    <row r="484" spans="1:51" s="15" customFormat="1" ht="12">
      <c r="A484" s="15"/>
      <c r="B484" s="258"/>
      <c r="C484" s="259"/>
      <c r="D484" s="230" t="s">
        <v>234</v>
      </c>
      <c r="E484" s="260" t="s">
        <v>19</v>
      </c>
      <c r="F484" s="261" t="s">
        <v>243</v>
      </c>
      <c r="G484" s="259"/>
      <c r="H484" s="262">
        <v>157.46</v>
      </c>
      <c r="I484" s="263"/>
      <c r="J484" s="259"/>
      <c r="K484" s="259"/>
      <c r="L484" s="264"/>
      <c r="M484" s="265"/>
      <c r="N484" s="266"/>
      <c r="O484" s="266"/>
      <c r="P484" s="266"/>
      <c r="Q484" s="266"/>
      <c r="R484" s="266"/>
      <c r="S484" s="266"/>
      <c r="T484" s="267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68" t="s">
        <v>234</v>
      </c>
      <c r="AU484" s="268" t="s">
        <v>95</v>
      </c>
      <c r="AV484" s="15" t="s">
        <v>228</v>
      </c>
      <c r="AW484" s="15" t="s">
        <v>33</v>
      </c>
      <c r="AX484" s="15" t="s">
        <v>80</v>
      </c>
      <c r="AY484" s="268" t="s">
        <v>221</v>
      </c>
    </row>
    <row r="485" spans="1:65" s="2" customFormat="1" ht="44.25" customHeight="1">
      <c r="A485" s="41"/>
      <c r="B485" s="42"/>
      <c r="C485" s="217" t="s">
        <v>697</v>
      </c>
      <c r="D485" s="217" t="s">
        <v>223</v>
      </c>
      <c r="E485" s="218" t="s">
        <v>698</v>
      </c>
      <c r="F485" s="219" t="s">
        <v>699</v>
      </c>
      <c r="G485" s="220" t="s">
        <v>336</v>
      </c>
      <c r="H485" s="221">
        <v>1</v>
      </c>
      <c r="I485" s="222"/>
      <c r="J485" s="223">
        <f>ROUND(I485*H485,2)</f>
        <v>0</v>
      </c>
      <c r="K485" s="219" t="s">
        <v>227</v>
      </c>
      <c r="L485" s="47"/>
      <c r="M485" s="224" t="s">
        <v>19</v>
      </c>
      <c r="N485" s="225" t="s">
        <v>43</v>
      </c>
      <c r="O485" s="87"/>
      <c r="P485" s="226">
        <f>O485*H485</f>
        <v>0</v>
      </c>
      <c r="Q485" s="226">
        <v>0</v>
      </c>
      <c r="R485" s="226">
        <f>Q485*H485</f>
        <v>0</v>
      </c>
      <c r="S485" s="226">
        <v>0</v>
      </c>
      <c r="T485" s="227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28" t="s">
        <v>228</v>
      </c>
      <c r="AT485" s="228" t="s">
        <v>223</v>
      </c>
      <c r="AU485" s="228" t="s">
        <v>95</v>
      </c>
      <c r="AY485" s="20" t="s">
        <v>221</v>
      </c>
      <c r="BE485" s="229">
        <f>IF(N485="základní",J485,0)</f>
        <v>0</v>
      </c>
      <c r="BF485" s="229">
        <f>IF(N485="snížená",J485,0)</f>
        <v>0</v>
      </c>
      <c r="BG485" s="229">
        <f>IF(N485="zákl. přenesená",J485,0)</f>
        <v>0</v>
      </c>
      <c r="BH485" s="229">
        <f>IF(N485="sníž. přenesená",J485,0)</f>
        <v>0</v>
      </c>
      <c r="BI485" s="229">
        <f>IF(N485="nulová",J485,0)</f>
        <v>0</v>
      </c>
      <c r="BJ485" s="20" t="s">
        <v>80</v>
      </c>
      <c r="BK485" s="229">
        <f>ROUND(I485*H485,2)</f>
        <v>0</v>
      </c>
      <c r="BL485" s="20" t="s">
        <v>228</v>
      </c>
      <c r="BM485" s="228" t="s">
        <v>700</v>
      </c>
    </row>
    <row r="486" spans="1:47" s="2" customFormat="1" ht="12">
      <c r="A486" s="41"/>
      <c r="B486" s="42"/>
      <c r="C486" s="43"/>
      <c r="D486" s="230" t="s">
        <v>230</v>
      </c>
      <c r="E486" s="43"/>
      <c r="F486" s="231" t="s">
        <v>701</v>
      </c>
      <c r="G486" s="43"/>
      <c r="H486" s="43"/>
      <c r="I486" s="232"/>
      <c r="J486" s="43"/>
      <c r="K486" s="43"/>
      <c r="L486" s="47"/>
      <c r="M486" s="233"/>
      <c r="N486" s="234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20" t="s">
        <v>230</v>
      </c>
      <c r="AU486" s="20" t="s">
        <v>95</v>
      </c>
    </row>
    <row r="487" spans="1:47" s="2" customFormat="1" ht="12">
      <c r="A487" s="41"/>
      <c r="B487" s="42"/>
      <c r="C487" s="43"/>
      <c r="D487" s="235" t="s">
        <v>232</v>
      </c>
      <c r="E487" s="43"/>
      <c r="F487" s="236" t="s">
        <v>702</v>
      </c>
      <c r="G487" s="43"/>
      <c r="H487" s="43"/>
      <c r="I487" s="232"/>
      <c r="J487" s="43"/>
      <c r="K487" s="43"/>
      <c r="L487" s="47"/>
      <c r="M487" s="233"/>
      <c r="N487" s="234"/>
      <c r="O487" s="87"/>
      <c r="P487" s="87"/>
      <c r="Q487" s="87"/>
      <c r="R487" s="87"/>
      <c r="S487" s="87"/>
      <c r="T487" s="88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T487" s="20" t="s">
        <v>232</v>
      </c>
      <c r="AU487" s="20" t="s">
        <v>95</v>
      </c>
    </row>
    <row r="488" spans="1:65" s="2" customFormat="1" ht="24.15" customHeight="1">
      <c r="A488" s="41"/>
      <c r="B488" s="42"/>
      <c r="C488" s="217" t="s">
        <v>703</v>
      </c>
      <c r="D488" s="217" t="s">
        <v>223</v>
      </c>
      <c r="E488" s="218" t="s">
        <v>704</v>
      </c>
      <c r="F488" s="219" t="s">
        <v>705</v>
      </c>
      <c r="G488" s="220" t="s">
        <v>226</v>
      </c>
      <c r="H488" s="221">
        <v>278.148</v>
      </c>
      <c r="I488" s="222"/>
      <c r="J488" s="223">
        <f>ROUND(I488*H488,2)</f>
        <v>0</v>
      </c>
      <c r="K488" s="219" t="s">
        <v>227</v>
      </c>
      <c r="L488" s="47"/>
      <c r="M488" s="224" t="s">
        <v>19</v>
      </c>
      <c r="N488" s="225" t="s">
        <v>43</v>
      </c>
      <c r="O488" s="87"/>
      <c r="P488" s="226">
        <f>O488*H488</f>
        <v>0</v>
      </c>
      <c r="Q488" s="226">
        <v>0</v>
      </c>
      <c r="R488" s="226">
        <f>Q488*H488</f>
        <v>0</v>
      </c>
      <c r="S488" s="226">
        <v>0</v>
      </c>
      <c r="T488" s="227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28" t="s">
        <v>228</v>
      </c>
      <c r="AT488" s="228" t="s">
        <v>223</v>
      </c>
      <c r="AU488" s="228" t="s">
        <v>95</v>
      </c>
      <c r="AY488" s="20" t="s">
        <v>221</v>
      </c>
      <c r="BE488" s="229">
        <f>IF(N488="základní",J488,0)</f>
        <v>0</v>
      </c>
      <c r="BF488" s="229">
        <f>IF(N488="snížená",J488,0)</f>
        <v>0</v>
      </c>
      <c r="BG488" s="229">
        <f>IF(N488="zákl. přenesená",J488,0)</f>
        <v>0</v>
      </c>
      <c r="BH488" s="229">
        <f>IF(N488="sníž. přenesená",J488,0)</f>
        <v>0</v>
      </c>
      <c r="BI488" s="229">
        <f>IF(N488="nulová",J488,0)</f>
        <v>0</v>
      </c>
      <c r="BJ488" s="20" t="s">
        <v>80</v>
      </c>
      <c r="BK488" s="229">
        <f>ROUND(I488*H488,2)</f>
        <v>0</v>
      </c>
      <c r="BL488" s="20" t="s">
        <v>228</v>
      </c>
      <c r="BM488" s="228" t="s">
        <v>706</v>
      </c>
    </row>
    <row r="489" spans="1:47" s="2" customFormat="1" ht="12">
      <c r="A489" s="41"/>
      <c r="B489" s="42"/>
      <c r="C489" s="43"/>
      <c r="D489" s="230" t="s">
        <v>230</v>
      </c>
      <c r="E489" s="43"/>
      <c r="F489" s="231" t="s">
        <v>707</v>
      </c>
      <c r="G489" s="43"/>
      <c r="H489" s="43"/>
      <c r="I489" s="232"/>
      <c r="J489" s="43"/>
      <c r="K489" s="43"/>
      <c r="L489" s="47"/>
      <c r="M489" s="233"/>
      <c r="N489" s="234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20" t="s">
        <v>230</v>
      </c>
      <c r="AU489" s="20" t="s">
        <v>95</v>
      </c>
    </row>
    <row r="490" spans="1:47" s="2" customFormat="1" ht="12">
      <c r="A490" s="41"/>
      <c r="B490" s="42"/>
      <c r="C490" s="43"/>
      <c r="D490" s="235" t="s">
        <v>232</v>
      </c>
      <c r="E490" s="43"/>
      <c r="F490" s="236" t="s">
        <v>708</v>
      </c>
      <c r="G490" s="43"/>
      <c r="H490" s="43"/>
      <c r="I490" s="232"/>
      <c r="J490" s="43"/>
      <c r="K490" s="43"/>
      <c r="L490" s="47"/>
      <c r="M490" s="233"/>
      <c r="N490" s="234"/>
      <c r="O490" s="87"/>
      <c r="P490" s="87"/>
      <c r="Q490" s="87"/>
      <c r="R490" s="87"/>
      <c r="S490" s="87"/>
      <c r="T490" s="88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T490" s="20" t="s">
        <v>232</v>
      </c>
      <c r="AU490" s="20" t="s">
        <v>95</v>
      </c>
    </row>
    <row r="491" spans="1:51" s="13" customFormat="1" ht="12">
      <c r="A491" s="13"/>
      <c r="B491" s="237"/>
      <c r="C491" s="238"/>
      <c r="D491" s="230" t="s">
        <v>234</v>
      </c>
      <c r="E491" s="239" t="s">
        <v>19</v>
      </c>
      <c r="F491" s="240" t="s">
        <v>136</v>
      </c>
      <c r="G491" s="238"/>
      <c r="H491" s="241">
        <v>278.148</v>
      </c>
      <c r="I491" s="242"/>
      <c r="J491" s="238"/>
      <c r="K491" s="238"/>
      <c r="L491" s="243"/>
      <c r="M491" s="244"/>
      <c r="N491" s="245"/>
      <c r="O491" s="245"/>
      <c r="P491" s="245"/>
      <c r="Q491" s="245"/>
      <c r="R491" s="245"/>
      <c r="S491" s="245"/>
      <c r="T491" s="24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7" t="s">
        <v>234</v>
      </c>
      <c r="AU491" s="247" t="s">
        <v>95</v>
      </c>
      <c r="AV491" s="13" t="s">
        <v>82</v>
      </c>
      <c r="AW491" s="13" t="s">
        <v>33</v>
      </c>
      <c r="AX491" s="13" t="s">
        <v>80</v>
      </c>
      <c r="AY491" s="247" t="s">
        <v>221</v>
      </c>
    </row>
    <row r="492" spans="1:65" s="2" customFormat="1" ht="24.15" customHeight="1">
      <c r="A492" s="41"/>
      <c r="B492" s="42"/>
      <c r="C492" s="217" t="s">
        <v>709</v>
      </c>
      <c r="D492" s="217" t="s">
        <v>223</v>
      </c>
      <c r="E492" s="218" t="s">
        <v>710</v>
      </c>
      <c r="F492" s="219" t="s">
        <v>711</v>
      </c>
      <c r="G492" s="220" t="s">
        <v>226</v>
      </c>
      <c r="H492" s="221">
        <v>278.148</v>
      </c>
      <c r="I492" s="222"/>
      <c r="J492" s="223">
        <f>ROUND(I492*H492,2)</f>
        <v>0</v>
      </c>
      <c r="K492" s="219" t="s">
        <v>227</v>
      </c>
      <c r="L492" s="47"/>
      <c r="M492" s="224" t="s">
        <v>19</v>
      </c>
      <c r="N492" s="225" t="s">
        <v>43</v>
      </c>
      <c r="O492" s="87"/>
      <c r="P492" s="226">
        <f>O492*H492</f>
        <v>0</v>
      </c>
      <c r="Q492" s="226">
        <v>0</v>
      </c>
      <c r="R492" s="226">
        <f>Q492*H492</f>
        <v>0</v>
      </c>
      <c r="S492" s="226">
        <v>0</v>
      </c>
      <c r="T492" s="227">
        <f>S492*H492</f>
        <v>0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28" t="s">
        <v>228</v>
      </c>
      <c r="AT492" s="228" t="s">
        <v>223</v>
      </c>
      <c r="AU492" s="228" t="s">
        <v>95</v>
      </c>
      <c r="AY492" s="20" t="s">
        <v>221</v>
      </c>
      <c r="BE492" s="229">
        <f>IF(N492="základní",J492,0)</f>
        <v>0</v>
      </c>
      <c r="BF492" s="229">
        <f>IF(N492="snížená",J492,0)</f>
        <v>0</v>
      </c>
      <c r="BG492" s="229">
        <f>IF(N492="zákl. přenesená",J492,0)</f>
        <v>0</v>
      </c>
      <c r="BH492" s="229">
        <f>IF(N492="sníž. přenesená",J492,0)</f>
        <v>0</v>
      </c>
      <c r="BI492" s="229">
        <f>IF(N492="nulová",J492,0)</f>
        <v>0</v>
      </c>
      <c r="BJ492" s="20" t="s">
        <v>80</v>
      </c>
      <c r="BK492" s="229">
        <f>ROUND(I492*H492,2)</f>
        <v>0</v>
      </c>
      <c r="BL492" s="20" t="s">
        <v>228</v>
      </c>
      <c r="BM492" s="228" t="s">
        <v>712</v>
      </c>
    </row>
    <row r="493" spans="1:47" s="2" customFormat="1" ht="12">
      <c r="A493" s="41"/>
      <c r="B493" s="42"/>
      <c r="C493" s="43"/>
      <c r="D493" s="230" t="s">
        <v>230</v>
      </c>
      <c r="E493" s="43"/>
      <c r="F493" s="231" t="s">
        <v>713</v>
      </c>
      <c r="G493" s="43"/>
      <c r="H493" s="43"/>
      <c r="I493" s="232"/>
      <c r="J493" s="43"/>
      <c r="K493" s="43"/>
      <c r="L493" s="47"/>
      <c r="M493" s="233"/>
      <c r="N493" s="234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T493" s="20" t="s">
        <v>230</v>
      </c>
      <c r="AU493" s="20" t="s">
        <v>95</v>
      </c>
    </row>
    <row r="494" spans="1:47" s="2" customFormat="1" ht="12">
      <c r="A494" s="41"/>
      <c r="B494" s="42"/>
      <c r="C494" s="43"/>
      <c r="D494" s="235" t="s">
        <v>232</v>
      </c>
      <c r="E494" s="43"/>
      <c r="F494" s="236" t="s">
        <v>714</v>
      </c>
      <c r="G494" s="43"/>
      <c r="H494" s="43"/>
      <c r="I494" s="232"/>
      <c r="J494" s="43"/>
      <c r="K494" s="43"/>
      <c r="L494" s="47"/>
      <c r="M494" s="233"/>
      <c r="N494" s="234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20" t="s">
        <v>232</v>
      </c>
      <c r="AU494" s="20" t="s">
        <v>95</v>
      </c>
    </row>
    <row r="495" spans="1:51" s="13" customFormat="1" ht="12">
      <c r="A495" s="13"/>
      <c r="B495" s="237"/>
      <c r="C495" s="238"/>
      <c r="D495" s="230" t="s">
        <v>234</v>
      </c>
      <c r="E495" s="239" t="s">
        <v>19</v>
      </c>
      <c r="F495" s="240" t="s">
        <v>136</v>
      </c>
      <c r="G495" s="238"/>
      <c r="H495" s="241">
        <v>278.148</v>
      </c>
      <c r="I495" s="242"/>
      <c r="J495" s="238"/>
      <c r="K495" s="238"/>
      <c r="L495" s="243"/>
      <c r="M495" s="244"/>
      <c r="N495" s="245"/>
      <c r="O495" s="245"/>
      <c r="P495" s="245"/>
      <c r="Q495" s="245"/>
      <c r="R495" s="245"/>
      <c r="S495" s="245"/>
      <c r="T495" s="24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7" t="s">
        <v>234</v>
      </c>
      <c r="AU495" s="247" t="s">
        <v>95</v>
      </c>
      <c r="AV495" s="13" t="s">
        <v>82</v>
      </c>
      <c r="AW495" s="13" t="s">
        <v>33</v>
      </c>
      <c r="AX495" s="13" t="s">
        <v>80</v>
      </c>
      <c r="AY495" s="247" t="s">
        <v>221</v>
      </c>
    </row>
    <row r="496" spans="1:63" s="12" customFormat="1" ht="20.85" customHeight="1">
      <c r="A496" s="12"/>
      <c r="B496" s="201"/>
      <c r="C496" s="202"/>
      <c r="D496" s="203" t="s">
        <v>71</v>
      </c>
      <c r="E496" s="215" t="s">
        <v>715</v>
      </c>
      <c r="F496" s="215" t="s">
        <v>716</v>
      </c>
      <c r="G496" s="202"/>
      <c r="H496" s="202"/>
      <c r="I496" s="205"/>
      <c r="J496" s="216">
        <f>BK496</f>
        <v>0</v>
      </c>
      <c r="K496" s="202"/>
      <c r="L496" s="207"/>
      <c r="M496" s="208"/>
      <c r="N496" s="209"/>
      <c r="O496" s="209"/>
      <c r="P496" s="210">
        <f>SUM(P497:P549)</f>
        <v>0</v>
      </c>
      <c r="Q496" s="209"/>
      <c r="R496" s="210">
        <f>SUM(R497:R549)</f>
        <v>0.0481302</v>
      </c>
      <c r="S496" s="209"/>
      <c r="T496" s="211">
        <f>SUM(T497:T549)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12" t="s">
        <v>80</v>
      </c>
      <c r="AT496" s="213" t="s">
        <v>71</v>
      </c>
      <c r="AU496" s="213" t="s">
        <v>82</v>
      </c>
      <c r="AY496" s="212" t="s">
        <v>221</v>
      </c>
      <c r="BK496" s="214">
        <f>SUM(BK497:BK549)</f>
        <v>0</v>
      </c>
    </row>
    <row r="497" spans="1:65" s="2" customFormat="1" ht="24.15" customHeight="1">
      <c r="A497" s="41"/>
      <c r="B497" s="42"/>
      <c r="C497" s="217" t="s">
        <v>717</v>
      </c>
      <c r="D497" s="217" t="s">
        <v>223</v>
      </c>
      <c r="E497" s="218" t="s">
        <v>718</v>
      </c>
      <c r="F497" s="219" t="s">
        <v>719</v>
      </c>
      <c r="G497" s="220" t="s">
        <v>226</v>
      </c>
      <c r="H497" s="221">
        <v>202.12</v>
      </c>
      <c r="I497" s="222"/>
      <c r="J497" s="223">
        <f>ROUND(I497*H497,2)</f>
        <v>0</v>
      </c>
      <c r="K497" s="219" t="s">
        <v>227</v>
      </c>
      <c r="L497" s="47"/>
      <c r="M497" s="224" t="s">
        <v>19</v>
      </c>
      <c r="N497" s="225" t="s">
        <v>43</v>
      </c>
      <c r="O497" s="87"/>
      <c r="P497" s="226">
        <f>O497*H497</f>
        <v>0</v>
      </c>
      <c r="Q497" s="226">
        <v>3.5E-05</v>
      </c>
      <c r="R497" s="226">
        <f>Q497*H497</f>
        <v>0.007074199999999999</v>
      </c>
      <c r="S497" s="226">
        <v>0</v>
      </c>
      <c r="T497" s="227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28" t="s">
        <v>228</v>
      </c>
      <c r="AT497" s="228" t="s">
        <v>223</v>
      </c>
      <c r="AU497" s="228" t="s">
        <v>95</v>
      </c>
      <c r="AY497" s="20" t="s">
        <v>221</v>
      </c>
      <c r="BE497" s="229">
        <f>IF(N497="základní",J497,0)</f>
        <v>0</v>
      </c>
      <c r="BF497" s="229">
        <f>IF(N497="snížená",J497,0)</f>
        <v>0</v>
      </c>
      <c r="BG497" s="229">
        <f>IF(N497="zákl. přenesená",J497,0)</f>
        <v>0</v>
      </c>
      <c r="BH497" s="229">
        <f>IF(N497="sníž. přenesená",J497,0)</f>
        <v>0</v>
      </c>
      <c r="BI497" s="229">
        <f>IF(N497="nulová",J497,0)</f>
        <v>0</v>
      </c>
      <c r="BJ497" s="20" t="s">
        <v>80</v>
      </c>
      <c r="BK497" s="229">
        <f>ROUND(I497*H497,2)</f>
        <v>0</v>
      </c>
      <c r="BL497" s="20" t="s">
        <v>228</v>
      </c>
      <c r="BM497" s="228" t="s">
        <v>720</v>
      </c>
    </row>
    <row r="498" spans="1:47" s="2" customFormat="1" ht="12">
      <c r="A498" s="41"/>
      <c r="B498" s="42"/>
      <c r="C498" s="43"/>
      <c r="D498" s="230" t="s">
        <v>230</v>
      </c>
      <c r="E498" s="43"/>
      <c r="F498" s="231" t="s">
        <v>721</v>
      </c>
      <c r="G498" s="43"/>
      <c r="H498" s="43"/>
      <c r="I498" s="232"/>
      <c r="J498" s="43"/>
      <c r="K498" s="43"/>
      <c r="L498" s="47"/>
      <c r="M498" s="233"/>
      <c r="N498" s="234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T498" s="20" t="s">
        <v>230</v>
      </c>
      <c r="AU498" s="20" t="s">
        <v>95</v>
      </c>
    </row>
    <row r="499" spans="1:47" s="2" customFormat="1" ht="12">
      <c r="A499" s="41"/>
      <c r="B499" s="42"/>
      <c r="C499" s="43"/>
      <c r="D499" s="235" t="s">
        <v>232</v>
      </c>
      <c r="E499" s="43"/>
      <c r="F499" s="236" t="s">
        <v>722</v>
      </c>
      <c r="G499" s="43"/>
      <c r="H499" s="43"/>
      <c r="I499" s="232"/>
      <c r="J499" s="43"/>
      <c r="K499" s="43"/>
      <c r="L499" s="47"/>
      <c r="M499" s="233"/>
      <c r="N499" s="234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T499" s="20" t="s">
        <v>232</v>
      </c>
      <c r="AU499" s="20" t="s">
        <v>95</v>
      </c>
    </row>
    <row r="500" spans="1:51" s="14" customFormat="1" ht="12">
      <c r="A500" s="14"/>
      <c r="B500" s="248"/>
      <c r="C500" s="249"/>
      <c r="D500" s="230" t="s">
        <v>234</v>
      </c>
      <c r="E500" s="250" t="s">
        <v>19</v>
      </c>
      <c r="F500" s="251" t="s">
        <v>723</v>
      </c>
      <c r="G500" s="249"/>
      <c r="H500" s="250" t="s">
        <v>19</v>
      </c>
      <c r="I500" s="252"/>
      <c r="J500" s="249"/>
      <c r="K500" s="249"/>
      <c r="L500" s="253"/>
      <c r="M500" s="254"/>
      <c r="N500" s="255"/>
      <c r="O500" s="255"/>
      <c r="P500" s="255"/>
      <c r="Q500" s="255"/>
      <c r="R500" s="255"/>
      <c r="S500" s="255"/>
      <c r="T500" s="25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7" t="s">
        <v>234</v>
      </c>
      <c r="AU500" s="257" t="s">
        <v>95</v>
      </c>
      <c r="AV500" s="14" t="s">
        <v>80</v>
      </c>
      <c r="AW500" s="14" t="s">
        <v>33</v>
      </c>
      <c r="AX500" s="14" t="s">
        <v>72</v>
      </c>
      <c r="AY500" s="257" t="s">
        <v>221</v>
      </c>
    </row>
    <row r="501" spans="1:51" s="13" customFormat="1" ht="12">
      <c r="A501" s="13"/>
      <c r="B501" s="237"/>
      <c r="C501" s="238"/>
      <c r="D501" s="230" t="s">
        <v>234</v>
      </c>
      <c r="E501" s="239" t="s">
        <v>19</v>
      </c>
      <c r="F501" s="240" t="s">
        <v>146</v>
      </c>
      <c r="G501" s="238"/>
      <c r="H501" s="241">
        <v>4.45</v>
      </c>
      <c r="I501" s="242"/>
      <c r="J501" s="238"/>
      <c r="K501" s="238"/>
      <c r="L501" s="243"/>
      <c r="M501" s="244"/>
      <c r="N501" s="245"/>
      <c r="O501" s="245"/>
      <c r="P501" s="245"/>
      <c r="Q501" s="245"/>
      <c r="R501" s="245"/>
      <c r="S501" s="245"/>
      <c r="T501" s="24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7" t="s">
        <v>234</v>
      </c>
      <c r="AU501" s="247" t="s">
        <v>95</v>
      </c>
      <c r="AV501" s="13" t="s">
        <v>82</v>
      </c>
      <c r="AW501" s="13" t="s">
        <v>33</v>
      </c>
      <c r="AX501" s="13" t="s">
        <v>72</v>
      </c>
      <c r="AY501" s="247" t="s">
        <v>221</v>
      </c>
    </row>
    <row r="502" spans="1:51" s="14" customFormat="1" ht="12">
      <c r="A502" s="14"/>
      <c r="B502" s="248"/>
      <c r="C502" s="249"/>
      <c r="D502" s="230" t="s">
        <v>234</v>
      </c>
      <c r="E502" s="250" t="s">
        <v>19</v>
      </c>
      <c r="F502" s="251" t="s">
        <v>412</v>
      </c>
      <c r="G502" s="249"/>
      <c r="H502" s="250" t="s">
        <v>19</v>
      </c>
      <c r="I502" s="252"/>
      <c r="J502" s="249"/>
      <c r="K502" s="249"/>
      <c r="L502" s="253"/>
      <c r="M502" s="254"/>
      <c r="N502" s="255"/>
      <c r="O502" s="255"/>
      <c r="P502" s="255"/>
      <c r="Q502" s="255"/>
      <c r="R502" s="255"/>
      <c r="S502" s="255"/>
      <c r="T502" s="256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7" t="s">
        <v>234</v>
      </c>
      <c r="AU502" s="257" t="s">
        <v>95</v>
      </c>
      <c r="AV502" s="14" t="s">
        <v>80</v>
      </c>
      <c r="AW502" s="14" t="s">
        <v>33</v>
      </c>
      <c r="AX502" s="14" t="s">
        <v>72</v>
      </c>
      <c r="AY502" s="257" t="s">
        <v>221</v>
      </c>
    </row>
    <row r="503" spans="1:51" s="13" customFormat="1" ht="12">
      <c r="A503" s="13"/>
      <c r="B503" s="237"/>
      <c r="C503" s="238"/>
      <c r="D503" s="230" t="s">
        <v>234</v>
      </c>
      <c r="E503" s="239" t="s">
        <v>19</v>
      </c>
      <c r="F503" s="240" t="s">
        <v>413</v>
      </c>
      <c r="G503" s="238"/>
      <c r="H503" s="241">
        <v>8.37</v>
      </c>
      <c r="I503" s="242"/>
      <c r="J503" s="238"/>
      <c r="K503" s="238"/>
      <c r="L503" s="243"/>
      <c r="M503" s="244"/>
      <c r="N503" s="245"/>
      <c r="O503" s="245"/>
      <c r="P503" s="245"/>
      <c r="Q503" s="245"/>
      <c r="R503" s="245"/>
      <c r="S503" s="245"/>
      <c r="T503" s="246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7" t="s">
        <v>234</v>
      </c>
      <c r="AU503" s="247" t="s">
        <v>95</v>
      </c>
      <c r="AV503" s="13" t="s">
        <v>82</v>
      </c>
      <c r="AW503" s="13" t="s">
        <v>33</v>
      </c>
      <c r="AX503" s="13" t="s">
        <v>72</v>
      </c>
      <c r="AY503" s="247" t="s">
        <v>221</v>
      </c>
    </row>
    <row r="504" spans="1:51" s="14" customFormat="1" ht="12">
      <c r="A504" s="14"/>
      <c r="B504" s="248"/>
      <c r="C504" s="249"/>
      <c r="D504" s="230" t="s">
        <v>234</v>
      </c>
      <c r="E504" s="250" t="s">
        <v>19</v>
      </c>
      <c r="F504" s="251" t="s">
        <v>414</v>
      </c>
      <c r="G504" s="249"/>
      <c r="H504" s="250" t="s">
        <v>19</v>
      </c>
      <c r="I504" s="252"/>
      <c r="J504" s="249"/>
      <c r="K504" s="249"/>
      <c r="L504" s="253"/>
      <c r="M504" s="254"/>
      <c r="N504" s="255"/>
      <c r="O504" s="255"/>
      <c r="P504" s="255"/>
      <c r="Q504" s="255"/>
      <c r="R504" s="255"/>
      <c r="S504" s="255"/>
      <c r="T504" s="256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7" t="s">
        <v>234</v>
      </c>
      <c r="AU504" s="257" t="s">
        <v>95</v>
      </c>
      <c r="AV504" s="14" t="s">
        <v>80</v>
      </c>
      <c r="AW504" s="14" t="s">
        <v>33</v>
      </c>
      <c r="AX504" s="14" t="s">
        <v>72</v>
      </c>
      <c r="AY504" s="257" t="s">
        <v>221</v>
      </c>
    </row>
    <row r="505" spans="1:51" s="13" customFormat="1" ht="12">
      <c r="A505" s="13"/>
      <c r="B505" s="237"/>
      <c r="C505" s="238"/>
      <c r="D505" s="230" t="s">
        <v>234</v>
      </c>
      <c r="E505" s="239" t="s">
        <v>19</v>
      </c>
      <c r="F505" s="240" t="s">
        <v>415</v>
      </c>
      <c r="G505" s="238"/>
      <c r="H505" s="241">
        <v>4.16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7" t="s">
        <v>234</v>
      </c>
      <c r="AU505" s="247" t="s">
        <v>95</v>
      </c>
      <c r="AV505" s="13" t="s">
        <v>82</v>
      </c>
      <c r="AW505" s="13" t="s">
        <v>33</v>
      </c>
      <c r="AX505" s="13" t="s">
        <v>72</v>
      </c>
      <c r="AY505" s="247" t="s">
        <v>221</v>
      </c>
    </row>
    <row r="506" spans="1:51" s="14" customFormat="1" ht="12">
      <c r="A506" s="14"/>
      <c r="B506" s="248"/>
      <c r="C506" s="249"/>
      <c r="D506" s="230" t="s">
        <v>234</v>
      </c>
      <c r="E506" s="250" t="s">
        <v>19</v>
      </c>
      <c r="F506" s="251" t="s">
        <v>416</v>
      </c>
      <c r="G506" s="249"/>
      <c r="H506" s="250" t="s">
        <v>19</v>
      </c>
      <c r="I506" s="252"/>
      <c r="J506" s="249"/>
      <c r="K506" s="249"/>
      <c r="L506" s="253"/>
      <c r="M506" s="254"/>
      <c r="N506" s="255"/>
      <c r="O506" s="255"/>
      <c r="P506" s="255"/>
      <c r="Q506" s="255"/>
      <c r="R506" s="255"/>
      <c r="S506" s="255"/>
      <c r="T506" s="256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7" t="s">
        <v>234</v>
      </c>
      <c r="AU506" s="257" t="s">
        <v>95</v>
      </c>
      <c r="AV506" s="14" t="s">
        <v>80</v>
      </c>
      <c r="AW506" s="14" t="s">
        <v>33</v>
      </c>
      <c r="AX506" s="14" t="s">
        <v>72</v>
      </c>
      <c r="AY506" s="257" t="s">
        <v>221</v>
      </c>
    </row>
    <row r="507" spans="1:51" s="13" customFormat="1" ht="12">
      <c r="A507" s="13"/>
      <c r="B507" s="237"/>
      <c r="C507" s="238"/>
      <c r="D507" s="230" t="s">
        <v>234</v>
      </c>
      <c r="E507" s="239" t="s">
        <v>19</v>
      </c>
      <c r="F507" s="240" t="s">
        <v>417</v>
      </c>
      <c r="G507" s="238"/>
      <c r="H507" s="241">
        <v>7.8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7" t="s">
        <v>234</v>
      </c>
      <c r="AU507" s="247" t="s">
        <v>95</v>
      </c>
      <c r="AV507" s="13" t="s">
        <v>82</v>
      </c>
      <c r="AW507" s="13" t="s">
        <v>33</v>
      </c>
      <c r="AX507" s="13" t="s">
        <v>72</v>
      </c>
      <c r="AY507" s="247" t="s">
        <v>221</v>
      </c>
    </row>
    <row r="508" spans="1:51" s="14" customFormat="1" ht="12">
      <c r="A508" s="14"/>
      <c r="B508" s="248"/>
      <c r="C508" s="249"/>
      <c r="D508" s="230" t="s">
        <v>234</v>
      </c>
      <c r="E508" s="250" t="s">
        <v>19</v>
      </c>
      <c r="F508" s="251" t="s">
        <v>418</v>
      </c>
      <c r="G508" s="249"/>
      <c r="H508" s="250" t="s">
        <v>19</v>
      </c>
      <c r="I508" s="252"/>
      <c r="J508" s="249"/>
      <c r="K508" s="249"/>
      <c r="L508" s="253"/>
      <c r="M508" s="254"/>
      <c r="N508" s="255"/>
      <c r="O508" s="255"/>
      <c r="P508" s="255"/>
      <c r="Q508" s="255"/>
      <c r="R508" s="255"/>
      <c r="S508" s="255"/>
      <c r="T508" s="25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7" t="s">
        <v>234</v>
      </c>
      <c r="AU508" s="257" t="s">
        <v>95</v>
      </c>
      <c r="AV508" s="14" t="s">
        <v>80</v>
      </c>
      <c r="AW508" s="14" t="s">
        <v>33</v>
      </c>
      <c r="AX508" s="14" t="s">
        <v>72</v>
      </c>
      <c r="AY508" s="257" t="s">
        <v>221</v>
      </c>
    </row>
    <row r="509" spans="1:51" s="13" customFormat="1" ht="12">
      <c r="A509" s="13"/>
      <c r="B509" s="237"/>
      <c r="C509" s="238"/>
      <c r="D509" s="230" t="s">
        <v>234</v>
      </c>
      <c r="E509" s="239" t="s">
        <v>19</v>
      </c>
      <c r="F509" s="240" t="s">
        <v>419</v>
      </c>
      <c r="G509" s="238"/>
      <c r="H509" s="241">
        <v>13.76</v>
      </c>
      <c r="I509" s="242"/>
      <c r="J509" s="238"/>
      <c r="K509" s="238"/>
      <c r="L509" s="243"/>
      <c r="M509" s="244"/>
      <c r="N509" s="245"/>
      <c r="O509" s="245"/>
      <c r="P509" s="245"/>
      <c r="Q509" s="245"/>
      <c r="R509" s="245"/>
      <c r="S509" s="245"/>
      <c r="T509" s="246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7" t="s">
        <v>234</v>
      </c>
      <c r="AU509" s="247" t="s">
        <v>95</v>
      </c>
      <c r="AV509" s="13" t="s">
        <v>82</v>
      </c>
      <c r="AW509" s="13" t="s">
        <v>33</v>
      </c>
      <c r="AX509" s="13" t="s">
        <v>72</v>
      </c>
      <c r="AY509" s="247" t="s">
        <v>221</v>
      </c>
    </row>
    <row r="510" spans="1:51" s="14" customFormat="1" ht="12">
      <c r="A510" s="14"/>
      <c r="B510" s="248"/>
      <c r="C510" s="249"/>
      <c r="D510" s="230" t="s">
        <v>234</v>
      </c>
      <c r="E510" s="250" t="s">
        <v>19</v>
      </c>
      <c r="F510" s="251" t="s">
        <v>420</v>
      </c>
      <c r="G510" s="249"/>
      <c r="H510" s="250" t="s">
        <v>19</v>
      </c>
      <c r="I510" s="252"/>
      <c r="J510" s="249"/>
      <c r="K510" s="249"/>
      <c r="L510" s="253"/>
      <c r="M510" s="254"/>
      <c r="N510" s="255"/>
      <c r="O510" s="255"/>
      <c r="P510" s="255"/>
      <c r="Q510" s="255"/>
      <c r="R510" s="255"/>
      <c r="S510" s="255"/>
      <c r="T510" s="256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7" t="s">
        <v>234</v>
      </c>
      <c r="AU510" s="257" t="s">
        <v>95</v>
      </c>
      <c r="AV510" s="14" t="s">
        <v>80</v>
      </c>
      <c r="AW510" s="14" t="s">
        <v>33</v>
      </c>
      <c r="AX510" s="14" t="s">
        <v>72</v>
      </c>
      <c r="AY510" s="257" t="s">
        <v>221</v>
      </c>
    </row>
    <row r="511" spans="1:51" s="13" customFormat="1" ht="12">
      <c r="A511" s="13"/>
      <c r="B511" s="237"/>
      <c r="C511" s="238"/>
      <c r="D511" s="230" t="s">
        <v>234</v>
      </c>
      <c r="E511" s="239" t="s">
        <v>19</v>
      </c>
      <c r="F511" s="240" t="s">
        <v>421</v>
      </c>
      <c r="G511" s="238"/>
      <c r="H511" s="241">
        <v>8.42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7" t="s">
        <v>234</v>
      </c>
      <c r="AU511" s="247" t="s">
        <v>95</v>
      </c>
      <c r="AV511" s="13" t="s">
        <v>82</v>
      </c>
      <c r="AW511" s="13" t="s">
        <v>33</v>
      </c>
      <c r="AX511" s="13" t="s">
        <v>72</v>
      </c>
      <c r="AY511" s="247" t="s">
        <v>221</v>
      </c>
    </row>
    <row r="512" spans="1:51" s="14" customFormat="1" ht="12">
      <c r="A512" s="14"/>
      <c r="B512" s="248"/>
      <c r="C512" s="249"/>
      <c r="D512" s="230" t="s">
        <v>234</v>
      </c>
      <c r="E512" s="250" t="s">
        <v>19</v>
      </c>
      <c r="F512" s="251" t="s">
        <v>442</v>
      </c>
      <c r="G512" s="249"/>
      <c r="H512" s="250" t="s">
        <v>19</v>
      </c>
      <c r="I512" s="252"/>
      <c r="J512" s="249"/>
      <c r="K512" s="249"/>
      <c r="L512" s="253"/>
      <c r="M512" s="254"/>
      <c r="N512" s="255"/>
      <c r="O512" s="255"/>
      <c r="P512" s="255"/>
      <c r="Q512" s="255"/>
      <c r="R512" s="255"/>
      <c r="S512" s="255"/>
      <c r="T512" s="256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7" t="s">
        <v>234</v>
      </c>
      <c r="AU512" s="257" t="s">
        <v>95</v>
      </c>
      <c r="AV512" s="14" t="s">
        <v>80</v>
      </c>
      <c r="AW512" s="14" t="s">
        <v>33</v>
      </c>
      <c r="AX512" s="14" t="s">
        <v>72</v>
      </c>
      <c r="AY512" s="257" t="s">
        <v>221</v>
      </c>
    </row>
    <row r="513" spans="1:51" s="13" customFormat="1" ht="12">
      <c r="A513" s="13"/>
      <c r="B513" s="237"/>
      <c r="C513" s="238"/>
      <c r="D513" s="230" t="s">
        <v>234</v>
      </c>
      <c r="E513" s="239" t="s">
        <v>19</v>
      </c>
      <c r="F513" s="240" t="s">
        <v>696</v>
      </c>
      <c r="G513" s="238"/>
      <c r="H513" s="241">
        <v>42.6</v>
      </c>
      <c r="I513" s="242"/>
      <c r="J513" s="238"/>
      <c r="K513" s="238"/>
      <c r="L513" s="243"/>
      <c r="M513" s="244"/>
      <c r="N513" s="245"/>
      <c r="O513" s="245"/>
      <c r="P513" s="245"/>
      <c r="Q513" s="245"/>
      <c r="R513" s="245"/>
      <c r="S513" s="245"/>
      <c r="T513" s="246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7" t="s">
        <v>234</v>
      </c>
      <c r="AU513" s="247" t="s">
        <v>95</v>
      </c>
      <c r="AV513" s="13" t="s">
        <v>82</v>
      </c>
      <c r="AW513" s="13" t="s">
        <v>33</v>
      </c>
      <c r="AX513" s="13" t="s">
        <v>72</v>
      </c>
      <c r="AY513" s="247" t="s">
        <v>221</v>
      </c>
    </row>
    <row r="514" spans="1:51" s="14" customFormat="1" ht="12">
      <c r="A514" s="14"/>
      <c r="B514" s="248"/>
      <c r="C514" s="249"/>
      <c r="D514" s="230" t="s">
        <v>234</v>
      </c>
      <c r="E514" s="250" t="s">
        <v>19</v>
      </c>
      <c r="F514" s="251" t="s">
        <v>444</v>
      </c>
      <c r="G514" s="249"/>
      <c r="H514" s="250" t="s">
        <v>19</v>
      </c>
      <c r="I514" s="252"/>
      <c r="J514" s="249"/>
      <c r="K514" s="249"/>
      <c r="L514" s="253"/>
      <c r="M514" s="254"/>
      <c r="N514" s="255"/>
      <c r="O514" s="255"/>
      <c r="P514" s="255"/>
      <c r="Q514" s="255"/>
      <c r="R514" s="255"/>
      <c r="S514" s="255"/>
      <c r="T514" s="256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7" t="s">
        <v>234</v>
      </c>
      <c r="AU514" s="257" t="s">
        <v>95</v>
      </c>
      <c r="AV514" s="14" t="s">
        <v>80</v>
      </c>
      <c r="AW514" s="14" t="s">
        <v>33</v>
      </c>
      <c r="AX514" s="14" t="s">
        <v>72</v>
      </c>
      <c r="AY514" s="257" t="s">
        <v>221</v>
      </c>
    </row>
    <row r="515" spans="1:51" s="13" customFormat="1" ht="12">
      <c r="A515" s="13"/>
      <c r="B515" s="237"/>
      <c r="C515" s="238"/>
      <c r="D515" s="230" t="s">
        <v>234</v>
      </c>
      <c r="E515" s="239" t="s">
        <v>19</v>
      </c>
      <c r="F515" s="240" t="s">
        <v>696</v>
      </c>
      <c r="G515" s="238"/>
      <c r="H515" s="241">
        <v>42.6</v>
      </c>
      <c r="I515" s="242"/>
      <c r="J515" s="238"/>
      <c r="K515" s="238"/>
      <c r="L515" s="243"/>
      <c r="M515" s="244"/>
      <c r="N515" s="245"/>
      <c r="O515" s="245"/>
      <c r="P515" s="245"/>
      <c r="Q515" s="245"/>
      <c r="R515" s="245"/>
      <c r="S515" s="245"/>
      <c r="T515" s="24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7" t="s">
        <v>234</v>
      </c>
      <c r="AU515" s="247" t="s">
        <v>95</v>
      </c>
      <c r="AV515" s="13" t="s">
        <v>82</v>
      </c>
      <c r="AW515" s="13" t="s">
        <v>33</v>
      </c>
      <c r="AX515" s="13" t="s">
        <v>72</v>
      </c>
      <c r="AY515" s="247" t="s">
        <v>221</v>
      </c>
    </row>
    <row r="516" spans="1:51" s="14" customFormat="1" ht="12">
      <c r="A516" s="14"/>
      <c r="B516" s="248"/>
      <c r="C516" s="249"/>
      <c r="D516" s="230" t="s">
        <v>234</v>
      </c>
      <c r="E516" s="250" t="s">
        <v>19</v>
      </c>
      <c r="F516" s="251" t="s">
        <v>422</v>
      </c>
      <c r="G516" s="249"/>
      <c r="H516" s="250" t="s">
        <v>19</v>
      </c>
      <c r="I516" s="252"/>
      <c r="J516" s="249"/>
      <c r="K516" s="249"/>
      <c r="L516" s="253"/>
      <c r="M516" s="254"/>
      <c r="N516" s="255"/>
      <c r="O516" s="255"/>
      <c r="P516" s="255"/>
      <c r="Q516" s="255"/>
      <c r="R516" s="255"/>
      <c r="S516" s="255"/>
      <c r="T516" s="256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7" t="s">
        <v>234</v>
      </c>
      <c r="AU516" s="257" t="s">
        <v>95</v>
      </c>
      <c r="AV516" s="14" t="s">
        <v>80</v>
      </c>
      <c r="AW516" s="14" t="s">
        <v>33</v>
      </c>
      <c r="AX516" s="14" t="s">
        <v>72</v>
      </c>
      <c r="AY516" s="257" t="s">
        <v>221</v>
      </c>
    </row>
    <row r="517" spans="1:51" s="13" customFormat="1" ht="12">
      <c r="A517" s="13"/>
      <c r="B517" s="237"/>
      <c r="C517" s="238"/>
      <c r="D517" s="230" t="s">
        <v>234</v>
      </c>
      <c r="E517" s="239" t="s">
        <v>19</v>
      </c>
      <c r="F517" s="240" t="s">
        <v>417</v>
      </c>
      <c r="G517" s="238"/>
      <c r="H517" s="241">
        <v>7.8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7" t="s">
        <v>234</v>
      </c>
      <c r="AU517" s="247" t="s">
        <v>95</v>
      </c>
      <c r="AV517" s="13" t="s">
        <v>82</v>
      </c>
      <c r="AW517" s="13" t="s">
        <v>33</v>
      </c>
      <c r="AX517" s="13" t="s">
        <v>72</v>
      </c>
      <c r="AY517" s="247" t="s">
        <v>221</v>
      </c>
    </row>
    <row r="518" spans="1:51" s="14" customFormat="1" ht="12">
      <c r="A518" s="14"/>
      <c r="B518" s="248"/>
      <c r="C518" s="249"/>
      <c r="D518" s="230" t="s">
        <v>234</v>
      </c>
      <c r="E518" s="250" t="s">
        <v>19</v>
      </c>
      <c r="F518" s="251" t="s">
        <v>423</v>
      </c>
      <c r="G518" s="249"/>
      <c r="H518" s="250" t="s">
        <v>19</v>
      </c>
      <c r="I518" s="252"/>
      <c r="J518" s="249"/>
      <c r="K518" s="249"/>
      <c r="L518" s="253"/>
      <c r="M518" s="254"/>
      <c r="N518" s="255"/>
      <c r="O518" s="255"/>
      <c r="P518" s="255"/>
      <c r="Q518" s="255"/>
      <c r="R518" s="255"/>
      <c r="S518" s="255"/>
      <c r="T518" s="25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7" t="s">
        <v>234</v>
      </c>
      <c r="AU518" s="257" t="s">
        <v>95</v>
      </c>
      <c r="AV518" s="14" t="s">
        <v>80</v>
      </c>
      <c r="AW518" s="14" t="s">
        <v>33</v>
      </c>
      <c r="AX518" s="14" t="s">
        <v>72</v>
      </c>
      <c r="AY518" s="257" t="s">
        <v>221</v>
      </c>
    </row>
    <row r="519" spans="1:51" s="13" customFormat="1" ht="12">
      <c r="A519" s="13"/>
      <c r="B519" s="237"/>
      <c r="C519" s="238"/>
      <c r="D519" s="230" t="s">
        <v>234</v>
      </c>
      <c r="E519" s="239" t="s">
        <v>19</v>
      </c>
      <c r="F519" s="240" t="s">
        <v>424</v>
      </c>
      <c r="G519" s="238"/>
      <c r="H519" s="241">
        <v>7.2</v>
      </c>
      <c r="I519" s="242"/>
      <c r="J519" s="238"/>
      <c r="K519" s="238"/>
      <c r="L519" s="243"/>
      <c r="M519" s="244"/>
      <c r="N519" s="245"/>
      <c r="O519" s="245"/>
      <c r="P519" s="245"/>
      <c r="Q519" s="245"/>
      <c r="R519" s="245"/>
      <c r="S519" s="245"/>
      <c r="T519" s="24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7" t="s">
        <v>234</v>
      </c>
      <c r="AU519" s="247" t="s">
        <v>95</v>
      </c>
      <c r="AV519" s="13" t="s">
        <v>82</v>
      </c>
      <c r="AW519" s="13" t="s">
        <v>33</v>
      </c>
      <c r="AX519" s="13" t="s">
        <v>72</v>
      </c>
      <c r="AY519" s="247" t="s">
        <v>221</v>
      </c>
    </row>
    <row r="520" spans="1:51" s="14" customFormat="1" ht="12">
      <c r="A520" s="14"/>
      <c r="B520" s="248"/>
      <c r="C520" s="249"/>
      <c r="D520" s="230" t="s">
        <v>234</v>
      </c>
      <c r="E520" s="250" t="s">
        <v>19</v>
      </c>
      <c r="F520" s="251" t="s">
        <v>425</v>
      </c>
      <c r="G520" s="249"/>
      <c r="H520" s="250" t="s">
        <v>19</v>
      </c>
      <c r="I520" s="252"/>
      <c r="J520" s="249"/>
      <c r="K520" s="249"/>
      <c r="L520" s="253"/>
      <c r="M520" s="254"/>
      <c r="N520" s="255"/>
      <c r="O520" s="255"/>
      <c r="P520" s="255"/>
      <c r="Q520" s="255"/>
      <c r="R520" s="255"/>
      <c r="S520" s="255"/>
      <c r="T520" s="256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7" t="s">
        <v>234</v>
      </c>
      <c r="AU520" s="257" t="s">
        <v>95</v>
      </c>
      <c r="AV520" s="14" t="s">
        <v>80</v>
      </c>
      <c r="AW520" s="14" t="s">
        <v>33</v>
      </c>
      <c r="AX520" s="14" t="s">
        <v>72</v>
      </c>
      <c r="AY520" s="257" t="s">
        <v>221</v>
      </c>
    </row>
    <row r="521" spans="1:51" s="13" customFormat="1" ht="12">
      <c r="A521" s="13"/>
      <c r="B521" s="237"/>
      <c r="C521" s="238"/>
      <c r="D521" s="230" t="s">
        <v>234</v>
      </c>
      <c r="E521" s="239" t="s">
        <v>19</v>
      </c>
      <c r="F521" s="240" t="s">
        <v>426</v>
      </c>
      <c r="G521" s="238"/>
      <c r="H521" s="241">
        <v>1.18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7" t="s">
        <v>234</v>
      </c>
      <c r="AU521" s="247" t="s">
        <v>95</v>
      </c>
      <c r="AV521" s="13" t="s">
        <v>82</v>
      </c>
      <c r="AW521" s="13" t="s">
        <v>33</v>
      </c>
      <c r="AX521" s="13" t="s">
        <v>72</v>
      </c>
      <c r="AY521" s="247" t="s">
        <v>221</v>
      </c>
    </row>
    <row r="522" spans="1:51" s="14" customFormat="1" ht="12">
      <c r="A522" s="14"/>
      <c r="B522" s="248"/>
      <c r="C522" s="249"/>
      <c r="D522" s="230" t="s">
        <v>234</v>
      </c>
      <c r="E522" s="250" t="s">
        <v>19</v>
      </c>
      <c r="F522" s="251" t="s">
        <v>427</v>
      </c>
      <c r="G522" s="249"/>
      <c r="H522" s="250" t="s">
        <v>19</v>
      </c>
      <c r="I522" s="252"/>
      <c r="J522" s="249"/>
      <c r="K522" s="249"/>
      <c r="L522" s="253"/>
      <c r="M522" s="254"/>
      <c r="N522" s="255"/>
      <c r="O522" s="255"/>
      <c r="P522" s="255"/>
      <c r="Q522" s="255"/>
      <c r="R522" s="255"/>
      <c r="S522" s="255"/>
      <c r="T522" s="25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7" t="s">
        <v>234</v>
      </c>
      <c r="AU522" s="257" t="s">
        <v>95</v>
      </c>
      <c r="AV522" s="14" t="s">
        <v>80</v>
      </c>
      <c r="AW522" s="14" t="s">
        <v>33</v>
      </c>
      <c r="AX522" s="14" t="s">
        <v>72</v>
      </c>
      <c r="AY522" s="257" t="s">
        <v>221</v>
      </c>
    </row>
    <row r="523" spans="1:51" s="13" customFormat="1" ht="12">
      <c r="A523" s="13"/>
      <c r="B523" s="237"/>
      <c r="C523" s="238"/>
      <c r="D523" s="230" t="s">
        <v>234</v>
      </c>
      <c r="E523" s="239" t="s">
        <v>19</v>
      </c>
      <c r="F523" s="240" t="s">
        <v>428</v>
      </c>
      <c r="G523" s="238"/>
      <c r="H523" s="241">
        <v>4.31</v>
      </c>
      <c r="I523" s="242"/>
      <c r="J523" s="238"/>
      <c r="K523" s="238"/>
      <c r="L523" s="243"/>
      <c r="M523" s="244"/>
      <c r="N523" s="245"/>
      <c r="O523" s="245"/>
      <c r="P523" s="245"/>
      <c r="Q523" s="245"/>
      <c r="R523" s="245"/>
      <c r="S523" s="245"/>
      <c r="T523" s="24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7" t="s">
        <v>234</v>
      </c>
      <c r="AU523" s="247" t="s">
        <v>95</v>
      </c>
      <c r="AV523" s="13" t="s">
        <v>82</v>
      </c>
      <c r="AW523" s="13" t="s">
        <v>33</v>
      </c>
      <c r="AX523" s="13" t="s">
        <v>72</v>
      </c>
      <c r="AY523" s="247" t="s">
        <v>221</v>
      </c>
    </row>
    <row r="524" spans="1:51" s="14" customFormat="1" ht="12">
      <c r="A524" s="14"/>
      <c r="B524" s="248"/>
      <c r="C524" s="249"/>
      <c r="D524" s="230" t="s">
        <v>234</v>
      </c>
      <c r="E524" s="250" t="s">
        <v>19</v>
      </c>
      <c r="F524" s="251" t="s">
        <v>429</v>
      </c>
      <c r="G524" s="249"/>
      <c r="H524" s="250" t="s">
        <v>19</v>
      </c>
      <c r="I524" s="252"/>
      <c r="J524" s="249"/>
      <c r="K524" s="249"/>
      <c r="L524" s="253"/>
      <c r="M524" s="254"/>
      <c r="N524" s="255"/>
      <c r="O524" s="255"/>
      <c r="P524" s="255"/>
      <c r="Q524" s="255"/>
      <c r="R524" s="255"/>
      <c r="S524" s="255"/>
      <c r="T524" s="256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7" t="s">
        <v>234</v>
      </c>
      <c r="AU524" s="257" t="s">
        <v>95</v>
      </c>
      <c r="AV524" s="14" t="s">
        <v>80</v>
      </c>
      <c r="AW524" s="14" t="s">
        <v>33</v>
      </c>
      <c r="AX524" s="14" t="s">
        <v>72</v>
      </c>
      <c r="AY524" s="257" t="s">
        <v>221</v>
      </c>
    </row>
    <row r="525" spans="1:51" s="13" customFormat="1" ht="12">
      <c r="A525" s="13"/>
      <c r="B525" s="237"/>
      <c r="C525" s="238"/>
      <c r="D525" s="230" t="s">
        <v>234</v>
      </c>
      <c r="E525" s="239" t="s">
        <v>19</v>
      </c>
      <c r="F525" s="240" t="s">
        <v>430</v>
      </c>
      <c r="G525" s="238"/>
      <c r="H525" s="241">
        <v>9.26</v>
      </c>
      <c r="I525" s="242"/>
      <c r="J525" s="238"/>
      <c r="K525" s="238"/>
      <c r="L525" s="243"/>
      <c r="M525" s="244"/>
      <c r="N525" s="245"/>
      <c r="O525" s="245"/>
      <c r="P525" s="245"/>
      <c r="Q525" s="245"/>
      <c r="R525" s="245"/>
      <c r="S525" s="245"/>
      <c r="T525" s="24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7" t="s">
        <v>234</v>
      </c>
      <c r="AU525" s="247" t="s">
        <v>95</v>
      </c>
      <c r="AV525" s="13" t="s">
        <v>82</v>
      </c>
      <c r="AW525" s="13" t="s">
        <v>33</v>
      </c>
      <c r="AX525" s="13" t="s">
        <v>72</v>
      </c>
      <c r="AY525" s="247" t="s">
        <v>221</v>
      </c>
    </row>
    <row r="526" spans="1:51" s="14" customFormat="1" ht="12">
      <c r="A526" s="14"/>
      <c r="B526" s="248"/>
      <c r="C526" s="249"/>
      <c r="D526" s="230" t="s">
        <v>234</v>
      </c>
      <c r="E526" s="250" t="s">
        <v>19</v>
      </c>
      <c r="F526" s="251" t="s">
        <v>724</v>
      </c>
      <c r="G526" s="249"/>
      <c r="H526" s="250" t="s">
        <v>19</v>
      </c>
      <c r="I526" s="252"/>
      <c r="J526" s="249"/>
      <c r="K526" s="249"/>
      <c r="L526" s="253"/>
      <c r="M526" s="254"/>
      <c r="N526" s="255"/>
      <c r="O526" s="255"/>
      <c r="P526" s="255"/>
      <c r="Q526" s="255"/>
      <c r="R526" s="255"/>
      <c r="S526" s="255"/>
      <c r="T526" s="256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7" t="s">
        <v>234</v>
      </c>
      <c r="AU526" s="257" t="s">
        <v>95</v>
      </c>
      <c r="AV526" s="14" t="s">
        <v>80</v>
      </c>
      <c r="AW526" s="14" t="s">
        <v>33</v>
      </c>
      <c r="AX526" s="14" t="s">
        <v>72</v>
      </c>
      <c r="AY526" s="257" t="s">
        <v>221</v>
      </c>
    </row>
    <row r="527" spans="1:51" s="13" customFormat="1" ht="12">
      <c r="A527" s="13"/>
      <c r="B527" s="237"/>
      <c r="C527" s="238"/>
      <c r="D527" s="230" t="s">
        <v>234</v>
      </c>
      <c r="E527" s="239" t="s">
        <v>19</v>
      </c>
      <c r="F527" s="240" t="s">
        <v>149</v>
      </c>
      <c r="G527" s="238"/>
      <c r="H527" s="241">
        <v>40.21</v>
      </c>
      <c r="I527" s="242"/>
      <c r="J527" s="238"/>
      <c r="K527" s="238"/>
      <c r="L527" s="243"/>
      <c r="M527" s="244"/>
      <c r="N527" s="245"/>
      <c r="O527" s="245"/>
      <c r="P527" s="245"/>
      <c r="Q527" s="245"/>
      <c r="R527" s="245"/>
      <c r="S527" s="245"/>
      <c r="T527" s="246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7" t="s">
        <v>234</v>
      </c>
      <c r="AU527" s="247" t="s">
        <v>95</v>
      </c>
      <c r="AV527" s="13" t="s">
        <v>82</v>
      </c>
      <c r="AW527" s="13" t="s">
        <v>33</v>
      </c>
      <c r="AX527" s="13" t="s">
        <v>72</v>
      </c>
      <c r="AY527" s="247" t="s">
        <v>221</v>
      </c>
    </row>
    <row r="528" spans="1:51" s="15" customFormat="1" ht="12">
      <c r="A528" s="15"/>
      <c r="B528" s="258"/>
      <c r="C528" s="259"/>
      <c r="D528" s="230" t="s">
        <v>234</v>
      </c>
      <c r="E528" s="260" t="s">
        <v>19</v>
      </c>
      <c r="F528" s="261" t="s">
        <v>243</v>
      </c>
      <c r="G528" s="259"/>
      <c r="H528" s="262">
        <v>202.12</v>
      </c>
      <c r="I528" s="263"/>
      <c r="J528" s="259"/>
      <c r="K528" s="259"/>
      <c r="L528" s="264"/>
      <c r="M528" s="265"/>
      <c r="N528" s="266"/>
      <c r="O528" s="266"/>
      <c r="P528" s="266"/>
      <c r="Q528" s="266"/>
      <c r="R528" s="266"/>
      <c r="S528" s="266"/>
      <c r="T528" s="267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68" t="s">
        <v>234</v>
      </c>
      <c r="AU528" s="268" t="s">
        <v>95</v>
      </c>
      <c r="AV528" s="15" t="s">
        <v>228</v>
      </c>
      <c r="AW528" s="15" t="s">
        <v>33</v>
      </c>
      <c r="AX528" s="15" t="s">
        <v>80</v>
      </c>
      <c r="AY528" s="268" t="s">
        <v>221</v>
      </c>
    </row>
    <row r="529" spans="1:65" s="2" customFormat="1" ht="16.5" customHeight="1">
      <c r="A529" s="41"/>
      <c r="B529" s="42"/>
      <c r="C529" s="217" t="s">
        <v>725</v>
      </c>
      <c r="D529" s="217" t="s">
        <v>223</v>
      </c>
      <c r="E529" s="218" t="s">
        <v>726</v>
      </c>
      <c r="F529" s="219" t="s">
        <v>727</v>
      </c>
      <c r="G529" s="220" t="s">
        <v>336</v>
      </c>
      <c r="H529" s="221">
        <v>3</v>
      </c>
      <c r="I529" s="222"/>
      <c r="J529" s="223">
        <f>ROUND(I529*H529,2)</f>
        <v>0</v>
      </c>
      <c r="K529" s="219" t="s">
        <v>227</v>
      </c>
      <c r="L529" s="47"/>
      <c r="M529" s="224" t="s">
        <v>19</v>
      </c>
      <c r="N529" s="225" t="s">
        <v>43</v>
      </c>
      <c r="O529" s="87"/>
      <c r="P529" s="226">
        <f>O529*H529</f>
        <v>0</v>
      </c>
      <c r="Q529" s="226">
        <v>0.000176</v>
      </c>
      <c r="R529" s="226">
        <f>Q529*H529</f>
        <v>0.000528</v>
      </c>
      <c r="S529" s="226">
        <v>0</v>
      </c>
      <c r="T529" s="227">
        <f>S529*H529</f>
        <v>0</v>
      </c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R529" s="228" t="s">
        <v>228</v>
      </c>
      <c r="AT529" s="228" t="s">
        <v>223</v>
      </c>
      <c r="AU529" s="228" t="s">
        <v>95</v>
      </c>
      <c r="AY529" s="20" t="s">
        <v>221</v>
      </c>
      <c r="BE529" s="229">
        <f>IF(N529="základní",J529,0)</f>
        <v>0</v>
      </c>
      <c r="BF529" s="229">
        <f>IF(N529="snížená",J529,0)</f>
        <v>0</v>
      </c>
      <c r="BG529" s="229">
        <f>IF(N529="zákl. přenesená",J529,0)</f>
        <v>0</v>
      </c>
      <c r="BH529" s="229">
        <f>IF(N529="sníž. přenesená",J529,0)</f>
        <v>0</v>
      </c>
      <c r="BI529" s="229">
        <f>IF(N529="nulová",J529,0)</f>
        <v>0</v>
      </c>
      <c r="BJ529" s="20" t="s">
        <v>80</v>
      </c>
      <c r="BK529" s="229">
        <f>ROUND(I529*H529,2)</f>
        <v>0</v>
      </c>
      <c r="BL529" s="20" t="s">
        <v>228</v>
      </c>
      <c r="BM529" s="228" t="s">
        <v>728</v>
      </c>
    </row>
    <row r="530" spans="1:47" s="2" customFormat="1" ht="12">
      <c r="A530" s="41"/>
      <c r="B530" s="42"/>
      <c r="C530" s="43"/>
      <c r="D530" s="230" t="s">
        <v>230</v>
      </c>
      <c r="E530" s="43"/>
      <c r="F530" s="231" t="s">
        <v>729</v>
      </c>
      <c r="G530" s="43"/>
      <c r="H530" s="43"/>
      <c r="I530" s="232"/>
      <c r="J530" s="43"/>
      <c r="K530" s="43"/>
      <c r="L530" s="47"/>
      <c r="M530" s="233"/>
      <c r="N530" s="234"/>
      <c r="O530" s="87"/>
      <c r="P530" s="87"/>
      <c r="Q530" s="87"/>
      <c r="R530" s="87"/>
      <c r="S530" s="87"/>
      <c r="T530" s="88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T530" s="20" t="s">
        <v>230</v>
      </c>
      <c r="AU530" s="20" t="s">
        <v>95</v>
      </c>
    </row>
    <row r="531" spans="1:47" s="2" customFormat="1" ht="12">
      <c r="A531" s="41"/>
      <c r="B531" s="42"/>
      <c r="C531" s="43"/>
      <c r="D531" s="235" t="s">
        <v>232</v>
      </c>
      <c r="E531" s="43"/>
      <c r="F531" s="236" t="s">
        <v>730</v>
      </c>
      <c r="G531" s="43"/>
      <c r="H531" s="43"/>
      <c r="I531" s="232"/>
      <c r="J531" s="43"/>
      <c r="K531" s="43"/>
      <c r="L531" s="47"/>
      <c r="M531" s="233"/>
      <c r="N531" s="234"/>
      <c r="O531" s="87"/>
      <c r="P531" s="87"/>
      <c r="Q531" s="87"/>
      <c r="R531" s="87"/>
      <c r="S531" s="87"/>
      <c r="T531" s="88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T531" s="20" t="s">
        <v>232</v>
      </c>
      <c r="AU531" s="20" t="s">
        <v>95</v>
      </c>
    </row>
    <row r="532" spans="1:65" s="2" customFormat="1" ht="16.5" customHeight="1">
      <c r="A532" s="41"/>
      <c r="B532" s="42"/>
      <c r="C532" s="269" t="s">
        <v>731</v>
      </c>
      <c r="D532" s="269" t="s">
        <v>295</v>
      </c>
      <c r="E532" s="270" t="s">
        <v>732</v>
      </c>
      <c r="F532" s="271" t="s">
        <v>733</v>
      </c>
      <c r="G532" s="272" t="s">
        <v>336</v>
      </c>
      <c r="H532" s="273">
        <v>3</v>
      </c>
      <c r="I532" s="274"/>
      <c r="J532" s="275">
        <f>ROUND(I532*H532,2)</f>
        <v>0</v>
      </c>
      <c r="K532" s="271" t="s">
        <v>227</v>
      </c>
      <c r="L532" s="276"/>
      <c r="M532" s="277" t="s">
        <v>19</v>
      </c>
      <c r="N532" s="278" t="s">
        <v>43</v>
      </c>
      <c r="O532" s="87"/>
      <c r="P532" s="226">
        <f>O532*H532</f>
        <v>0</v>
      </c>
      <c r="Q532" s="226">
        <v>0.012</v>
      </c>
      <c r="R532" s="226">
        <f>Q532*H532</f>
        <v>0.036000000000000004</v>
      </c>
      <c r="S532" s="226">
        <v>0</v>
      </c>
      <c r="T532" s="227">
        <f>S532*H532</f>
        <v>0</v>
      </c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R532" s="228" t="s">
        <v>484</v>
      </c>
      <c r="AT532" s="228" t="s">
        <v>295</v>
      </c>
      <c r="AU532" s="228" t="s">
        <v>95</v>
      </c>
      <c r="AY532" s="20" t="s">
        <v>221</v>
      </c>
      <c r="BE532" s="229">
        <f>IF(N532="základní",J532,0)</f>
        <v>0</v>
      </c>
      <c r="BF532" s="229">
        <f>IF(N532="snížená",J532,0)</f>
        <v>0</v>
      </c>
      <c r="BG532" s="229">
        <f>IF(N532="zákl. přenesená",J532,0)</f>
        <v>0</v>
      </c>
      <c r="BH532" s="229">
        <f>IF(N532="sníž. přenesená",J532,0)</f>
        <v>0</v>
      </c>
      <c r="BI532" s="229">
        <f>IF(N532="nulová",J532,0)</f>
        <v>0</v>
      </c>
      <c r="BJ532" s="20" t="s">
        <v>80</v>
      </c>
      <c r="BK532" s="229">
        <f>ROUND(I532*H532,2)</f>
        <v>0</v>
      </c>
      <c r="BL532" s="20" t="s">
        <v>341</v>
      </c>
      <c r="BM532" s="228" t="s">
        <v>734</v>
      </c>
    </row>
    <row r="533" spans="1:47" s="2" customFormat="1" ht="12">
      <c r="A533" s="41"/>
      <c r="B533" s="42"/>
      <c r="C533" s="43"/>
      <c r="D533" s="230" t="s">
        <v>230</v>
      </c>
      <c r="E533" s="43"/>
      <c r="F533" s="231" t="s">
        <v>733</v>
      </c>
      <c r="G533" s="43"/>
      <c r="H533" s="43"/>
      <c r="I533" s="232"/>
      <c r="J533" s="43"/>
      <c r="K533" s="43"/>
      <c r="L533" s="47"/>
      <c r="M533" s="233"/>
      <c r="N533" s="234"/>
      <c r="O533" s="87"/>
      <c r="P533" s="87"/>
      <c r="Q533" s="87"/>
      <c r="R533" s="87"/>
      <c r="S533" s="87"/>
      <c r="T533" s="88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T533" s="20" t="s">
        <v>230</v>
      </c>
      <c r="AU533" s="20" t="s">
        <v>95</v>
      </c>
    </row>
    <row r="534" spans="1:65" s="2" customFormat="1" ht="24.15" customHeight="1">
      <c r="A534" s="41"/>
      <c r="B534" s="42"/>
      <c r="C534" s="217" t="s">
        <v>735</v>
      </c>
      <c r="D534" s="217" t="s">
        <v>223</v>
      </c>
      <c r="E534" s="218" t="s">
        <v>736</v>
      </c>
      <c r="F534" s="219" t="s">
        <v>737</v>
      </c>
      <c r="G534" s="220" t="s">
        <v>336</v>
      </c>
      <c r="H534" s="221">
        <v>20</v>
      </c>
      <c r="I534" s="222"/>
      <c r="J534" s="223">
        <f>ROUND(I534*H534,2)</f>
        <v>0</v>
      </c>
      <c r="K534" s="219" t="s">
        <v>227</v>
      </c>
      <c r="L534" s="47"/>
      <c r="M534" s="224" t="s">
        <v>19</v>
      </c>
      <c r="N534" s="225" t="s">
        <v>43</v>
      </c>
      <c r="O534" s="87"/>
      <c r="P534" s="226">
        <f>O534*H534</f>
        <v>0</v>
      </c>
      <c r="Q534" s="226">
        <v>0.0002264</v>
      </c>
      <c r="R534" s="226">
        <f>Q534*H534</f>
        <v>0.004528</v>
      </c>
      <c r="S534" s="226">
        <v>0</v>
      </c>
      <c r="T534" s="227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28" t="s">
        <v>228</v>
      </c>
      <c r="AT534" s="228" t="s">
        <v>223</v>
      </c>
      <c r="AU534" s="228" t="s">
        <v>95</v>
      </c>
      <c r="AY534" s="20" t="s">
        <v>221</v>
      </c>
      <c r="BE534" s="229">
        <f>IF(N534="základní",J534,0)</f>
        <v>0</v>
      </c>
      <c r="BF534" s="229">
        <f>IF(N534="snížená",J534,0)</f>
        <v>0</v>
      </c>
      <c r="BG534" s="229">
        <f>IF(N534="zákl. přenesená",J534,0)</f>
        <v>0</v>
      </c>
      <c r="BH534" s="229">
        <f>IF(N534="sníž. přenesená",J534,0)</f>
        <v>0</v>
      </c>
      <c r="BI534" s="229">
        <f>IF(N534="nulová",J534,0)</f>
        <v>0</v>
      </c>
      <c r="BJ534" s="20" t="s">
        <v>80</v>
      </c>
      <c r="BK534" s="229">
        <f>ROUND(I534*H534,2)</f>
        <v>0</v>
      </c>
      <c r="BL534" s="20" t="s">
        <v>228</v>
      </c>
      <c r="BM534" s="228" t="s">
        <v>738</v>
      </c>
    </row>
    <row r="535" spans="1:47" s="2" customFormat="1" ht="12">
      <c r="A535" s="41"/>
      <c r="B535" s="42"/>
      <c r="C535" s="43"/>
      <c r="D535" s="230" t="s">
        <v>230</v>
      </c>
      <c r="E535" s="43"/>
      <c r="F535" s="231" t="s">
        <v>739</v>
      </c>
      <c r="G535" s="43"/>
      <c r="H535" s="43"/>
      <c r="I535" s="232"/>
      <c r="J535" s="43"/>
      <c r="K535" s="43"/>
      <c r="L535" s="47"/>
      <c r="M535" s="233"/>
      <c r="N535" s="234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T535" s="20" t="s">
        <v>230</v>
      </c>
      <c r="AU535" s="20" t="s">
        <v>95</v>
      </c>
    </row>
    <row r="536" spans="1:47" s="2" customFormat="1" ht="12">
      <c r="A536" s="41"/>
      <c r="B536" s="42"/>
      <c r="C536" s="43"/>
      <c r="D536" s="235" t="s">
        <v>232</v>
      </c>
      <c r="E536" s="43"/>
      <c r="F536" s="236" t="s">
        <v>740</v>
      </c>
      <c r="G536" s="43"/>
      <c r="H536" s="43"/>
      <c r="I536" s="232"/>
      <c r="J536" s="43"/>
      <c r="K536" s="43"/>
      <c r="L536" s="47"/>
      <c r="M536" s="233"/>
      <c r="N536" s="234"/>
      <c r="O536" s="87"/>
      <c r="P536" s="87"/>
      <c r="Q536" s="87"/>
      <c r="R536" s="87"/>
      <c r="S536" s="87"/>
      <c r="T536" s="88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T536" s="20" t="s">
        <v>232</v>
      </c>
      <c r="AU536" s="20" t="s">
        <v>95</v>
      </c>
    </row>
    <row r="537" spans="1:51" s="13" customFormat="1" ht="12">
      <c r="A537" s="13"/>
      <c r="B537" s="237"/>
      <c r="C537" s="238"/>
      <c r="D537" s="230" t="s">
        <v>234</v>
      </c>
      <c r="E537" s="239" t="s">
        <v>19</v>
      </c>
      <c r="F537" s="240" t="s">
        <v>741</v>
      </c>
      <c r="G537" s="238"/>
      <c r="H537" s="241">
        <v>20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7" t="s">
        <v>234</v>
      </c>
      <c r="AU537" s="247" t="s">
        <v>95</v>
      </c>
      <c r="AV537" s="13" t="s">
        <v>82</v>
      </c>
      <c r="AW537" s="13" t="s">
        <v>33</v>
      </c>
      <c r="AX537" s="13" t="s">
        <v>80</v>
      </c>
      <c r="AY537" s="247" t="s">
        <v>221</v>
      </c>
    </row>
    <row r="538" spans="1:51" s="14" customFormat="1" ht="12">
      <c r="A538" s="14"/>
      <c r="B538" s="248"/>
      <c r="C538" s="249"/>
      <c r="D538" s="230" t="s">
        <v>234</v>
      </c>
      <c r="E538" s="250" t="s">
        <v>19</v>
      </c>
      <c r="F538" s="251" t="s">
        <v>742</v>
      </c>
      <c r="G538" s="249"/>
      <c r="H538" s="250" t="s">
        <v>19</v>
      </c>
      <c r="I538" s="252"/>
      <c r="J538" s="249"/>
      <c r="K538" s="249"/>
      <c r="L538" s="253"/>
      <c r="M538" s="254"/>
      <c r="N538" s="255"/>
      <c r="O538" s="255"/>
      <c r="P538" s="255"/>
      <c r="Q538" s="255"/>
      <c r="R538" s="255"/>
      <c r="S538" s="255"/>
      <c r="T538" s="256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7" t="s">
        <v>234</v>
      </c>
      <c r="AU538" s="257" t="s">
        <v>95</v>
      </c>
      <c r="AV538" s="14" t="s">
        <v>80</v>
      </c>
      <c r="AW538" s="14" t="s">
        <v>33</v>
      </c>
      <c r="AX538" s="14" t="s">
        <v>72</v>
      </c>
      <c r="AY538" s="257" t="s">
        <v>221</v>
      </c>
    </row>
    <row r="539" spans="1:51" s="14" customFormat="1" ht="12">
      <c r="A539" s="14"/>
      <c r="B539" s="248"/>
      <c r="C539" s="249"/>
      <c r="D539" s="230" t="s">
        <v>234</v>
      </c>
      <c r="E539" s="250" t="s">
        <v>19</v>
      </c>
      <c r="F539" s="251" t="s">
        <v>743</v>
      </c>
      <c r="G539" s="249"/>
      <c r="H539" s="250" t="s">
        <v>19</v>
      </c>
      <c r="I539" s="252"/>
      <c r="J539" s="249"/>
      <c r="K539" s="249"/>
      <c r="L539" s="253"/>
      <c r="M539" s="254"/>
      <c r="N539" s="255"/>
      <c r="O539" s="255"/>
      <c r="P539" s="255"/>
      <c r="Q539" s="255"/>
      <c r="R539" s="255"/>
      <c r="S539" s="255"/>
      <c r="T539" s="25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7" t="s">
        <v>234</v>
      </c>
      <c r="AU539" s="257" t="s">
        <v>95</v>
      </c>
      <c r="AV539" s="14" t="s">
        <v>80</v>
      </c>
      <c r="AW539" s="14" t="s">
        <v>33</v>
      </c>
      <c r="AX539" s="14" t="s">
        <v>72</v>
      </c>
      <c r="AY539" s="257" t="s">
        <v>221</v>
      </c>
    </row>
    <row r="540" spans="1:51" s="14" customFormat="1" ht="12">
      <c r="A540" s="14"/>
      <c r="B540" s="248"/>
      <c r="C540" s="249"/>
      <c r="D540" s="230" t="s">
        <v>234</v>
      </c>
      <c r="E540" s="250" t="s">
        <v>19</v>
      </c>
      <c r="F540" s="251" t="s">
        <v>744</v>
      </c>
      <c r="G540" s="249"/>
      <c r="H540" s="250" t="s">
        <v>19</v>
      </c>
      <c r="I540" s="252"/>
      <c r="J540" s="249"/>
      <c r="K540" s="249"/>
      <c r="L540" s="253"/>
      <c r="M540" s="254"/>
      <c r="N540" s="255"/>
      <c r="O540" s="255"/>
      <c r="P540" s="255"/>
      <c r="Q540" s="255"/>
      <c r="R540" s="255"/>
      <c r="S540" s="255"/>
      <c r="T540" s="256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7" t="s">
        <v>234</v>
      </c>
      <c r="AU540" s="257" t="s">
        <v>95</v>
      </c>
      <c r="AV540" s="14" t="s">
        <v>80</v>
      </c>
      <c r="AW540" s="14" t="s">
        <v>33</v>
      </c>
      <c r="AX540" s="14" t="s">
        <v>72</v>
      </c>
      <c r="AY540" s="257" t="s">
        <v>221</v>
      </c>
    </row>
    <row r="541" spans="1:51" s="14" customFormat="1" ht="12">
      <c r="A541" s="14"/>
      <c r="B541" s="248"/>
      <c r="C541" s="249"/>
      <c r="D541" s="230" t="s">
        <v>234</v>
      </c>
      <c r="E541" s="250" t="s">
        <v>19</v>
      </c>
      <c r="F541" s="251" t="s">
        <v>745</v>
      </c>
      <c r="G541" s="249"/>
      <c r="H541" s="250" t="s">
        <v>19</v>
      </c>
      <c r="I541" s="252"/>
      <c r="J541" s="249"/>
      <c r="K541" s="249"/>
      <c r="L541" s="253"/>
      <c r="M541" s="254"/>
      <c r="N541" s="255"/>
      <c r="O541" s="255"/>
      <c r="P541" s="255"/>
      <c r="Q541" s="255"/>
      <c r="R541" s="255"/>
      <c r="S541" s="255"/>
      <c r="T541" s="25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7" t="s">
        <v>234</v>
      </c>
      <c r="AU541" s="257" t="s">
        <v>95</v>
      </c>
      <c r="AV541" s="14" t="s">
        <v>80</v>
      </c>
      <c r="AW541" s="14" t="s">
        <v>33</v>
      </c>
      <c r="AX541" s="14" t="s">
        <v>72</v>
      </c>
      <c r="AY541" s="257" t="s">
        <v>221</v>
      </c>
    </row>
    <row r="542" spans="1:51" s="14" customFormat="1" ht="12">
      <c r="A542" s="14"/>
      <c r="B542" s="248"/>
      <c r="C542" s="249"/>
      <c r="D542" s="230" t="s">
        <v>234</v>
      </c>
      <c r="E542" s="250" t="s">
        <v>19</v>
      </c>
      <c r="F542" s="251" t="s">
        <v>746</v>
      </c>
      <c r="G542" s="249"/>
      <c r="H542" s="250" t="s">
        <v>19</v>
      </c>
      <c r="I542" s="252"/>
      <c r="J542" s="249"/>
      <c r="K542" s="249"/>
      <c r="L542" s="253"/>
      <c r="M542" s="254"/>
      <c r="N542" s="255"/>
      <c r="O542" s="255"/>
      <c r="P542" s="255"/>
      <c r="Q542" s="255"/>
      <c r="R542" s="255"/>
      <c r="S542" s="255"/>
      <c r="T542" s="25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7" t="s">
        <v>234</v>
      </c>
      <c r="AU542" s="257" t="s">
        <v>95</v>
      </c>
      <c r="AV542" s="14" t="s">
        <v>80</v>
      </c>
      <c r="AW542" s="14" t="s">
        <v>33</v>
      </c>
      <c r="AX542" s="14" t="s">
        <v>72</v>
      </c>
      <c r="AY542" s="257" t="s">
        <v>221</v>
      </c>
    </row>
    <row r="543" spans="1:65" s="2" customFormat="1" ht="21.75" customHeight="1">
      <c r="A543" s="41"/>
      <c r="B543" s="42"/>
      <c r="C543" s="269" t="s">
        <v>747</v>
      </c>
      <c r="D543" s="269" t="s">
        <v>295</v>
      </c>
      <c r="E543" s="270" t="s">
        <v>748</v>
      </c>
      <c r="F543" s="271" t="s">
        <v>749</v>
      </c>
      <c r="G543" s="272" t="s">
        <v>336</v>
      </c>
      <c r="H543" s="273">
        <v>20</v>
      </c>
      <c r="I543" s="274"/>
      <c r="J543" s="275">
        <f>ROUND(I543*H543,2)</f>
        <v>0</v>
      </c>
      <c r="K543" s="271" t="s">
        <v>227</v>
      </c>
      <c r="L543" s="276"/>
      <c r="M543" s="277" t="s">
        <v>19</v>
      </c>
      <c r="N543" s="278" t="s">
        <v>43</v>
      </c>
      <c r="O543" s="87"/>
      <c r="P543" s="226">
        <f>O543*H543</f>
        <v>0</v>
      </c>
      <c r="Q543" s="226">
        <v>0</v>
      </c>
      <c r="R543" s="226">
        <f>Q543*H543</f>
        <v>0</v>
      </c>
      <c r="S543" s="226">
        <v>0</v>
      </c>
      <c r="T543" s="227">
        <f>S543*H543</f>
        <v>0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28" t="s">
        <v>279</v>
      </c>
      <c r="AT543" s="228" t="s">
        <v>295</v>
      </c>
      <c r="AU543" s="228" t="s">
        <v>95</v>
      </c>
      <c r="AY543" s="20" t="s">
        <v>221</v>
      </c>
      <c r="BE543" s="229">
        <f>IF(N543="základní",J543,0)</f>
        <v>0</v>
      </c>
      <c r="BF543" s="229">
        <f>IF(N543="snížená",J543,0)</f>
        <v>0</v>
      </c>
      <c r="BG543" s="229">
        <f>IF(N543="zákl. přenesená",J543,0)</f>
        <v>0</v>
      </c>
      <c r="BH543" s="229">
        <f>IF(N543="sníž. přenesená",J543,0)</f>
        <v>0</v>
      </c>
      <c r="BI543" s="229">
        <f>IF(N543="nulová",J543,0)</f>
        <v>0</v>
      </c>
      <c r="BJ543" s="20" t="s">
        <v>80</v>
      </c>
      <c r="BK543" s="229">
        <f>ROUND(I543*H543,2)</f>
        <v>0</v>
      </c>
      <c r="BL543" s="20" t="s">
        <v>228</v>
      </c>
      <c r="BM543" s="228" t="s">
        <v>750</v>
      </c>
    </row>
    <row r="544" spans="1:47" s="2" customFormat="1" ht="12">
      <c r="A544" s="41"/>
      <c r="B544" s="42"/>
      <c r="C544" s="43"/>
      <c r="D544" s="230" t="s">
        <v>230</v>
      </c>
      <c r="E544" s="43"/>
      <c r="F544" s="231" t="s">
        <v>749</v>
      </c>
      <c r="G544" s="43"/>
      <c r="H544" s="43"/>
      <c r="I544" s="232"/>
      <c r="J544" s="43"/>
      <c r="K544" s="43"/>
      <c r="L544" s="47"/>
      <c r="M544" s="233"/>
      <c r="N544" s="234"/>
      <c r="O544" s="87"/>
      <c r="P544" s="87"/>
      <c r="Q544" s="87"/>
      <c r="R544" s="87"/>
      <c r="S544" s="87"/>
      <c r="T544" s="88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T544" s="20" t="s">
        <v>230</v>
      </c>
      <c r="AU544" s="20" t="s">
        <v>95</v>
      </c>
    </row>
    <row r="545" spans="1:65" s="2" customFormat="1" ht="16.5" customHeight="1">
      <c r="A545" s="41"/>
      <c r="B545" s="42"/>
      <c r="C545" s="217" t="s">
        <v>751</v>
      </c>
      <c r="D545" s="217" t="s">
        <v>223</v>
      </c>
      <c r="E545" s="218" t="s">
        <v>752</v>
      </c>
      <c r="F545" s="219" t="s">
        <v>753</v>
      </c>
      <c r="G545" s="220" t="s">
        <v>336</v>
      </c>
      <c r="H545" s="221">
        <v>3</v>
      </c>
      <c r="I545" s="222"/>
      <c r="J545" s="223">
        <f>ROUND(I545*H545,2)</f>
        <v>0</v>
      </c>
      <c r="K545" s="219" t="s">
        <v>632</v>
      </c>
      <c r="L545" s="47"/>
      <c r="M545" s="224" t="s">
        <v>19</v>
      </c>
      <c r="N545" s="225" t="s">
        <v>43</v>
      </c>
      <c r="O545" s="87"/>
      <c r="P545" s="226">
        <f>O545*H545</f>
        <v>0</v>
      </c>
      <c r="Q545" s="226">
        <v>0</v>
      </c>
      <c r="R545" s="226">
        <f>Q545*H545</f>
        <v>0</v>
      </c>
      <c r="S545" s="226">
        <v>0</v>
      </c>
      <c r="T545" s="227">
        <f>S545*H545</f>
        <v>0</v>
      </c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R545" s="228" t="s">
        <v>228</v>
      </c>
      <c r="AT545" s="228" t="s">
        <v>223</v>
      </c>
      <c r="AU545" s="228" t="s">
        <v>95</v>
      </c>
      <c r="AY545" s="20" t="s">
        <v>221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20" t="s">
        <v>80</v>
      </c>
      <c r="BK545" s="229">
        <f>ROUND(I545*H545,2)</f>
        <v>0</v>
      </c>
      <c r="BL545" s="20" t="s">
        <v>228</v>
      </c>
      <c r="BM545" s="228" t="s">
        <v>754</v>
      </c>
    </row>
    <row r="546" spans="1:47" s="2" customFormat="1" ht="12">
      <c r="A546" s="41"/>
      <c r="B546" s="42"/>
      <c r="C546" s="43"/>
      <c r="D546" s="230" t="s">
        <v>230</v>
      </c>
      <c r="E546" s="43"/>
      <c r="F546" s="231" t="s">
        <v>753</v>
      </c>
      <c r="G546" s="43"/>
      <c r="H546" s="43"/>
      <c r="I546" s="232"/>
      <c r="J546" s="43"/>
      <c r="K546" s="43"/>
      <c r="L546" s="47"/>
      <c r="M546" s="233"/>
      <c r="N546" s="234"/>
      <c r="O546" s="87"/>
      <c r="P546" s="87"/>
      <c r="Q546" s="87"/>
      <c r="R546" s="87"/>
      <c r="S546" s="87"/>
      <c r="T546" s="88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T546" s="20" t="s">
        <v>230</v>
      </c>
      <c r="AU546" s="20" t="s">
        <v>95</v>
      </c>
    </row>
    <row r="547" spans="1:51" s="13" customFormat="1" ht="12">
      <c r="A547" s="13"/>
      <c r="B547" s="237"/>
      <c r="C547" s="238"/>
      <c r="D547" s="230" t="s">
        <v>234</v>
      </c>
      <c r="E547" s="239" t="s">
        <v>19</v>
      </c>
      <c r="F547" s="240" t="s">
        <v>755</v>
      </c>
      <c r="G547" s="238"/>
      <c r="H547" s="241">
        <v>3</v>
      </c>
      <c r="I547" s="242"/>
      <c r="J547" s="238"/>
      <c r="K547" s="238"/>
      <c r="L547" s="243"/>
      <c r="M547" s="244"/>
      <c r="N547" s="245"/>
      <c r="O547" s="245"/>
      <c r="P547" s="245"/>
      <c r="Q547" s="245"/>
      <c r="R547" s="245"/>
      <c r="S547" s="245"/>
      <c r="T547" s="246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7" t="s">
        <v>234</v>
      </c>
      <c r="AU547" s="247" t="s">
        <v>95</v>
      </c>
      <c r="AV547" s="13" t="s">
        <v>82</v>
      </c>
      <c r="AW547" s="13" t="s">
        <v>33</v>
      </c>
      <c r="AX547" s="13" t="s">
        <v>80</v>
      </c>
      <c r="AY547" s="247" t="s">
        <v>221</v>
      </c>
    </row>
    <row r="548" spans="1:51" s="14" customFormat="1" ht="12">
      <c r="A548" s="14"/>
      <c r="B548" s="248"/>
      <c r="C548" s="249"/>
      <c r="D548" s="230" t="s">
        <v>234</v>
      </c>
      <c r="E548" s="250" t="s">
        <v>19</v>
      </c>
      <c r="F548" s="251" t="s">
        <v>756</v>
      </c>
      <c r="G548" s="249"/>
      <c r="H548" s="250" t="s">
        <v>19</v>
      </c>
      <c r="I548" s="252"/>
      <c r="J548" s="249"/>
      <c r="K548" s="249"/>
      <c r="L548" s="253"/>
      <c r="M548" s="254"/>
      <c r="N548" s="255"/>
      <c r="O548" s="255"/>
      <c r="P548" s="255"/>
      <c r="Q548" s="255"/>
      <c r="R548" s="255"/>
      <c r="S548" s="255"/>
      <c r="T548" s="256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7" t="s">
        <v>234</v>
      </c>
      <c r="AU548" s="257" t="s">
        <v>95</v>
      </c>
      <c r="AV548" s="14" t="s">
        <v>80</v>
      </c>
      <c r="AW548" s="14" t="s">
        <v>33</v>
      </c>
      <c r="AX548" s="14" t="s">
        <v>72</v>
      </c>
      <c r="AY548" s="257" t="s">
        <v>221</v>
      </c>
    </row>
    <row r="549" spans="1:51" s="14" customFormat="1" ht="12">
      <c r="A549" s="14"/>
      <c r="B549" s="248"/>
      <c r="C549" s="249"/>
      <c r="D549" s="230" t="s">
        <v>234</v>
      </c>
      <c r="E549" s="250" t="s">
        <v>19</v>
      </c>
      <c r="F549" s="251" t="s">
        <v>757</v>
      </c>
      <c r="G549" s="249"/>
      <c r="H549" s="250" t="s">
        <v>19</v>
      </c>
      <c r="I549" s="252"/>
      <c r="J549" s="249"/>
      <c r="K549" s="249"/>
      <c r="L549" s="253"/>
      <c r="M549" s="254"/>
      <c r="N549" s="255"/>
      <c r="O549" s="255"/>
      <c r="P549" s="255"/>
      <c r="Q549" s="255"/>
      <c r="R549" s="255"/>
      <c r="S549" s="255"/>
      <c r="T549" s="256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7" t="s">
        <v>234</v>
      </c>
      <c r="AU549" s="257" t="s">
        <v>95</v>
      </c>
      <c r="AV549" s="14" t="s">
        <v>80</v>
      </c>
      <c r="AW549" s="14" t="s">
        <v>33</v>
      </c>
      <c r="AX549" s="14" t="s">
        <v>72</v>
      </c>
      <c r="AY549" s="257" t="s">
        <v>221</v>
      </c>
    </row>
    <row r="550" spans="1:63" s="12" customFormat="1" ht="22.8" customHeight="1">
      <c r="A550" s="12"/>
      <c r="B550" s="201"/>
      <c r="C550" s="202"/>
      <c r="D550" s="203" t="s">
        <v>71</v>
      </c>
      <c r="E550" s="215" t="s">
        <v>758</v>
      </c>
      <c r="F550" s="215" t="s">
        <v>759</v>
      </c>
      <c r="G550" s="202"/>
      <c r="H550" s="202"/>
      <c r="I550" s="205"/>
      <c r="J550" s="216">
        <f>BK550</f>
        <v>0</v>
      </c>
      <c r="K550" s="202"/>
      <c r="L550" s="207"/>
      <c r="M550" s="208"/>
      <c r="N550" s="209"/>
      <c r="O550" s="209"/>
      <c r="P550" s="210">
        <f>SUM(P551:P553)</f>
        <v>0</v>
      </c>
      <c r="Q550" s="209"/>
      <c r="R550" s="210">
        <f>SUM(R551:R553)</f>
        <v>0</v>
      </c>
      <c r="S550" s="209"/>
      <c r="T550" s="211">
        <f>SUM(T551:T553)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12" t="s">
        <v>80</v>
      </c>
      <c r="AT550" s="213" t="s">
        <v>71</v>
      </c>
      <c r="AU550" s="213" t="s">
        <v>80</v>
      </c>
      <c r="AY550" s="212" t="s">
        <v>221</v>
      </c>
      <c r="BK550" s="214">
        <f>SUM(BK551:BK553)</f>
        <v>0</v>
      </c>
    </row>
    <row r="551" spans="1:65" s="2" customFormat="1" ht="16.5" customHeight="1">
      <c r="A551" s="41"/>
      <c r="B551" s="42"/>
      <c r="C551" s="217" t="s">
        <v>760</v>
      </c>
      <c r="D551" s="217" t="s">
        <v>223</v>
      </c>
      <c r="E551" s="218" t="s">
        <v>761</v>
      </c>
      <c r="F551" s="219" t="s">
        <v>762</v>
      </c>
      <c r="G551" s="220" t="s">
        <v>267</v>
      </c>
      <c r="H551" s="221">
        <v>499.315</v>
      </c>
      <c r="I551" s="222"/>
      <c r="J551" s="223">
        <f>ROUND(I551*H551,2)</f>
        <v>0</v>
      </c>
      <c r="K551" s="219" t="s">
        <v>227</v>
      </c>
      <c r="L551" s="47"/>
      <c r="M551" s="224" t="s">
        <v>19</v>
      </c>
      <c r="N551" s="225" t="s">
        <v>43</v>
      </c>
      <c r="O551" s="87"/>
      <c r="P551" s="226">
        <f>O551*H551</f>
        <v>0</v>
      </c>
      <c r="Q551" s="226">
        <v>0</v>
      </c>
      <c r="R551" s="226">
        <f>Q551*H551</f>
        <v>0</v>
      </c>
      <c r="S551" s="226">
        <v>0</v>
      </c>
      <c r="T551" s="227">
        <f>S551*H551</f>
        <v>0</v>
      </c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R551" s="228" t="s">
        <v>228</v>
      </c>
      <c r="AT551" s="228" t="s">
        <v>223</v>
      </c>
      <c r="AU551" s="228" t="s">
        <v>82</v>
      </c>
      <c r="AY551" s="20" t="s">
        <v>221</v>
      </c>
      <c r="BE551" s="229">
        <f>IF(N551="základní",J551,0)</f>
        <v>0</v>
      </c>
      <c r="BF551" s="229">
        <f>IF(N551="snížená",J551,0)</f>
        <v>0</v>
      </c>
      <c r="BG551" s="229">
        <f>IF(N551="zákl. přenesená",J551,0)</f>
        <v>0</v>
      </c>
      <c r="BH551" s="229">
        <f>IF(N551="sníž. přenesená",J551,0)</f>
        <v>0</v>
      </c>
      <c r="BI551" s="229">
        <f>IF(N551="nulová",J551,0)</f>
        <v>0</v>
      </c>
      <c r="BJ551" s="20" t="s">
        <v>80</v>
      </c>
      <c r="BK551" s="229">
        <f>ROUND(I551*H551,2)</f>
        <v>0</v>
      </c>
      <c r="BL551" s="20" t="s">
        <v>228</v>
      </c>
      <c r="BM551" s="228" t="s">
        <v>763</v>
      </c>
    </row>
    <row r="552" spans="1:47" s="2" customFormat="1" ht="12">
      <c r="A552" s="41"/>
      <c r="B552" s="42"/>
      <c r="C552" s="43"/>
      <c r="D552" s="230" t="s">
        <v>230</v>
      </c>
      <c r="E552" s="43"/>
      <c r="F552" s="231" t="s">
        <v>764</v>
      </c>
      <c r="G552" s="43"/>
      <c r="H552" s="43"/>
      <c r="I552" s="232"/>
      <c r="J552" s="43"/>
      <c r="K552" s="43"/>
      <c r="L552" s="47"/>
      <c r="M552" s="233"/>
      <c r="N552" s="234"/>
      <c r="O552" s="87"/>
      <c r="P552" s="87"/>
      <c r="Q552" s="87"/>
      <c r="R552" s="87"/>
      <c r="S552" s="87"/>
      <c r="T552" s="88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T552" s="20" t="s">
        <v>230</v>
      </c>
      <c r="AU552" s="20" t="s">
        <v>82</v>
      </c>
    </row>
    <row r="553" spans="1:47" s="2" customFormat="1" ht="12">
      <c r="A553" s="41"/>
      <c r="B553" s="42"/>
      <c r="C553" s="43"/>
      <c r="D553" s="235" t="s">
        <v>232</v>
      </c>
      <c r="E553" s="43"/>
      <c r="F553" s="236" t="s">
        <v>765</v>
      </c>
      <c r="G553" s="43"/>
      <c r="H553" s="43"/>
      <c r="I553" s="232"/>
      <c r="J553" s="43"/>
      <c r="K553" s="43"/>
      <c r="L553" s="47"/>
      <c r="M553" s="233"/>
      <c r="N553" s="234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20" t="s">
        <v>232</v>
      </c>
      <c r="AU553" s="20" t="s">
        <v>82</v>
      </c>
    </row>
    <row r="554" spans="1:63" s="12" customFormat="1" ht="25.9" customHeight="1">
      <c r="A554" s="12"/>
      <c r="B554" s="201"/>
      <c r="C554" s="202"/>
      <c r="D554" s="203" t="s">
        <v>71</v>
      </c>
      <c r="E554" s="204" t="s">
        <v>766</v>
      </c>
      <c r="F554" s="204" t="s">
        <v>767</v>
      </c>
      <c r="G554" s="202"/>
      <c r="H554" s="202"/>
      <c r="I554" s="205"/>
      <c r="J554" s="206">
        <f>BK554</f>
        <v>0</v>
      </c>
      <c r="K554" s="202"/>
      <c r="L554" s="207"/>
      <c r="M554" s="208"/>
      <c r="N554" s="209"/>
      <c r="O554" s="209"/>
      <c r="P554" s="210">
        <f>P555+P677+P774+P826+P843+P850+P858+P928+P953+P984+P993+P1153+P1202+P1257+P1308+P1391+P1432+P1525</f>
        <v>0</v>
      </c>
      <c r="Q554" s="209"/>
      <c r="R554" s="210">
        <f>R555+R677+R774+R826+R843+R850+R858+R928+R953+R984+R993+R1153+R1202+R1257+R1308+R1391+R1432+R1525</f>
        <v>83.60386120364002</v>
      </c>
      <c r="S554" s="209"/>
      <c r="T554" s="211">
        <f>T555+T677+T774+T826+T843+T850+T858+T928+T953+T984+T993+T1153+T1202+T1257+T1308+T1391+T1432+T1525</f>
        <v>0.006063600000000001</v>
      </c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R554" s="212" t="s">
        <v>82</v>
      </c>
      <c r="AT554" s="213" t="s">
        <v>71</v>
      </c>
      <c r="AU554" s="213" t="s">
        <v>72</v>
      </c>
      <c r="AY554" s="212" t="s">
        <v>221</v>
      </c>
      <c r="BK554" s="214">
        <f>BK555+BK677+BK774+BK826+BK843+BK850+BK858+BK928+BK953+BK984+BK993+BK1153+BK1202+BK1257+BK1308+BK1391+BK1432+BK1525</f>
        <v>0</v>
      </c>
    </row>
    <row r="555" spans="1:63" s="12" customFormat="1" ht="22.8" customHeight="1">
      <c r="A555" s="12"/>
      <c r="B555" s="201"/>
      <c r="C555" s="202"/>
      <c r="D555" s="203" t="s">
        <v>71</v>
      </c>
      <c r="E555" s="215" t="s">
        <v>768</v>
      </c>
      <c r="F555" s="215" t="s">
        <v>769</v>
      </c>
      <c r="G555" s="202"/>
      <c r="H555" s="202"/>
      <c r="I555" s="205"/>
      <c r="J555" s="216">
        <f>BK555</f>
        <v>0</v>
      </c>
      <c r="K555" s="202"/>
      <c r="L555" s="207"/>
      <c r="M555" s="208"/>
      <c r="N555" s="209"/>
      <c r="O555" s="209"/>
      <c r="P555" s="210">
        <f>SUM(P556:P676)</f>
        <v>0</v>
      </c>
      <c r="Q555" s="209"/>
      <c r="R555" s="210">
        <f>SUM(R556:R676)</f>
        <v>1.53032442</v>
      </c>
      <c r="S555" s="209"/>
      <c r="T555" s="211">
        <f>SUM(T556:T676)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12" t="s">
        <v>82</v>
      </c>
      <c r="AT555" s="213" t="s">
        <v>71</v>
      </c>
      <c r="AU555" s="213" t="s">
        <v>80</v>
      </c>
      <c r="AY555" s="212" t="s">
        <v>221</v>
      </c>
      <c r="BK555" s="214">
        <f>SUM(BK556:BK676)</f>
        <v>0</v>
      </c>
    </row>
    <row r="556" spans="1:65" s="2" customFormat="1" ht="24.15" customHeight="1">
      <c r="A556" s="41"/>
      <c r="B556" s="42"/>
      <c r="C556" s="217" t="s">
        <v>770</v>
      </c>
      <c r="D556" s="217" t="s">
        <v>223</v>
      </c>
      <c r="E556" s="218" t="s">
        <v>771</v>
      </c>
      <c r="F556" s="219" t="s">
        <v>772</v>
      </c>
      <c r="G556" s="220" t="s">
        <v>226</v>
      </c>
      <c r="H556" s="221">
        <v>161.91</v>
      </c>
      <c r="I556" s="222"/>
      <c r="J556" s="223">
        <f>ROUND(I556*H556,2)</f>
        <v>0</v>
      </c>
      <c r="K556" s="219" t="s">
        <v>227</v>
      </c>
      <c r="L556" s="47"/>
      <c r="M556" s="224" t="s">
        <v>19</v>
      </c>
      <c r="N556" s="225" t="s">
        <v>43</v>
      </c>
      <c r="O556" s="87"/>
      <c r="P556" s="226">
        <f>O556*H556</f>
        <v>0</v>
      </c>
      <c r="Q556" s="226">
        <v>0</v>
      </c>
      <c r="R556" s="226">
        <f>Q556*H556</f>
        <v>0</v>
      </c>
      <c r="S556" s="226">
        <v>0</v>
      </c>
      <c r="T556" s="227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28" t="s">
        <v>341</v>
      </c>
      <c r="AT556" s="228" t="s">
        <v>223</v>
      </c>
      <c r="AU556" s="228" t="s">
        <v>82</v>
      </c>
      <c r="AY556" s="20" t="s">
        <v>221</v>
      </c>
      <c r="BE556" s="229">
        <f>IF(N556="základní",J556,0)</f>
        <v>0</v>
      </c>
      <c r="BF556" s="229">
        <f>IF(N556="snížená",J556,0)</f>
        <v>0</v>
      </c>
      <c r="BG556" s="229">
        <f>IF(N556="zákl. přenesená",J556,0)</f>
        <v>0</v>
      </c>
      <c r="BH556" s="229">
        <f>IF(N556="sníž. přenesená",J556,0)</f>
        <v>0</v>
      </c>
      <c r="BI556" s="229">
        <f>IF(N556="nulová",J556,0)</f>
        <v>0</v>
      </c>
      <c r="BJ556" s="20" t="s">
        <v>80</v>
      </c>
      <c r="BK556" s="229">
        <f>ROUND(I556*H556,2)</f>
        <v>0</v>
      </c>
      <c r="BL556" s="20" t="s">
        <v>341</v>
      </c>
      <c r="BM556" s="228" t="s">
        <v>773</v>
      </c>
    </row>
    <row r="557" spans="1:47" s="2" customFormat="1" ht="12">
      <c r="A557" s="41"/>
      <c r="B557" s="42"/>
      <c r="C557" s="43"/>
      <c r="D557" s="230" t="s">
        <v>230</v>
      </c>
      <c r="E557" s="43"/>
      <c r="F557" s="231" t="s">
        <v>774</v>
      </c>
      <c r="G557" s="43"/>
      <c r="H557" s="43"/>
      <c r="I557" s="232"/>
      <c r="J557" s="43"/>
      <c r="K557" s="43"/>
      <c r="L557" s="47"/>
      <c r="M557" s="233"/>
      <c r="N557" s="234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20" t="s">
        <v>230</v>
      </c>
      <c r="AU557" s="20" t="s">
        <v>82</v>
      </c>
    </row>
    <row r="558" spans="1:47" s="2" customFormat="1" ht="12">
      <c r="A558" s="41"/>
      <c r="B558" s="42"/>
      <c r="C558" s="43"/>
      <c r="D558" s="235" t="s">
        <v>232</v>
      </c>
      <c r="E558" s="43"/>
      <c r="F558" s="236" t="s">
        <v>775</v>
      </c>
      <c r="G558" s="43"/>
      <c r="H558" s="43"/>
      <c r="I558" s="232"/>
      <c r="J558" s="43"/>
      <c r="K558" s="43"/>
      <c r="L558" s="47"/>
      <c r="M558" s="233"/>
      <c r="N558" s="234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T558" s="20" t="s">
        <v>232</v>
      </c>
      <c r="AU558" s="20" t="s">
        <v>82</v>
      </c>
    </row>
    <row r="559" spans="1:51" s="13" customFormat="1" ht="12">
      <c r="A559" s="13"/>
      <c r="B559" s="237"/>
      <c r="C559" s="238"/>
      <c r="D559" s="230" t="s">
        <v>234</v>
      </c>
      <c r="E559" s="239" t="s">
        <v>19</v>
      </c>
      <c r="F559" s="240" t="s">
        <v>776</v>
      </c>
      <c r="G559" s="238"/>
      <c r="H559" s="241">
        <v>161.91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7" t="s">
        <v>234</v>
      </c>
      <c r="AU559" s="247" t="s">
        <v>82</v>
      </c>
      <c r="AV559" s="13" t="s">
        <v>82</v>
      </c>
      <c r="AW559" s="13" t="s">
        <v>33</v>
      </c>
      <c r="AX559" s="13" t="s">
        <v>80</v>
      </c>
      <c r="AY559" s="247" t="s">
        <v>221</v>
      </c>
    </row>
    <row r="560" spans="1:65" s="2" customFormat="1" ht="16.5" customHeight="1">
      <c r="A560" s="41"/>
      <c r="B560" s="42"/>
      <c r="C560" s="269" t="s">
        <v>777</v>
      </c>
      <c r="D560" s="269" t="s">
        <v>295</v>
      </c>
      <c r="E560" s="270" t="s">
        <v>778</v>
      </c>
      <c r="F560" s="271" t="s">
        <v>779</v>
      </c>
      <c r="G560" s="272" t="s">
        <v>267</v>
      </c>
      <c r="H560" s="273">
        <v>0.056</v>
      </c>
      <c r="I560" s="274"/>
      <c r="J560" s="275">
        <f>ROUND(I560*H560,2)</f>
        <v>0</v>
      </c>
      <c r="K560" s="271" t="s">
        <v>227</v>
      </c>
      <c r="L560" s="276"/>
      <c r="M560" s="277" t="s">
        <v>19</v>
      </c>
      <c r="N560" s="278" t="s">
        <v>43</v>
      </c>
      <c r="O560" s="87"/>
      <c r="P560" s="226">
        <f>O560*H560</f>
        <v>0</v>
      </c>
      <c r="Q560" s="226">
        <v>1</v>
      </c>
      <c r="R560" s="226">
        <f>Q560*H560</f>
        <v>0.056</v>
      </c>
      <c r="S560" s="226">
        <v>0</v>
      </c>
      <c r="T560" s="227">
        <f>S560*H560</f>
        <v>0</v>
      </c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R560" s="228" t="s">
        <v>484</v>
      </c>
      <c r="AT560" s="228" t="s">
        <v>295</v>
      </c>
      <c r="AU560" s="228" t="s">
        <v>82</v>
      </c>
      <c r="AY560" s="20" t="s">
        <v>221</v>
      </c>
      <c r="BE560" s="229">
        <f>IF(N560="základní",J560,0)</f>
        <v>0</v>
      </c>
      <c r="BF560" s="229">
        <f>IF(N560="snížená",J560,0)</f>
        <v>0</v>
      </c>
      <c r="BG560" s="229">
        <f>IF(N560="zákl. přenesená",J560,0)</f>
        <v>0</v>
      </c>
      <c r="BH560" s="229">
        <f>IF(N560="sníž. přenesená",J560,0)</f>
        <v>0</v>
      </c>
      <c r="BI560" s="229">
        <f>IF(N560="nulová",J560,0)</f>
        <v>0</v>
      </c>
      <c r="BJ560" s="20" t="s">
        <v>80</v>
      </c>
      <c r="BK560" s="229">
        <f>ROUND(I560*H560,2)</f>
        <v>0</v>
      </c>
      <c r="BL560" s="20" t="s">
        <v>341</v>
      </c>
      <c r="BM560" s="228" t="s">
        <v>780</v>
      </c>
    </row>
    <row r="561" spans="1:47" s="2" customFormat="1" ht="12">
      <c r="A561" s="41"/>
      <c r="B561" s="42"/>
      <c r="C561" s="43"/>
      <c r="D561" s="230" t="s">
        <v>230</v>
      </c>
      <c r="E561" s="43"/>
      <c r="F561" s="231" t="s">
        <v>779</v>
      </c>
      <c r="G561" s="43"/>
      <c r="H561" s="43"/>
      <c r="I561" s="232"/>
      <c r="J561" s="43"/>
      <c r="K561" s="43"/>
      <c r="L561" s="47"/>
      <c r="M561" s="233"/>
      <c r="N561" s="234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20" t="s">
        <v>230</v>
      </c>
      <c r="AU561" s="20" t="s">
        <v>82</v>
      </c>
    </row>
    <row r="562" spans="1:51" s="13" customFormat="1" ht="12">
      <c r="A562" s="13"/>
      <c r="B562" s="237"/>
      <c r="C562" s="238"/>
      <c r="D562" s="230" t="s">
        <v>234</v>
      </c>
      <c r="E562" s="239" t="s">
        <v>19</v>
      </c>
      <c r="F562" s="240" t="s">
        <v>781</v>
      </c>
      <c r="G562" s="238"/>
      <c r="H562" s="241">
        <v>0.054</v>
      </c>
      <c r="I562" s="242"/>
      <c r="J562" s="238"/>
      <c r="K562" s="238"/>
      <c r="L562" s="243"/>
      <c r="M562" s="244"/>
      <c r="N562" s="245"/>
      <c r="O562" s="245"/>
      <c r="P562" s="245"/>
      <c r="Q562" s="245"/>
      <c r="R562" s="245"/>
      <c r="S562" s="245"/>
      <c r="T562" s="24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7" t="s">
        <v>234</v>
      </c>
      <c r="AU562" s="247" t="s">
        <v>82</v>
      </c>
      <c r="AV562" s="13" t="s">
        <v>82</v>
      </c>
      <c r="AW562" s="13" t="s">
        <v>33</v>
      </c>
      <c r="AX562" s="13" t="s">
        <v>72</v>
      </c>
      <c r="AY562" s="247" t="s">
        <v>221</v>
      </c>
    </row>
    <row r="563" spans="1:51" s="13" customFormat="1" ht="12">
      <c r="A563" s="13"/>
      <c r="B563" s="237"/>
      <c r="C563" s="238"/>
      <c r="D563" s="230" t="s">
        <v>234</v>
      </c>
      <c r="E563" s="239" t="s">
        <v>19</v>
      </c>
      <c r="F563" s="240" t="s">
        <v>782</v>
      </c>
      <c r="G563" s="238"/>
      <c r="H563" s="241">
        <v>0.002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7" t="s">
        <v>234</v>
      </c>
      <c r="AU563" s="247" t="s">
        <v>82</v>
      </c>
      <c r="AV563" s="13" t="s">
        <v>82</v>
      </c>
      <c r="AW563" s="13" t="s">
        <v>33</v>
      </c>
      <c r="AX563" s="13" t="s">
        <v>72</v>
      </c>
      <c r="AY563" s="247" t="s">
        <v>221</v>
      </c>
    </row>
    <row r="564" spans="1:51" s="15" customFormat="1" ht="12">
      <c r="A564" s="15"/>
      <c r="B564" s="258"/>
      <c r="C564" s="259"/>
      <c r="D564" s="230" t="s">
        <v>234</v>
      </c>
      <c r="E564" s="260" t="s">
        <v>19</v>
      </c>
      <c r="F564" s="261" t="s">
        <v>243</v>
      </c>
      <c r="G564" s="259"/>
      <c r="H564" s="262">
        <v>0.056</v>
      </c>
      <c r="I564" s="263"/>
      <c r="J564" s="259"/>
      <c r="K564" s="259"/>
      <c r="L564" s="264"/>
      <c r="M564" s="265"/>
      <c r="N564" s="266"/>
      <c r="O564" s="266"/>
      <c r="P564" s="266"/>
      <c r="Q564" s="266"/>
      <c r="R564" s="266"/>
      <c r="S564" s="266"/>
      <c r="T564" s="267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68" t="s">
        <v>234</v>
      </c>
      <c r="AU564" s="268" t="s">
        <v>82</v>
      </c>
      <c r="AV564" s="15" t="s">
        <v>228</v>
      </c>
      <c r="AW564" s="15" t="s">
        <v>33</v>
      </c>
      <c r="AX564" s="15" t="s">
        <v>80</v>
      </c>
      <c r="AY564" s="268" t="s">
        <v>221</v>
      </c>
    </row>
    <row r="565" spans="1:65" s="2" customFormat="1" ht="24.15" customHeight="1">
      <c r="A565" s="41"/>
      <c r="B565" s="42"/>
      <c r="C565" s="217" t="s">
        <v>783</v>
      </c>
      <c r="D565" s="217" t="s">
        <v>223</v>
      </c>
      <c r="E565" s="218" t="s">
        <v>784</v>
      </c>
      <c r="F565" s="219" t="s">
        <v>785</v>
      </c>
      <c r="G565" s="220" t="s">
        <v>226</v>
      </c>
      <c r="H565" s="221">
        <v>43.05</v>
      </c>
      <c r="I565" s="222"/>
      <c r="J565" s="223">
        <f>ROUND(I565*H565,2)</f>
        <v>0</v>
      </c>
      <c r="K565" s="219" t="s">
        <v>227</v>
      </c>
      <c r="L565" s="47"/>
      <c r="M565" s="224" t="s">
        <v>19</v>
      </c>
      <c r="N565" s="225" t="s">
        <v>43</v>
      </c>
      <c r="O565" s="87"/>
      <c r="P565" s="226">
        <f>O565*H565</f>
        <v>0</v>
      </c>
      <c r="Q565" s="226">
        <v>0</v>
      </c>
      <c r="R565" s="226">
        <f>Q565*H565</f>
        <v>0</v>
      </c>
      <c r="S565" s="226">
        <v>0</v>
      </c>
      <c r="T565" s="227">
        <f>S565*H565</f>
        <v>0</v>
      </c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R565" s="228" t="s">
        <v>341</v>
      </c>
      <c r="AT565" s="228" t="s">
        <v>223</v>
      </c>
      <c r="AU565" s="228" t="s">
        <v>82</v>
      </c>
      <c r="AY565" s="20" t="s">
        <v>221</v>
      </c>
      <c r="BE565" s="229">
        <f>IF(N565="základní",J565,0)</f>
        <v>0</v>
      </c>
      <c r="BF565" s="229">
        <f>IF(N565="snížená",J565,0)</f>
        <v>0</v>
      </c>
      <c r="BG565" s="229">
        <f>IF(N565="zákl. přenesená",J565,0)</f>
        <v>0</v>
      </c>
      <c r="BH565" s="229">
        <f>IF(N565="sníž. přenesená",J565,0)</f>
        <v>0</v>
      </c>
      <c r="BI565" s="229">
        <f>IF(N565="nulová",J565,0)</f>
        <v>0</v>
      </c>
      <c r="BJ565" s="20" t="s">
        <v>80</v>
      </c>
      <c r="BK565" s="229">
        <f>ROUND(I565*H565,2)</f>
        <v>0</v>
      </c>
      <c r="BL565" s="20" t="s">
        <v>341</v>
      </c>
      <c r="BM565" s="228" t="s">
        <v>786</v>
      </c>
    </row>
    <row r="566" spans="1:47" s="2" customFormat="1" ht="12">
      <c r="A566" s="41"/>
      <c r="B566" s="42"/>
      <c r="C566" s="43"/>
      <c r="D566" s="230" t="s">
        <v>230</v>
      </c>
      <c r="E566" s="43"/>
      <c r="F566" s="231" t="s">
        <v>787</v>
      </c>
      <c r="G566" s="43"/>
      <c r="H566" s="43"/>
      <c r="I566" s="232"/>
      <c r="J566" s="43"/>
      <c r="K566" s="43"/>
      <c r="L566" s="47"/>
      <c r="M566" s="233"/>
      <c r="N566" s="234"/>
      <c r="O566" s="87"/>
      <c r="P566" s="87"/>
      <c r="Q566" s="87"/>
      <c r="R566" s="87"/>
      <c r="S566" s="87"/>
      <c r="T566" s="88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T566" s="20" t="s">
        <v>230</v>
      </c>
      <c r="AU566" s="20" t="s">
        <v>82</v>
      </c>
    </row>
    <row r="567" spans="1:47" s="2" customFormat="1" ht="12">
      <c r="A567" s="41"/>
      <c r="B567" s="42"/>
      <c r="C567" s="43"/>
      <c r="D567" s="235" t="s">
        <v>232</v>
      </c>
      <c r="E567" s="43"/>
      <c r="F567" s="236" t="s">
        <v>788</v>
      </c>
      <c r="G567" s="43"/>
      <c r="H567" s="43"/>
      <c r="I567" s="232"/>
      <c r="J567" s="43"/>
      <c r="K567" s="43"/>
      <c r="L567" s="47"/>
      <c r="M567" s="233"/>
      <c r="N567" s="234"/>
      <c r="O567" s="87"/>
      <c r="P567" s="87"/>
      <c r="Q567" s="87"/>
      <c r="R567" s="87"/>
      <c r="S567" s="87"/>
      <c r="T567" s="88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T567" s="20" t="s">
        <v>232</v>
      </c>
      <c r="AU567" s="20" t="s">
        <v>82</v>
      </c>
    </row>
    <row r="568" spans="1:51" s="13" customFormat="1" ht="12">
      <c r="A568" s="13"/>
      <c r="B568" s="237"/>
      <c r="C568" s="238"/>
      <c r="D568" s="230" t="s">
        <v>234</v>
      </c>
      <c r="E568" s="239" t="s">
        <v>19</v>
      </c>
      <c r="F568" s="240" t="s">
        <v>789</v>
      </c>
      <c r="G568" s="238"/>
      <c r="H568" s="241">
        <v>43.05</v>
      </c>
      <c r="I568" s="242"/>
      <c r="J568" s="238"/>
      <c r="K568" s="238"/>
      <c r="L568" s="243"/>
      <c r="M568" s="244"/>
      <c r="N568" s="245"/>
      <c r="O568" s="245"/>
      <c r="P568" s="245"/>
      <c r="Q568" s="245"/>
      <c r="R568" s="245"/>
      <c r="S568" s="245"/>
      <c r="T568" s="246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7" t="s">
        <v>234</v>
      </c>
      <c r="AU568" s="247" t="s">
        <v>82</v>
      </c>
      <c r="AV568" s="13" t="s">
        <v>82</v>
      </c>
      <c r="AW568" s="13" t="s">
        <v>33</v>
      </c>
      <c r="AX568" s="13" t="s">
        <v>80</v>
      </c>
      <c r="AY568" s="247" t="s">
        <v>221</v>
      </c>
    </row>
    <row r="569" spans="1:65" s="2" customFormat="1" ht="16.5" customHeight="1">
      <c r="A569" s="41"/>
      <c r="B569" s="42"/>
      <c r="C569" s="269" t="s">
        <v>790</v>
      </c>
      <c r="D569" s="269" t="s">
        <v>295</v>
      </c>
      <c r="E569" s="270" t="s">
        <v>778</v>
      </c>
      <c r="F569" s="271" t="s">
        <v>779</v>
      </c>
      <c r="G569" s="272" t="s">
        <v>267</v>
      </c>
      <c r="H569" s="273">
        <v>0.015</v>
      </c>
      <c r="I569" s="274"/>
      <c r="J569" s="275">
        <f>ROUND(I569*H569,2)</f>
        <v>0</v>
      </c>
      <c r="K569" s="271" t="s">
        <v>227</v>
      </c>
      <c r="L569" s="276"/>
      <c r="M569" s="277" t="s">
        <v>19</v>
      </c>
      <c r="N569" s="278" t="s">
        <v>43</v>
      </c>
      <c r="O569" s="87"/>
      <c r="P569" s="226">
        <f>O569*H569</f>
        <v>0</v>
      </c>
      <c r="Q569" s="226">
        <v>1</v>
      </c>
      <c r="R569" s="226">
        <f>Q569*H569</f>
        <v>0.015</v>
      </c>
      <c r="S569" s="226">
        <v>0</v>
      </c>
      <c r="T569" s="227">
        <f>S569*H569</f>
        <v>0</v>
      </c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R569" s="228" t="s">
        <v>484</v>
      </c>
      <c r="AT569" s="228" t="s">
        <v>295</v>
      </c>
      <c r="AU569" s="228" t="s">
        <v>82</v>
      </c>
      <c r="AY569" s="20" t="s">
        <v>221</v>
      </c>
      <c r="BE569" s="229">
        <f>IF(N569="základní",J569,0)</f>
        <v>0</v>
      </c>
      <c r="BF569" s="229">
        <f>IF(N569="snížená",J569,0)</f>
        <v>0</v>
      </c>
      <c r="BG569" s="229">
        <f>IF(N569="zákl. přenesená",J569,0)</f>
        <v>0</v>
      </c>
      <c r="BH569" s="229">
        <f>IF(N569="sníž. přenesená",J569,0)</f>
        <v>0</v>
      </c>
      <c r="BI569" s="229">
        <f>IF(N569="nulová",J569,0)</f>
        <v>0</v>
      </c>
      <c r="BJ569" s="20" t="s">
        <v>80</v>
      </c>
      <c r="BK569" s="229">
        <f>ROUND(I569*H569,2)</f>
        <v>0</v>
      </c>
      <c r="BL569" s="20" t="s">
        <v>341</v>
      </c>
      <c r="BM569" s="228" t="s">
        <v>791</v>
      </c>
    </row>
    <row r="570" spans="1:47" s="2" customFormat="1" ht="12">
      <c r="A570" s="41"/>
      <c r="B570" s="42"/>
      <c r="C570" s="43"/>
      <c r="D570" s="230" t="s">
        <v>230</v>
      </c>
      <c r="E570" s="43"/>
      <c r="F570" s="231" t="s">
        <v>779</v>
      </c>
      <c r="G570" s="43"/>
      <c r="H570" s="43"/>
      <c r="I570" s="232"/>
      <c r="J570" s="43"/>
      <c r="K570" s="43"/>
      <c r="L570" s="47"/>
      <c r="M570" s="233"/>
      <c r="N570" s="234"/>
      <c r="O570" s="87"/>
      <c r="P570" s="87"/>
      <c r="Q570" s="87"/>
      <c r="R570" s="87"/>
      <c r="S570" s="87"/>
      <c r="T570" s="88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T570" s="20" t="s">
        <v>230</v>
      </c>
      <c r="AU570" s="20" t="s">
        <v>82</v>
      </c>
    </row>
    <row r="571" spans="1:51" s="13" customFormat="1" ht="12">
      <c r="A571" s="13"/>
      <c r="B571" s="237"/>
      <c r="C571" s="238"/>
      <c r="D571" s="230" t="s">
        <v>234</v>
      </c>
      <c r="E571" s="238"/>
      <c r="F571" s="240" t="s">
        <v>792</v>
      </c>
      <c r="G571" s="238"/>
      <c r="H571" s="241">
        <v>0.015</v>
      </c>
      <c r="I571" s="242"/>
      <c r="J571" s="238"/>
      <c r="K571" s="238"/>
      <c r="L571" s="243"/>
      <c r="M571" s="244"/>
      <c r="N571" s="245"/>
      <c r="O571" s="245"/>
      <c r="P571" s="245"/>
      <c r="Q571" s="245"/>
      <c r="R571" s="245"/>
      <c r="S571" s="245"/>
      <c r="T571" s="246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7" t="s">
        <v>234</v>
      </c>
      <c r="AU571" s="247" t="s">
        <v>82</v>
      </c>
      <c r="AV571" s="13" t="s">
        <v>82</v>
      </c>
      <c r="AW571" s="13" t="s">
        <v>4</v>
      </c>
      <c r="AX571" s="13" t="s">
        <v>80</v>
      </c>
      <c r="AY571" s="247" t="s">
        <v>221</v>
      </c>
    </row>
    <row r="572" spans="1:65" s="2" customFormat="1" ht="24.15" customHeight="1">
      <c r="A572" s="41"/>
      <c r="B572" s="42"/>
      <c r="C572" s="217" t="s">
        <v>793</v>
      </c>
      <c r="D572" s="217" t="s">
        <v>223</v>
      </c>
      <c r="E572" s="218" t="s">
        <v>794</v>
      </c>
      <c r="F572" s="219" t="s">
        <v>795</v>
      </c>
      <c r="G572" s="220" t="s">
        <v>226</v>
      </c>
      <c r="H572" s="221">
        <v>161.91</v>
      </c>
      <c r="I572" s="222"/>
      <c r="J572" s="223">
        <f>ROUND(I572*H572,2)</f>
        <v>0</v>
      </c>
      <c r="K572" s="219" t="s">
        <v>227</v>
      </c>
      <c r="L572" s="47"/>
      <c r="M572" s="224" t="s">
        <v>19</v>
      </c>
      <c r="N572" s="225" t="s">
        <v>43</v>
      </c>
      <c r="O572" s="87"/>
      <c r="P572" s="226">
        <f>O572*H572</f>
        <v>0</v>
      </c>
      <c r="Q572" s="226">
        <v>0.00039825</v>
      </c>
      <c r="R572" s="226">
        <f>Q572*H572</f>
        <v>0.0644806575</v>
      </c>
      <c r="S572" s="226">
        <v>0</v>
      </c>
      <c r="T572" s="227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28" t="s">
        <v>341</v>
      </c>
      <c r="AT572" s="228" t="s">
        <v>223</v>
      </c>
      <c r="AU572" s="228" t="s">
        <v>82</v>
      </c>
      <c r="AY572" s="20" t="s">
        <v>221</v>
      </c>
      <c r="BE572" s="229">
        <f>IF(N572="základní",J572,0)</f>
        <v>0</v>
      </c>
      <c r="BF572" s="229">
        <f>IF(N572="snížená",J572,0)</f>
        <v>0</v>
      </c>
      <c r="BG572" s="229">
        <f>IF(N572="zákl. přenesená",J572,0)</f>
        <v>0</v>
      </c>
      <c r="BH572" s="229">
        <f>IF(N572="sníž. přenesená",J572,0)</f>
        <v>0</v>
      </c>
      <c r="BI572" s="229">
        <f>IF(N572="nulová",J572,0)</f>
        <v>0</v>
      </c>
      <c r="BJ572" s="20" t="s">
        <v>80</v>
      </c>
      <c r="BK572" s="229">
        <f>ROUND(I572*H572,2)</f>
        <v>0</v>
      </c>
      <c r="BL572" s="20" t="s">
        <v>341</v>
      </c>
      <c r="BM572" s="228" t="s">
        <v>796</v>
      </c>
    </row>
    <row r="573" spans="1:47" s="2" customFormat="1" ht="12">
      <c r="A573" s="41"/>
      <c r="B573" s="42"/>
      <c r="C573" s="43"/>
      <c r="D573" s="230" t="s">
        <v>230</v>
      </c>
      <c r="E573" s="43"/>
      <c r="F573" s="231" t="s">
        <v>797</v>
      </c>
      <c r="G573" s="43"/>
      <c r="H573" s="43"/>
      <c r="I573" s="232"/>
      <c r="J573" s="43"/>
      <c r="K573" s="43"/>
      <c r="L573" s="47"/>
      <c r="M573" s="233"/>
      <c r="N573" s="234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T573" s="20" t="s">
        <v>230</v>
      </c>
      <c r="AU573" s="20" t="s">
        <v>82</v>
      </c>
    </row>
    <row r="574" spans="1:47" s="2" customFormat="1" ht="12">
      <c r="A574" s="41"/>
      <c r="B574" s="42"/>
      <c r="C574" s="43"/>
      <c r="D574" s="235" t="s">
        <v>232</v>
      </c>
      <c r="E574" s="43"/>
      <c r="F574" s="236" t="s">
        <v>798</v>
      </c>
      <c r="G574" s="43"/>
      <c r="H574" s="43"/>
      <c r="I574" s="232"/>
      <c r="J574" s="43"/>
      <c r="K574" s="43"/>
      <c r="L574" s="47"/>
      <c r="M574" s="233"/>
      <c r="N574" s="234"/>
      <c r="O574" s="87"/>
      <c r="P574" s="87"/>
      <c r="Q574" s="87"/>
      <c r="R574" s="87"/>
      <c r="S574" s="87"/>
      <c r="T574" s="88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T574" s="20" t="s">
        <v>232</v>
      </c>
      <c r="AU574" s="20" t="s">
        <v>82</v>
      </c>
    </row>
    <row r="575" spans="1:51" s="13" customFormat="1" ht="12">
      <c r="A575" s="13"/>
      <c r="B575" s="237"/>
      <c r="C575" s="238"/>
      <c r="D575" s="230" t="s">
        <v>234</v>
      </c>
      <c r="E575" s="239" t="s">
        <v>19</v>
      </c>
      <c r="F575" s="240" t="s">
        <v>776</v>
      </c>
      <c r="G575" s="238"/>
      <c r="H575" s="241">
        <v>161.91</v>
      </c>
      <c r="I575" s="242"/>
      <c r="J575" s="238"/>
      <c r="K575" s="238"/>
      <c r="L575" s="243"/>
      <c r="M575" s="244"/>
      <c r="N575" s="245"/>
      <c r="O575" s="245"/>
      <c r="P575" s="245"/>
      <c r="Q575" s="245"/>
      <c r="R575" s="245"/>
      <c r="S575" s="245"/>
      <c r="T575" s="246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7" t="s">
        <v>234</v>
      </c>
      <c r="AU575" s="247" t="s">
        <v>82</v>
      </c>
      <c r="AV575" s="13" t="s">
        <v>82</v>
      </c>
      <c r="AW575" s="13" t="s">
        <v>33</v>
      </c>
      <c r="AX575" s="13" t="s">
        <v>80</v>
      </c>
      <c r="AY575" s="247" t="s">
        <v>221</v>
      </c>
    </row>
    <row r="576" spans="1:65" s="2" customFormat="1" ht="49.05" customHeight="1">
      <c r="A576" s="41"/>
      <c r="B576" s="42"/>
      <c r="C576" s="269" t="s">
        <v>799</v>
      </c>
      <c r="D576" s="269" t="s">
        <v>295</v>
      </c>
      <c r="E576" s="270" t="s">
        <v>800</v>
      </c>
      <c r="F576" s="271" t="s">
        <v>801</v>
      </c>
      <c r="G576" s="272" t="s">
        <v>226</v>
      </c>
      <c r="H576" s="273">
        <v>186.197</v>
      </c>
      <c r="I576" s="274"/>
      <c r="J576" s="275">
        <f>ROUND(I576*H576,2)</f>
        <v>0</v>
      </c>
      <c r="K576" s="271" t="s">
        <v>227</v>
      </c>
      <c r="L576" s="276"/>
      <c r="M576" s="277" t="s">
        <v>19</v>
      </c>
      <c r="N576" s="278" t="s">
        <v>43</v>
      </c>
      <c r="O576" s="87"/>
      <c r="P576" s="226">
        <f>O576*H576</f>
        <v>0</v>
      </c>
      <c r="Q576" s="226">
        <v>0.0053</v>
      </c>
      <c r="R576" s="226">
        <f>Q576*H576</f>
        <v>0.9868441</v>
      </c>
      <c r="S576" s="226">
        <v>0</v>
      </c>
      <c r="T576" s="227">
        <f>S576*H576</f>
        <v>0</v>
      </c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R576" s="228" t="s">
        <v>484</v>
      </c>
      <c r="AT576" s="228" t="s">
        <v>295</v>
      </c>
      <c r="AU576" s="228" t="s">
        <v>82</v>
      </c>
      <c r="AY576" s="20" t="s">
        <v>221</v>
      </c>
      <c r="BE576" s="229">
        <f>IF(N576="základní",J576,0)</f>
        <v>0</v>
      </c>
      <c r="BF576" s="229">
        <f>IF(N576="snížená",J576,0)</f>
        <v>0</v>
      </c>
      <c r="BG576" s="229">
        <f>IF(N576="zákl. přenesená",J576,0)</f>
        <v>0</v>
      </c>
      <c r="BH576" s="229">
        <f>IF(N576="sníž. přenesená",J576,0)</f>
        <v>0</v>
      </c>
      <c r="BI576" s="229">
        <f>IF(N576="nulová",J576,0)</f>
        <v>0</v>
      </c>
      <c r="BJ576" s="20" t="s">
        <v>80</v>
      </c>
      <c r="BK576" s="229">
        <f>ROUND(I576*H576,2)</f>
        <v>0</v>
      </c>
      <c r="BL576" s="20" t="s">
        <v>341</v>
      </c>
      <c r="BM576" s="228" t="s">
        <v>802</v>
      </c>
    </row>
    <row r="577" spans="1:47" s="2" customFormat="1" ht="12">
      <c r="A577" s="41"/>
      <c r="B577" s="42"/>
      <c r="C577" s="43"/>
      <c r="D577" s="230" t="s">
        <v>230</v>
      </c>
      <c r="E577" s="43"/>
      <c r="F577" s="231" t="s">
        <v>801</v>
      </c>
      <c r="G577" s="43"/>
      <c r="H577" s="43"/>
      <c r="I577" s="232"/>
      <c r="J577" s="43"/>
      <c r="K577" s="43"/>
      <c r="L577" s="47"/>
      <c r="M577" s="233"/>
      <c r="N577" s="234"/>
      <c r="O577" s="87"/>
      <c r="P577" s="87"/>
      <c r="Q577" s="87"/>
      <c r="R577" s="87"/>
      <c r="S577" s="87"/>
      <c r="T577" s="88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T577" s="20" t="s">
        <v>230</v>
      </c>
      <c r="AU577" s="20" t="s">
        <v>82</v>
      </c>
    </row>
    <row r="578" spans="1:51" s="13" customFormat="1" ht="12">
      <c r="A578" s="13"/>
      <c r="B578" s="237"/>
      <c r="C578" s="238"/>
      <c r="D578" s="230" t="s">
        <v>234</v>
      </c>
      <c r="E578" s="238"/>
      <c r="F578" s="240" t="s">
        <v>803</v>
      </c>
      <c r="G578" s="238"/>
      <c r="H578" s="241">
        <v>186.197</v>
      </c>
      <c r="I578" s="242"/>
      <c r="J578" s="238"/>
      <c r="K578" s="238"/>
      <c r="L578" s="243"/>
      <c r="M578" s="244"/>
      <c r="N578" s="245"/>
      <c r="O578" s="245"/>
      <c r="P578" s="245"/>
      <c r="Q578" s="245"/>
      <c r="R578" s="245"/>
      <c r="S578" s="245"/>
      <c r="T578" s="24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7" t="s">
        <v>234</v>
      </c>
      <c r="AU578" s="247" t="s">
        <v>82</v>
      </c>
      <c r="AV578" s="13" t="s">
        <v>82</v>
      </c>
      <c r="AW578" s="13" t="s">
        <v>4</v>
      </c>
      <c r="AX578" s="13" t="s">
        <v>80</v>
      </c>
      <c r="AY578" s="247" t="s">
        <v>221</v>
      </c>
    </row>
    <row r="579" spans="1:65" s="2" customFormat="1" ht="24.15" customHeight="1">
      <c r="A579" s="41"/>
      <c r="B579" s="42"/>
      <c r="C579" s="217" t="s">
        <v>804</v>
      </c>
      <c r="D579" s="217" t="s">
        <v>223</v>
      </c>
      <c r="E579" s="218" t="s">
        <v>805</v>
      </c>
      <c r="F579" s="219" t="s">
        <v>806</v>
      </c>
      <c r="G579" s="220" t="s">
        <v>226</v>
      </c>
      <c r="H579" s="221">
        <v>43.05</v>
      </c>
      <c r="I579" s="222"/>
      <c r="J579" s="223">
        <f>ROUND(I579*H579,2)</f>
        <v>0</v>
      </c>
      <c r="K579" s="219" t="s">
        <v>227</v>
      </c>
      <c r="L579" s="47"/>
      <c r="M579" s="224" t="s">
        <v>19</v>
      </c>
      <c r="N579" s="225" t="s">
        <v>43</v>
      </c>
      <c r="O579" s="87"/>
      <c r="P579" s="226">
        <f>O579*H579</f>
        <v>0</v>
      </c>
      <c r="Q579" s="226">
        <v>0.00039825</v>
      </c>
      <c r="R579" s="226">
        <f>Q579*H579</f>
        <v>0.017144662499999998</v>
      </c>
      <c r="S579" s="226">
        <v>0</v>
      </c>
      <c r="T579" s="227">
        <f>S579*H579</f>
        <v>0</v>
      </c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R579" s="228" t="s">
        <v>341</v>
      </c>
      <c r="AT579" s="228" t="s">
        <v>223</v>
      </c>
      <c r="AU579" s="228" t="s">
        <v>82</v>
      </c>
      <c r="AY579" s="20" t="s">
        <v>221</v>
      </c>
      <c r="BE579" s="229">
        <f>IF(N579="základní",J579,0)</f>
        <v>0</v>
      </c>
      <c r="BF579" s="229">
        <f>IF(N579="snížená",J579,0)</f>
        <v>0</v>
      </c>
      <c r="BG579" s="229">
        <f>IF(N579="zákl. přenesená",J579,0)</f>
        <v>0</v>
      </c>
      <c r="BH579" s="229">
        <f>IF(N579="sníž. přenesená",J579,0)</f>
        <v>0</v>
      </c>
      <c r="BI579" s="229">
        <f>IF(N579="nulová",J579,0)</f>
        <v>0</v>
      </c>
      <c r="BJ579" s="20" t="s">
        <v>80</v>
      </c>
      <c r="BK579" s="229">
        <f>ROUND(I579*H579,2)</f>
        <v>0</v>
      </c>
      <c r="BL579" s="20" t="s">
        <v>341</v>
      </c>
      <c r="BM579" s="228" t="s">
        <v>807</v>
      </c>
    </row>
    <row r="580" spans="1:47" s="2" customFormat="1" ht="12">
      <c r="A580" s="41"/>
      <c r="B580" s="42"/>
      <c r="C580" s="43"/>
      <c r="D580" s="230" t="s">
        <v>230</v>
      </c>
      <c r="E580" s="43"/>
      <c r="F580" s="231" t="s">
        <v>808</v>
      </c>
      <c r="G580" s="43"/>
      <c r="H580" s="43"/>
      <c r="I580" s="232"/>
      <c r="J580" s="43"/>
      <c r="K580" s="43"/>
      <c r="L580" s="47"/>
      <c r="M580" s="233"/>
      <c r="N580" s="234"/>
      <c r="O580" s="87"/>
      <c r="P580" s="87"/>
      <c r="Q580" s="87"/>
      <c r="R580" s="87"/>
      <c r="S580" s="87"/>
      <c r="T580" s="88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T580" s="20" t="s">
        <v>230</v>
      </c>
      <c r="AU580" s="20" t="s">
        <v>82</v>
      </c>
    </row>
    <row r="581" spans="1:47" s="2" customFormat="1" ht="12">
      <c r="A581" s="41"/>
      <c r="B581" s="42"/>
      <c r="C581" s="43"/>
      <c r="D581" s="235" t="s">
        <v>232</v>
      </c>
      <c r="E581" s="43"/>
      <c r="F581" s="236" t="s">
        <v>809</v>
      </c>
      <c r="G581" s="43"/>
      <c r="H581" s="43"/>
      <c r="I581" s="232"/>
      <c r="J581" s="43"/>
      <c r="K581" s="43"/>
      <c r="L581" s="47"/>
      <c r="M581" s="233"/>
      <c r="N581" s="234"/>
      <c r="O581" s="87"/>
      <c r="P581" s="87"/>
      <c r="Q581" s="87"/>
      <c r="R581" s="87"/>
      <c r="S581" s="87"/>
      <c r="T581" s="88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T581" s="20" t="s">
        <v>232</v>
      </c>
      <c r="AU581" s="20" t="s">
        <v>82</v>
      </c>
    </row>
    <row r="582" spans="1:51" s="13" customFormat="1" ht="12">
      <c r="A582" s="13"/>
      <c r="B582" s="237"/>
      <c r="C582" s="238"/>
      <c r="D582" s="230" t="s">
        <v>234</v>
      </c>
      <c r="E582" s="239" t="s">
        <v>19</v>
      </c>
      <c r="F582" s="240" t="s">
        <v>789</v>
      </c>
      <c r="G582" s="238"/>
      <c r="H582" s="241">
        <v>43.05</v>
      </c>
      <c r="I582" s="242"/>
      <c r="J582" s="238"/>
      <c r="K582" s="238"/>
      <c r="L582" s="243"/>
      <c r="M582" s="244"/>
      <c r="N582" s="245"/>
      <c r="O582" s="245"/>
      <c r="P582" s="245"/>
      <c r="Q582" s="245"/>
      <c r="R582" s="245"/>
      <c r="S582" s="245"/>
      <c r="T582" s="246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7" t="s">
        <v>234</v>
      </c>
      <c r="AU582" s="247" t="s">
        <v>82</v>
      </c>
      <c r="AV582" s="13" t="s">
        <v>82</v>
      </c>
      <c r="AW582" s="13" t="s">
        <v>33</v>
      </c>
      <c r="AX582" s="13" t="s">
        <v>80</v>
      </c>
      <c r="AY582" s="247" t="s">
        <v>221</v>
      </c>
    </row>
    <row r="583" spans="1:65" s="2" customFormat="1" ht="49.05" customHeight="1">
      <c r="A583" s="41"/>
      <c r="B583" s="42"/>
      <c r="C583" s="269" t="s">
        <v>810</v>
      </c>
      <c r="D583" s="269" t="s">
        <v>295</v>
      </c>
      <c r="E583" s="270" t="s">
        <v>800</v>
      </c>
      <c r="F583" s="271" t="s">
        <v>801</v>
      </c>
      <c r="G583" s="272" t="s">
        <v>226</v>
      </c>
      <c r="H583" s="273">
        <v>51.66</v>
      </c>
      <c r="I583" s="274"/>
      <c r="J583" s="275">
        <f>ROUND(I583*H583,2)</f>
        <v>0</v>
      </c>
      <c r="K583" s="271" t="s">
        <v>227</v>
      </c>
      <c r="L583" s="276"/>
      <c r="M583" s="277" t="s">
        <v>19</v>
      </c>
      <c r="N583" s="278" t="s">
        <v>43</v>
      </c>
      <c r="O583" s="87"/>
      <c r="P583" s="226">
        <f>O583*H583</f>
        <v>0</v>
      </c>
      <c r="Q583" s="226">
        <v>0.0053</v>
      </c>
      <c r="R583" s="226">
        <f>Q583*H583</f>
        <v>0.273798</v>
      </c>
      <c r="S583" s="226">
        <v>0</v>
      </c>
      <c r="T583" s="227">
        <f>S583*H583</f>
        <v>0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28" t="s">
        <v>484</v>
      </c>
      <c r="AT583" s="228" t="s">
        <v>295</v>
      </c>
      <c r="AU583" s="228" t="s">
        <v>82</v>
      </c>
      <c r="AY583" s="20" t="s">
        <v>221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20" t="s">
        <v>80</v>
      </c>
      <c r="BK583" s="229">
        <f>ROUND(I583*H583,2)</f>
        <v>0</v>
      </c>
      <c r="BL583" s="20" t="s">
        <v>341</v>
      </c>
      <c r="BM583" s="228" t="s">
        <v>811</v>
      </c>
    </row>
    <row r="584" spans="1:47" s="2" customFormat="1" ht="12">
      <c r="A584" s="41"/>
      <c r="B584" s="42"/>
      <c r="C584" s="43"/>
      <c r="D584" s="230" t="s">
        <v>230</v>
      </c>
      <c r="E584" s="43"/>
      <c r="F584" s="231" t="s">
        <v>801</v>
      </c>
      <c r="G584" s="43"/>
      <c r="H584" s="43"/>
      <c r="I584" s="232"/>
      <c r="J584" s="43"/>
      <c r="K584" s="43"/>
      <c r="L584" s="47"/>
      <c r="M584" s="233"/>
      <c r="N584" s="234"/>
      <c r="O584" s="87"/>
      <c r="P584" s="87"/>
      <c r="Q584" s="87"/>
      <c r="R584" s="87"/>
      <c r="S584" s="87"/>
      <c r="T584" s="88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T584" s="20" t="s">
        <v>230</v>
      </c>
      <c r="AU584" s="20" t="s">
        <v>82</v>
      </c>
    </row>
    <row r="585" spans="1:51" s="13" customFormat="1" ht="12">
      <c r="A585" s="13"/>
      <c r="B585" s="237"/>
      <c r="C585" s="238"/>
      <c r="D585" s="230" t="s">
        <v>234</v>
      </c>
      <c r="E585" s="238"/>
      <c r="F585" s="240" t="s">
        <v>812</v>
      </c>
      <c r="G585" s="238"/>
      <c r="H585" s="241">
        <v>51.66</v>
      </c>
      <c r="I585" s="242"/>
      <c r="J585" s="238"/>
      <c r="K585" s="238"/>
      <c r="L585" s="243"/>
      <c r="M585" s="244"/>
      <c r="N585" s="245"/>
      <c r="O585" s="245"/>
      <c r="P585" s="245"/>
      <c r="Q585" s="245"/>
      <c r="R585" s="245"/>
      <c r="S585" s="245"/>
      <c r="T585" s="246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7" t="s">
        <v>234</v>
      </c>
      <c r="AU585" s="247" t="s">
        <v>82</v>
      </c>
      <c r="AV585" s="13" t="s">
        <v>82</v>
      </c>
      <c r="AW585" s="13" t="s">
        <v>4</v>
      </c>
      <c r="AX585" s="13" t="s">
        <v>80</v>
      </c>
      <c r="AY585" s="247" t="s">
        <v>221</v>
      </c>
    </row>
    <row r="586" spans="1:65" s="2" customFormat="1" ht="33" customHeight="1">
      <c r="A586" s="41"/>
      <c r="B586" s="42"/>
      <c r="C586" s="217" t="s">
        <v>813</v>
      </c>
      <c r="D586" s="217" t="s">
        <v>223</v>
      </c>
      <c r="E586" s="218" t="s">
        <v>814</v>
      </c>
      <c r="F586" s="219" t="s">
        <v>815</v>
      </c>
      <c r="G586" s="220" t="s">
        <v>226</v>
      </c>
      <c r="H586" s="221">
        <v>0.563</v>
      </c>
      <c r="I586" s="222"/>
      <c r="J586" s="223">
        <f>ROUND(I586*H586,2)</f>
        <v>0</v>
      </c>
      <c r="K586" s="219" t="s">
        <v>227</v>
      </c>
      <c r="L586" s="47"/>
      <c r="M586" s="224" t="s">
        <v>19</v>
      </c>
      <c r="N586" s="225" t="s">
        <v>43</v>
      </c>
      <c r="O586" s="87"/>
      <c r="P586" s="226">
        <f>O586*H586</f>
        <v>0</v>
      </c>
      <c r="Q586" s="226">
        <v>0</v>
      </c>
      <c r="R586" s="226">
        <f>Q586*H586</f>
        <v>0</v>
      </c>
      <c r="S586" s="226">
        <v>0</v>
      </c>
      <c r="T586" s="227">
        <f>S586*H586</f>
        <v>0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R586" s="228" t="s">
        <v>341</v>
      </c>
      <c r="AT586" s="228" t="s">
        <v>223</v>
      </c>
      <c r="AU586" s="228" t="s">
        <v>82</v>
      </c>
      <c r="AY586" s="20" t="s">
        <v>221</v>
      </c>
      <c r="BE586" s="229">
        <f>IF(N586="základní",J586,0)</f>
        <v>0</v>
      </c>
      <c r="BF586" s="229">
        <f>IF(N586="snížená",J586,0)</f>
        <v>0</v>
      </c>
      <c r="BG586" s="229">
        <f>IF(N586="zákl. přenesená",J586,0)</f>
        <v>0</v>
      </c>
      <c r="BH586" s="229">
        <f>IF(N586="sníž. přenesená",J586,0)</f>
        <v>0</v>
      </c>
      <c r="BI586" s="229">
        <f>IF(N586="nulová",J586,0)</f>
        <v>0</v>
      </c>
      <c r="BJ586" s="20" t="s">
        <v>80</v>
      </c>
      <c r="BK586" s="229">
        <f>ROUND(I586*H586,2)</f>
        <v>0</v>
      </c>
      <c r="BL586" s="20" t="s">
        <v>341</v>
      </c>
      <c r="BM586" s="228" t="s">
        <v>816</v>
      </c>
    </row>
    <row r="587" spans="1:47" s="2" customFormat="1" ht="12">
      <c r="A587" s="41"/>
      <c r="B587" s="42"/>
      <c r="C587" s="43"/>
      <c r="D587" s="230" t="s">
        <v>230</v>
      </c>
      <c r="E587" s="43"/>
      <c r="F587" s="231" t="s">
        <v>817</v>
      </c>
      <c r="G587" s="43"/>
      <c r="H587" s="43"/>
      <c r="I587" s="232"/>
      <c r="J587" s="43"/>
      <c r="K587" s="43"/>
      <c r="L587" s="47"/>
      <c r="M587" s="233"/>
      <c r="N587" s="234"/>
      <c r="O587" s="87"/>
      <c r="P587" s="87"/>
      <c r="Q587" s="87"/>
      <c r="R587" s="87"/>
      <c r="S587" s="87"/>
      <c r="T587" s="88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T587" s="20" t="s">
        <v>230</v>
      </c>
      <c r="AU587" s="20" t="s">
        <v>82</v>
      </c>
    </row>
    <row r="588" spans="1:47" s="2" customFormat="1" ht="12">
      <c r="A588" s="41"/>
      <c r="B588" s="42"/>
      <c r="C588" s="43"/>
      <c r="D588" s="235" t="s">
        <v>232</v>
      </c>
      <c r="E588" s="43"/>
      <c r="F588" s="236" t="s">
        <v>818</v>
      </c>
      <c r="G588" s="43"/>
      <c r="H588" s="43"/>
      <c r="I588" s="232"/>
      <c r="J588" s="43"/>
      <c r="K588" s="43"/>
      <c r="L588" s="47"/>
      <c r="M588" s="233"/>
      <c r="N588" s="234"/>
      <c r="O588" s="87"/>
      <c r="P588" s="87"/>
      <c r="Q588" s="87"/>
      <c r="R588" s="87"/>
      <c r="S588" s="87"/>
      <c r="T588" s="88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T588" s="20" t="s">
        <v>232</v>
      </c>
      <c r="AU588" s="20" t="s">
        <v>82</v>
      </c>
    </row>
    <row r="589" spans="1:51" s="14" customFormat="1" ht="12">
      <c r="A589" s="14"/>
      <c r="B589" s="248"/>
      <c r="C589" s="249"/>
      <c r="D589" s="230" t="s">
        <v>234</v>
      </c>
      <c r="E589" s="250" t="s">
        <v>19</v>
      </c>
      <c r="F589" s="251" t="s">
        <v>819</v>
      </c>
      <c r="G589" s="249"/>
      <c r="H589" s="250" t="s">
        <v>19</v>
      </c>
      <c r="I589" s="252"/>
      <c r="J589" s="249"/>
      <c r="K589" s="249"/>
      <c r="L589" s="253"/>
      <c r="M589" s="254"/>
      <c r="N589" s="255"/>
      <c r="O589" s="255"/>
      <c r="P589" s="255"/>
      <c r="Q589" s="255"/>
      <c r="R589" s="255"/>
      <c r="S589" s="255"/>
      <c r="T589" s="25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7" t="s">
        <v>234</v>
      </c>
      <c r="AU589" s="257" t="s">
        <v>82</v>
      </c>
      <c r="AV589" s="14" t="s">
        <v>80</v>
      </c>
      <c r="AW589" s="14" t="s">
        <v>33</v>
      </c>
      <c r="AX589" s="14" t="s">
        <v>72</v>
      </c>
      <c r="AY589" s="257" t="s">
        <v>221</v>
      </c>
    </row>
    <row r="590" spans="1:51" s="13" customFormat="1" ht="12">
      <c r="A590" s="13"/>
      <c r="B590" s="237"/>
      <c r="C590" s="238"/>
      <c r="D590" s="230" t="s">
        <v>234</v>
      </c>
      <c r="E590" s="239" t="s">
        <v>19</v>
      </c>
      <c r="F590" s="240" t="s">
        <v>820</v>
      </c>
      <c r="G590" s="238"/>
      <c r="H590" s="241">
        <v>0.563</v>
      </c>
      <c r="I590" s="242"/>
      <c r="J590" s="238"/>
      <c r="K590" s="238"/>
      <c r="L590" s="243"/>
      <c r="M590" s="244"/>
      <c r="N590" s="245"/>
      <c r="O590" s="245"/>
      <c r="P590" s="245"/>
      <c r="Q590" s="245"/>
      <c r="R590" s="245"/>
      <c r="S590" s="245"/>
      <c r="T590" s="246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7" t="s">
        <v>234</v>
      </c>
      <c r="AU590" s="247" t="s">
        <v>82</v>
      </c>
      <c r="AV590" s="13" t="s">
        <v>82</v>
      </c>
      <c r="AW590" s="13" t="s">
        <v>33</v>
      </c>
      <c r="AX590" s="13" t="s">
        <v>72</v>
      </c>
      <c r="AY590" s="247" t="s">
        <v>221</v>
      </c>
    </row>
    <row r="591" spans="1:51" s="15" customFormat="1" ht="12">
      <c r="A591" s="15"/>
      <c r="B591" s="258"/>
      <c r="C591" s="259"/>
      <c r="D591" s="230" t="s">
        <v>234</v>
      </c>
      <c r="E591" s="260" t="s">
        <v>19</v>
      </c>
      <c r="F591" s="261" t="s">
        <v>243</v>
      </c>
      <c r="G591" s="259"/>
      <c r="H591" s="262">
        <v>0.563</v>
      </c>
      <c r="I591" s="263"/>
      <c r="J591" s="259"/>
      <c r="K591" s="259"/>
      <c r="L591" s="264"/>
      <c r="M591" s="265"/>
      <c r="N591" s="266"/>
      <c r="O591" s="266"/>
      <c r="P591" s="266"/>
      <c r="Q591" s="266"/>
      <c r="R591" s="266"/>
      <c r="S591" s="266"/>
      <c r="T591" s="267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68" t="s">
        <v>234</v>
      </c>
      <c r="AU591" s="268" t="s">
        <v>82</v>
      </c>
      <c r="AV591" s="15" t="s">
        <v>228</v>
      </c>
      <c r="AW591" s="15" t="s">
        <v>33</v>
      </c>
      <c r="AX591" s="15" t="s">
        <v>80</v>
      </c>
      <c r="AY591" s="268" t="s">
        <v>221</v>
      </c>
    </row>
    <row r="592" spans="1:65" s="2" customFormat="1" ht="24.15" customHeight="1">
      <c r="A592" s="41"/>
      <c r="B592" s="42"/>
      <c r="C592" s="217" t="s">
        <v>821</v>
      </c>
      <c r="D592" s="217" t="s">
        <v>223</v>
      </c>
      <c r="E592" s="218" t="s">
        <v>822</v>
      </c>
      <c r="F592" s="219" t="s">
        <v>823</v>
      </c>
      <c r="G592" s="220" t="s">
        <v>226</v>
      </c>
      <c r="H592" s="221">
        <v>2.7</v>
      </c>
      <c r="I592" s="222"/>
      <c r="J592" s="223">
        <f>ROUND(I592*H592,2)</f>
        <v>0</v>
      </c>
      <c r="K592" s="219" t="s">
        <v>227</v>
      </c>
      <c r="L592" s="47"/>
      <c r="M592" s="224" t="s">
        <v>19</v>
      </c>
      <c r="N592" s="225" t="s">
        <v>43</v>
      </c>
      <c r="O592" s="87"/>
      <c r="P592" s="226">
        <f>O592*H592</f>
        <v>0</v>
      </c>
      <c r="Q592" s="226">
        <v>0</v>
      </c>
      <c r="R592" s="226">
        <f>Q592*H592</f>
        <v>0</v>
      </c>
      <c r="S592" s="226">
        <v>0</v>
      </c>
      <c r="T592" s="227">
        <f>S592*H592</f>
        <v>0</v>
      </c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R592" s="228" t="s">
        <v>341</v>
      </c>
      <c r="AT592" s="228" t="s">
        <v>223</v>
      </c>
      <c r="AU592" s="228" t="s">
        <v>82</v>
      </c>
      <c r="AY592" s="20" t="s">
        <v>221</v>
      </c>
      <c r="BE592" s="229">
        <f>IF(N592="základní",J592,0)</f>
        <v>0</v>
      </c>
      <c r="BF592" s="229">
        <f>IF(N592="snížená",J592,0)</f>
        <v>0</v>
      </c>
      <c r="BG592" s="229">
        <f>IF(N592="zákl. přenesená",J592,0)</f>
        <v>0</v>
      </c>
      <c r="BH592" s="229">
        <f>IF(N592="sníž. přenesená",J592,0)</f>
        <v>0</v>
      </c>
      <c r="BI592" s="229">
        <f>IF(N592="nulová",J592,0)</f>
        <v>0</v>
      </c>
      <c r="BJ592" s="20" t="s">
        <v>80</v>
      </c>
      <c r="BK592" s="229">
        <f>ROUND(I592*H592,2)</f>
        <v>0</v>
      </c>
      <c r="BL592" s="20" t="s">
        <v>341</v>
      </c>
      <c r="BM592" s="228" t="s">
        <v>824</v>
      </c>
    </row>
    <row r="593" spans="1:47" s="2" customFormat="1" ht="12">
      <c r="A593" s="41"/>
      <c r="B593" s="42"/>
      <c r="C593" s="43"/>
      <c r="D593" s="230" t="s">
        <v>230</v>
      </c>
      <c r="E593" s="43"/>
      <c r="F593" s="231" t="s">
        <v>825</v>
      </c>
      <c r="G593" s="43"/>
      <c r="H593" s="43"/>
      <c r="I593" s="232"/>
      <c r="J593" s="43"/>
      <c r="K593" s="43"/>
      <c r="L593" s="47"/>
      <c r="M593" s="233"/>
      <c r="N593" s="234"/>
      <c r="O593" s="87"/>
      <c r="P593" s="87"/>
      <c r="Q593" s="87"/>
      <c r="R593" s="87"/>
      <c r="S593" s="87"/>
      <c r="T593" s="88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T593" s="20" t="s">
        <v>230</v>
      </c>
      <c r="AU593" s="20" t="s">
        <v>82</v>
      </c>
    </row>
    <row r="594" spans="1:47" s="2" customFormat="1" ht="12">
      <c r="A594" s="41"/>
      <c r="B594" s="42"/>
      <c r="C594" s="43"/>
      <c r="D594" s="235" t="s">
        <v>232</v>
      </c>
      <c r="E594" s="43"/>
      <c r="F594" s="236" t="s">
        <v>826</v>
      </c>
      <c r="G594" s="43"/>
      <c r="H594" s="43"/>
      <c r="I594" s="232"/>
      <c r="J594" s="43"/>
      <c r="K594" s="43"/>
      <c r="L594" s="47"/>
      <c r="M594" s="233"/>
      <c r="N594" s="234"/>
      <c r="O594" s="87"/>
      <c r="P594" s="87"/>
      <c r="Q594" s="87"/>
      <c r="R594" s="87"/>
      <c r="S594" s="87"/>
      <c r="T594" s="88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T594" s="20" t="s">
        <v>232</v>
      </c>
      <c r="AU594" s="20" t="s">
        <v>82</v>
      </c>
    </row>
    <row r="595" spans="1:51" s="14" customFormat="1" ht="12">
      <c r="A595" s="14"/>
      <c r="B595" s="248"/>
      <c r="C595" s="249"/>
      <c r="D595" s="230" t="s">
        <v>234</v>
      </c>
      <c r="E595" s="250" t="s">
        <v>19</v>
      </c>
      <c r="F595" s="251" t="s">
        <v>819</v>
      </c>
      <c r="G595" s="249"/>
      <c r="H595" s="250" t="s">
        <v>19</v>
      </c>
      <c r="I595" s="252"/>
      <c r="J595" s="249"/>
      <c r="K595" s="249"/>
      <c r="L595" s="253"/>
      <c r="M595" s="254"/>
      <c r="N595" s="255"/>
      <c r="O595" s="255"/>
      <c r="P595" s="255"/>
      <c r="Q595" s="255"/>
      <c r="R595" s="255"/>
      <c r="S595" s="255"/>
      <c r="T595" s="25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7" t="s">
        <v>234</v>
      </c>
      <c r="AU595" s="257" t="s">
        <v>82</v>
      </c>
      <c r="AV595" s="14" t="s">
        <v>80</v>
      </c>
      <c r="AW595" s="14" t="s">
        <v>33</v>
      </c>
      <c r="AX595" s="14" t="s">
        <v>72</v>
      </c>
      <c r="AY595" s="257" t="s">
        <v>221</v>
      </c>
    </row>
    <row r="596" spans="1:51" s="13" customFormat="1" ht="12">
      <c r="A596" s="13"/>
      <c r="B596" s="237"/>
      <c r="C596" s="238"/>
      <c r="D596" s="230" t="s">
        <v>234</v>
      </c>
      <c r="E596" s="239" t="s">
        <v>19</v>
      </c>
      <c r="F596" s="240" t="s">
        <v>827</v>
      </c>
      <c r="G596" s="238"/>
      <c r="H596" s="241">
        <v>2.7</v>
      </c>
      <c r="I596" s="242"/>
      <c r="J596" s="238"/>
      <c r="K596" s="238"/>
      <c r="L596" s="243"/>
      <c r="M596" s="244"/>
      <c r="N596" s="245"/>
      <c r="O596" s="245"/>
      <c r="P596" s="245"/>
      <c r="Q596" s="245"/>
      <c r="R596" s="245"/>
      <c r="S596" s="245"/>
      <c r="T596" s="24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7" t="s">
        <v>234</v>
      </c>
      <c r="AU596" s="247" t="s">
        <v>82</v>
      </c>
      <c r="AV596" s="13" t="s">
        <v>82</v>
      </c>
      <c r="AW596" s="13" t="s">
        <v>33</v>
      </c>
      <c r="AX596" s="13" t="s">
        <v>72</v>
      </c>
      <c r="AY596" s="247" t="s">
        <v>221</v>
      </c>
    </row>
    <row r="597" spans="1:51" s="15" customFormat="1" ht="12">
      <c r="A597" s="15"/>
      <c r="B597" s="258"/>
      <c r="C597" s="259"/>
      <c r="D597" s="230" t="s">
        <v>234</v>
      </c>
      <c r="E597" s="260" t="s">
        <v>19</v>
      </c>
      <c r="F597" s="261" t="s">
        <v>243</v>
      </c>
      <c r="G597" s="259"/>
      <c r="H597" s="262">
        <v>2.7</v>
      </c>
      <c r="I597" s="263"/>
      <c r="J597" s="259"/>
      <c r="K597" s="259"/>
      <c r="L597" s="264"/>
      <c r="M597" s="265"/>
      <c r="N597" s="266"/>
      <c r="O597" s="266"/>
      <c r="P597" s="266"/>
      <c r="Q597" s="266"/>
      <c r="R597" s="266"/>
      <c r="S597" s="266"/>
      <c r="T597" s="267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68" t="s">
        <v>234</v>
      </c>
      <c r="AU597" s="268" t="s">
        <v>82</v>
      </c>
      <c r="AV597" s="15" t="s">
        <v>228</v>
      </c>
      <c r="AW597" s="15" t="s">
        <v>33</v>
      </c>
      <c r="AX597" s="15" t="s">
        <v>80</v>
      </c>
      <c r="AY597" s="268" t="s">
        <v>221</v>
      </c>
    </row>
    <row r="598" spans="1:65" s="2" customFormat="1" ht="37.8" customHeight="1">
      <c r="A598" s="41"/>
      <c r="B598" s="42"/>
      <c r="C598" s="269" t="s">
        <v>828</v>
      </c>
      <c r="D598" s="269" t="s">
        <v>295</v>
      </c>
      <c r="E598" s="270" t="s">
        <v>829</v>
      </c>
      <c r="F598" s="271" t="s">
        <v>830</v>
      </c>
      <c r="G598" s="272" t="s">
        <v>831</v>
      </c>
      <c r="H598" s="273">
        <v>3.825</v>
      </c>
      <c r="I598" s="274"/>
      <c r="J598" s="275">
        <f>ROUND(I598*H598,2)</f>
        <v>0</v>
      </c>
      <c r="K598" s="271" t="s">
        <v>632</v>
      </c>
      <c r="L598" s="276"/>
      <c r="M598" s="277" t="s">
        <v>19</v>
      </c>
      <c r="N598" s="278" t="s">
        <v>43</v>
      </c>
      <c r="O598" s="87"/>
      <c r="P598" s="226">
        <f>O598*H598</f>
        <v>0</v>
      </c>
      <c r="Q598" s="226">
        <v>0</v>
      </c>
      <c r="R598" s="226">
        <f>Q598*H598</f>
        <v>0</v>
      </c>
      <c r="S598" s="226">
        <v>0</v>
      </c>
      <c r="T598" s="227">
        <f>S598*H598</f>
        <v>0</v>
      </c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R598" s="228" t="s">
        <v>484</v>
      </c>
      <c r="AT598" s="228" t="s">
        <v>295</v>
      </c>
      <c r="AU598" s="228" t="s">
        <v>82</v>
      </c>
      <c r="AY598" s="20" t="s">
        <v>221</v>
      </c>
      <c r="BE598" s="229">
        <f>IF(N598="základní",J598,0)</f>
        <v>0</v>
      </c>
      <c r="BF598" s="229">
        <f>IF(N598="snížená",J598,0)</f>
        <v>0</v>
      </c>
      <c r="BG598" s="229">
        <f>IF(N598="zákl. přenesená",J598,0)</f>
        <v>0</v>
      </c>
      <c r="BH598" s="229">
        <f>IF(N598="sníž. přenesená",J598,0)</f>
        <v>0</v>
      </c>
      <c r="BI598" s="229">
        <f>IF(N598="nulová",J598,0)</f>
        <v>0</v>
      </c>
      <c r="BJ598" s="20" t="s">
        <v>80</v>
      </c>
      <c r="BK598" s="229">
        <f>ROUND(I598*H598,2)</f>
        <v>0</v>
      </c>
      <c r="BL598" s="20" t="s">
        <v>341</v>
      </c>
      <c r="BM598" s="228" t="s">
        <v>832</v>
      </c>
    </row>
    <row r="599" spans="1:47" s="2" customFormat="1" ht="12">
      <c r="A599" s="41"/>
      <c r="B599" s="42"/>
      <c r="C599" s="43"/>
      <c r="D599" s="230" t="s">
        <v>230</v>
      </c>
      <c r="E599" s="43"/>
      <c r="F599" s="231" t="s">
        <v>830</v>
      </c>
      <c r="G599" s="43"/>
      <c r="H599" s="43"/>
      <c r="I599" s="232"/>
      <c r="J599" s="43"/>
      <c r="K599" s="43"/>
      <c r="L599" s="47"/>
      <c r="M599" s="233"/>
      <c r="N599" s="234"/>
      <c r="O599" s="87"/>
      <c r="P599" s="87"/>
      <c r="Q599" s="87"/>
      <c r="R599" s="87"/>
      <c r="S599" s="87"/>
      <c r="T599" s="88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T599" s="20" t="s">
        <v>230</v>
      </c>
      <c r="AU599" s="20" t="s">
        <v>82</v>
      </c>
    </row>
    <row r="600" spans="1:51" s="14" customFormat="1" ht="12">
      <c r="A600" s="14"/>
      <c r="B600" s="248"/>
      <c r="C600" s="249"/>
      <c r="D600" s="230" t="s">
        <v>234</v>
      </c>
      <c r="E600" s="250" t="s">
        <v>19</v>
      </c>
      <c r="F600" s="251" t="s">
        <v>819</v>
      </c>
      <c r="G600" s="249"/>
      <c r="H600" s="250" t="s">
        <v>19</v>
      </c>
      <c r="I600" s="252"/>
      <c r="J600" s="249"/>
      <c r="K600" s="249"/>
      <c r="L600" s="253"/>
      <c r="M600" s="254"/>
      <c r="N600" s="255"/>
      <c r="O600" s="255"/>
      <c r="P600" s="255"/>
      <c r="Q600" s="255"/>
      <c r="R600" s="255"/>
      <c r="S600" s="255"/>
      <c r="T600" s="25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7" t="s">
        <v>234</v>
      </c>
      <c r="AU600" s="257" t="s">
        <v>82</v>
      </c>
      <c r="AV600" s="14" t="s">
        <v>80</v>
      </c>
      <c r="AW600" s="14" t="s">
        <v>33</v>
      </c>
      <c r="AX600" s="14" t="s">
        <v>72</v>
      </c>
      <c r="AY600" s="257" t="s">
        <v>221</v>
      </c>
    </row>
    <row r="601" spans="1:51" s="13" customFormat="1" ht="12">
      <c r="A601" s="13"/>
      <c r="B601" s="237"/>
      <c r="C601" s="238"/>
      <c r="D601" s="230" t="s">
        <v>234</v>
      </c>
      <c r="E601" s="239" t="s">
        <v>19</v>
      </c>
      <c r="F601" s="240" t="s">
        <v>833</v>
      </c>
      <c r="G601" s="238"/>
      <c r="H601" s="241">
        <v>1.125</v>
      </c>
      <c r="I601" s="242"/>
      <c r="J601" s="238"/>
      <c r="K601" s="238"/>
      <c r="L601" s="243"/>
      <c r="M601" s="244"/>
      <c r="N601" s="245"/>
      <c r="O601" s="245"/>
      <c r="P601" s="245"/>
      <c r="Q601" s="245"/>
      <c r="R601" s="245"/>
      <c r="S601" s="245"/>
      <c r="T601" s="24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7" t="s">
        <v>234</v>
      </c>
      <c r="AU601" s="247" t="s">
        <v>82</v>
      </c>
      <c r="AV601" s="13" t="s">
        <v>82</v>
      </c>
      <c r="AW601" s="13" t="s">
        <v>33</v>
      </c>
      <c r="AX601" s="13" t="s">
        <v>72</v>
      </c>
      <c r="AY601" s="247" t="s">
        <v>221</v>
      </c>
    </row>
    <row r="602" spans="1:51" s="13" customFormat="1" ht="12">
      <c r="A602" s="13"/>
      <c r="B602" s="237"/>
      <c r="C602" s="238"/>
      <c r="D602" s="230" t="s">
        <v>234</v>
      </c>
      <c r="E602" s="239" t="s">
        <v>19</v>
      </c>
      <c r="F602" s="240" t="s">
        <v>834</v>
      </c>
      <c r="G602" s="238"/>
      <c r="H602" s="241">
        <v>2.7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7" t="s">
        <v>234</v>
      </c>
      <c r="AU602" s="247" t="s">
        <v>82</v>
      </c>
      <c r="AV602" s="13" t="s">
        <v>82</v>
      </c>
      <c r="AW602" s="13" t="s">
        <v>33</v>
      </c>
      <c r="AX602" s="13" t="s">
        <v>72</v>
      </c>
      <c r="AY602" s="247" t="s">
        <v>221</v>
      </c>
    </row>
    <row r="603" spans="1:51" s="15" customFormat="1" ht="12">
      <c r="A603" s="15"/>
      <c r="B603" s="258"/>
      <c r="C603" s="259"/>
      <c r="D603" s="230" t="s">
        <v>234</v>
      </c>
      <c r="E603" s="260" t="s">
        <v>19</v>
      </c>
      <c r="F603" s="261" t="s">
        <v>243</v>
      </c>
      <c r="G603" s="259"/>
      <c r="H603" s="262">
        <v>3.825</v>
      </c>
      <c r="I603" s="263"/>
      <c r="J603" s="259"/>
      <c r="K603" s="259"/>
      <c r="L603" s="264"/>
      <c r="M603" s="265"/>
      <c r="N603" s="266"/>
      <c r="O603" s="266"/>
      <c r="P603" s="266"/>
      <c r="Q603" s="266"/>
      <c r="R603" s="266"/>
      <c r="S603" s="266"/>
      <c r="T603" s="267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68" t="s">
        <v>234</v>
      </c>
      <c r="AU603" s="268" t="s">
        <v>82</v>
      </c>
      <c r="AV603" s="15" t="s">
        <v>228</v>
      </c>
      <c r="AW603" s="15" t="s">
        <v>33</v>
      </c>
      <c r="AX603" s="15" t="s">
        <v>80</v>
      </c>
      <c r="AY603" s="268" t="s">
        <v>221</v>
      </c>
    </row>
    <row r="604" spans="1:65" s="2" customFormat="1" ht="24.15" customHeight="1">
      <c r="A604" s="41"/>
      <c r="B604" s="42"/>
      <c r="C604" s="217" t="s">
        <v>835</v>
      </c>
      <c r="D604" s="217" t="s">
        <v>223</v>
      </c>
      <c r="E604" s="218" t="s">
        <v>836</v>
      </c>
      <c r="F604" s="219" t="s">
        <v>837</v>
      </c>
      <c r="G604" s="220" t="s">
        <v>226</v>
      </c>
      <c r="H604" s="221">
        <v>339.296</v>
      </c>
      <c r="I604" s="222"/>
      <c r="J604" s="223">
        <f>ROUND(I604*H604,2)</f>
        <v>0</v>
      </c>
      <c r="K604" s="219" t="s">
        <v>227</v>
      </c>
      <c r="L604" s="47"/>
      <c r="M604" s="224" t="s">
        <v>19</v>
      </c>
      <c r="N604" s="225" t="s">
        <v>43</v>
      </c>
      <c r="O604" s="87"/>
      <c r="P604" s="226">
        <f>O604*H604</f>
        <v>0</v>
      </c>
      <c r="Q604" s="226">
        <v>0</v>
      </c>
      <c r="R604" s="226">
        <f>Q604*H604</f>
        <v>0</v>
      </c>
      <c r="S604" s="226">
        <v>0</v>
      </c>
      <c r="T604" s="227">
        <f>S604*H604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R604" s="228" t="s">
        <v>341</v>
      </c>
      <c r="AT604" s="228" t="s">
        <v>223</v>
      </c>
      <c r="AU604" s="228" t="s">
        <v>82</v>
      </c>
      <c r="AY604" s="20" t="s">
        <v>221</v>
      </c>
      <c r="BE604" s="229">
        <f>IF(N604="základní",J604,0)</f>
        <v>0</v>
      </c>
      <c r="BF604" s="229">
        <f>IF(N604="snížená",J604,0)</f>
        <v>0</v>
      </c>
      <c r="BG604" s="229">
        <f>IF(N604="zákl. přenesená",J604,0)</f>
        <v>0</v>
      </c>
      <c r="BH604" s="229">
        <f>IF(N604="sníž. přenesená",J604,0)</f>
        <v>0</v>
      </c>
      <c r="BI604" s="229">
        <f>IF(N604="nulová",J604,0)</f>
        <v>0</v>
      </c>
      <c r="BJ604" s="20" t="s">
        <v>80</v>
      </c>
      <c r="BK604" s="229">
        <f>ROUND(I604*H604,2)</f>
        <v>0</v>
      </c>
      <c r="BL604" s="20" t="s">
        <v>341</v>
      </c>
      <c r="BM604" s="228" t="s">
        <v>838</v>
      </c>
    </row>
    <row r="605" spans="1:47" s="2" customFormat="1" ht="12">
      <c r="A605" s="41"/>
      <c r="B605" s="42"/>
      <c r="C605" s="43"/>
      <c r="D605" s="230" t="s">
        <v>230</v>
      </c>
      <c r="E605" s="43"/>
      <c r="F605" s="231" t="s">
        <v>839</v>
      </c>
      <c r="G605" s="43"/>
      <c r="H605" s="43"/>
      <c r="I605" s="232"/>
      <c r="J605" s="43"/>
      <c r="K605" s="43"/>
      <c r="L605" s="47"/>
      <c r="M605" s="233"/>
      <c r="N605" s="234"/>
      <c r="O605" s="87"/>
      <c r="P605" s="87"/>
      <c r="Q605" s="87"/>
      <c r="R605" s="87"/>
      <c r="S605" s="87"/>
      <c r="T605" s="88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T605" s="20" t="s">
        <v>230</v>
      </c>
      <c r="AU605" s="20" t="s">
        <v>82</v>
      </c>
    </row>
    <row r="606" spans="1:47" s="2" customFormat="1" ht="12">
      <c r="A606" s="41"/>
      <c r="B606" s="42"/>
      <c r="C606" s="43"/>
      <c r="D606" s="235" t="s">
        <v>232</v>
      </c>
      <c r="E606" s="43"/>
      <c r="F606" s="236" t="s">
        <v>840</v>
      </c>
      <c r="G606" s="43"/>
      <c r="H606" s="43"/>
      <c r="I606" s="232"/>
      <c r="J606" s="43"/>
      <c r="K606" s="43"/>
      <c r="L606" s="47"/>
      <c r="M606" s="233"/>
      <c r="N606" s="234"/>
      <c r="O606" s="87"/>
      <c r="P606" s="87"/>
      <c r="Q606" s="87"/>
      <c r="R606" s="87"/>
      <c r="S606" s="87"/>
      <c r="T606" s="88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T606" s="20" t="s">
        <v>232</v>
      </c>
      <c r="AU606" s="20" t="s">
        <v>82</v>
      </c>
    </row>
    <row r="607" spans="1:51" s="14" customFormat="1" ht="12">
      <c r="A607" s="14"/>
      <c r="B607" s="248"/>
      <c r="C607" s="249"/>
      <c r="D607" s="230" t="s">
        <v>234</v>
      </c>
      <c r="E607" s="250" t="s">
        <v>19</v>
      </c>
      <c r="F607" s="251" t="s">
        <v>412</v>
      </c>
      <c r="G607" s="249"/>
      <c r="H607" s="250" t="s">
        <v>19</v>
      </c>
      <c r="I607" s="252"/>
      <c r="J607" s="249"/>
      <c r="K607" s="249"/>
      <c r="L607" s="253"/>
      <c r="M607" s="254"/>
      <c r="N607" s="255"/>
      <c r="O607" s="255"/>
      <c r="P607" s="255"/>
      <c r="Q607" s="255"/>
      <c r="R607" s="255"/>
      <c r="S607" s="255"/>
      <c r="T607" s="25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7" t="s">
        <v>234</v>
      </c>
      <c r="AU607" s="257" t="s">
        <v>82</v>
      </c>
      <c r="AV607" s="14" t="s">
        <v>80</v>
      </c>
      <c r="AW607" s="14" t="s">
        <v>33</v>
      </c>
      <c r="AX607" s="14" t="s">
        <v>72</v>
      </c>
      <c r="AY607" s="257" t="s">
        <v>221</v>
      </c>
    </row>
    <row r="608" spans="1:51" s="13" customFormat="1" ht="12">
      <c r="A608" s="13"/>
      <c r="B608" s="237"/>
      <c r="C608" s="238"/>
      <c r="D608" s="230" t="s">
        <v>234</v>
      </c>
      <c r="E608" s="239" t="s">
        <v>19</v>
      </c>
      <c r="F608" s="240" t="s">
        <v>413</v>
      </c>
      <c r="G608" s="238"/>
      <c r="H608" s="241">
        <v>8.37</v>
      </c>
      <c r="I608" s="242"/>
      <c r="J608" s="238"/>
      <c r="K608" s="238"/>
      <c r="L608" s="243"/>
      <c r="M608" s="244"/>
      <c r="N608" s="245"/>
      <c r="O608" s="245"/>
      <c r="P608" s="245"/>
      <c r="Q608" s="245"/>
      <c r="R608" s="245"/>
      <c r="S608" s="245"/>
      <c r="T608" s="246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7" t="s">
        <v>234</v>
      </c>
      <c r="AU608" s="247" t="s">
        <v>82</v>
      </c>
      <c r="AV608" s="13" t="s">
        <v>82</v>
      </c>
      <c r="AW608" s="13" t="s">
        <v>33</v>
      </c>
      <c r="AX608" s="13" t="s">
        <v>72</v>
      </c>
      <c r="AY608" s="247" t="s">
        <v>221</v>
      </c>
    </row>
    <row r="609" spans="1:51" s="14" customFormat="1" ht="12">
      <c r="A609" s="14"/>
      <c r="B609" s="248"/>
      <c r="C609" s="249"/>
      <c r="D609" s="230" t="s">
        <v>234</v>
      </c>
      <c r="E609" s="250" t="s">
        <v>19</v>
      </c>
      <c r="F609" s="251" t="s">
        <v>414</v>
      </c>
      <c r="G609" s="249"/>
      <c r="H609" s="250" t="s">
        <v>19</v>
      </c>
      <c r="I609" s="252"/>
      <c r="J609" s="249"/>
      <c r="K609" s="249"/>
      <c r="L609" s="253"/>
      <c r="M609" s="254"/>
      <c r="N609" s="255"/>
      <c r="O609" s="255"/>
      <c r="P609" s="255"/>
      <c r="Q609" s="255"/>
      <c r="R609" s="255"/>
      <c r="S609" s="255"/>
      <c r="T609" s="25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7" t="s">
        <v>234</v>
      </c>
      <c r="AU609" s="257" t="s">
        <v>82</v>
      </c>
      <c r="AV609" s="14" t="s">
        <v>80</v>
      </c>
      <c r="AW609" s="14" t="s">
        <v>33</v>
      </c>
      <c r="AX609" s="14" t="s">
        <v>72</v>
      </c>
      <c r="AY609" s="257" t="s">
        <v>221</v>
      </c>
    </row>
    <row r="610" spans="1:51" s="13" customFormat="1" ht="12">
      <c r="A610" s="13"/>
      <c r="B610" s="237"/>
      <c r="C610" s="238"/>
      <c r="D610" s="230" t="s">
        <v>234</v>
      </c>
      <c r="E610" s="239" t="s">
        <v>19</v>
      </c>
      <c r="F610" s="240" t="s">
        <v>415</v>
      </c>
      <c r="G610" s="238"/>
      <c r="H610" s="241">
        <v>4.16</v>
      </c>
      <c r="I610" s="242"/>
      <c r="J610" s="238"/>
      <c r="K610" s="238"/>
      <c r="L610" s="243"/>
      <c r="M610" s="244"/>
      <c r="N610" s="245"/>
      <c r="O610" s="245"/>
      <c r="P610" s="245"/>
      <c r="Q610" s="245"/>
      <c r="R610" s="245"/>
      <c r="S610" s="245"/>
      <c r="T610" s="246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7" t="s">
        <v>234</v>
      </c>
      <c r="AU610" s="247" t="s">
        <v>82</v>
      </c>
      <c r="AV610" s="13" t="s">
        <v>82</v>
      </c>
      <c r="AW610" s="13" t="s">
        <v>33</v>
      </c>
      <c r="AX610" s="13" t="s">
        <v>72</v>
      </c>
      <c r="AY610" s="247" t="s">
        <v>221</v>
      </c>
    </row>
    <row r="611" spans="1:51" s="14" customFormat="1" ht="12">
      <c r="A611" s="14"/>
      <c r="B611" s="248"/>
      <c r="C611" s="249"/>
      <c r="D611" s="230" t="s">
        <v>234</v>
      </c>
      <c r="E611" s="250" t="s">
        <v>19</v>
      </c>
      <c r="F611" s="251" t="s">
        <v>416</v>
      </c>
      <c r="G611" s="249"/>
      <c r="H611" s="250" t="s">
        <v>19</v>
      </c>
      <c r="I611" s="252"/>
      <c r="J611" s="249"/>
      <c r="K611" s="249"/>
      <c r="L611" s="253"/>
      <c r="M611" s="254"/>
      <c r="N611" s="255"/>
      <c r="O611" s="255"/>
      <c r="P611" s="255"/>
      <c r="Q611" s="255"/>
      <c r="R611" s="255"/>
      <c r="S611" s="255"/>
      <c r="T611" s="25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7" t="s">
        <v>234</v>
      </c>
      <c r="AU611" s="257" t="s">
        <v>82</v>
      </c>
      <c r="AV611" s="14" t="s">
        <v>80</v>
      </c>
      <c r="AW611" s="14" t="s">
        <v>33</v>
      </c>
      <c r="AX611" s="14" t="s">
        <v>72</v>
      </c>
      <c r="AY611" s="257" t="s">
        <v>221</v>
      </c>
    </row>
    <row r="612" spans="1:51" s="13" customFormat="1" ht="12">
      <c r="A612" s="13"/>
      <c r="B612" s="237"/>
      <c r="C612" s="238"/>
      <c r="D612" s="230" t="s">
        <v>234</v>
      </c>
      <c r="E612" s="239" t="s">
        <v>19</v>
      </c>
      <c r="F612" s="240" t="s">
        <v>417</v>
      </c>
      <c r="G612" s="238"/>
      <c r="H612" s="241">
        <v>7.8</v>
      </c>
      <c r="I612" s="242"/>
      <c r="J612" s="238"/>
      <c r="K612" s="238"/>
      <c r="L612" s="243"/>
      <c r="M612" s="244"/>
      <c r="N612" s="245"/>
      <c r="O612" s="245"/>
      <c r="P612" s="245"/>
      <c r="Q612" s="245"/>
      <c r="R612" s="245"/>
      <c r="S612" s="245"/>
      <c r="T612" s="246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7" t="s">
        <v>234</v>
      </c>
      <c r="AU612" s="247" t="s">
        <v>82</v>
      </c>
      <c r="AV612" s="13" t="s">
        <v>82</v>
      </c>
      <c r="AW612" s="13" t="s">
        <v>33</v>
      </c>
      <c r="AX612" s="13" t="s">
        <v>72</v>
      </c>
      <c r="AY612" s="247" t="s">
        <v>221</v>
      </c>
    </row>
    <row r="613" spans="1:51" s="14" customFormat="1" ht="12">
      <c r="A613" s="14"/>
      <c r="B613" s="248"/>
      <c r="C613" s="249"/>
      <c r="D613" s="230" t="s">
        <v>234</v>
      </c>
      <c r="E613" s="250" t="s">
        <v>19</v>
      </c>
      <c r="F613" s="251" t="s">
        <v>418</v>
      </c>
      <c r="G613" s="249"/>
      <c r="H613" s="250" t="s">
        <v>19</v>
      </c>
      <c r="I613" s="252"/>
      <c r="J613" s="249"/>
      <c r="K613" s="249"/>
      <c r="L613" s="253"/>
      <c r="M613" s="254"/>
      <c r="N613" s="255"/>
      <c r="O613" s="255"/>
      <c r="P613" s="255"/>
      <c r="Q613" s="255"/>
      <c r="R613" s="255"/>
      <c r="S613" s="255"/>
      <c r="T613" s="256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7" t="s">
        <v>234</v>
      </c>
      <c r="AU613" s="257" t="s">
        <v>82</v>
      </c>
      <c r="AV613" s="14" t="s">
        <v>80</v>
      </c>
      <c r="AW613" s="14" t="s">
        <v>33</v>
      </c>
      <c r="AX613" s="14" t="s">
        <v>72</v>
      </c>
      <c r="AY613" s="257" t="s">
        <v>221</v>
      </c>
    </row>
    <row r="614" spans="1:51" s="13" customFormat="1" ht="12">
      <c r="A614" s="13"/>
      <c r="B614" s="237"/>
      <c r="C614" s="238"/>
      <c r="D614" s="230" t="s">
        <v>234</v>
      </c>
      <c r="E614" s="239" t="s">
        <v>19</v>
      </c>
      <c r="F614" s="240" t="s">
        <v>419</v>
      </c>
      <c r="G614" s="238"/>
      <c r="H614" s="241">
        <v>13.76</v>
      </c>
      <c r="I614" s="242"/>
      <c r="J614" s="238"/>
      <c r="K614" s="238"/>
      <c r="L614" s="243"/>
      <c r="M614" s="244"/>
      <c r="N614" s="245"/>
      <c r="O614" s="245"/>
      <c r="P614" s="245"/>
      <c r="Q614" s="245"/>
      <c r="R614" s="245"/>
      <c r="S614" s="245"/>
      <c r="T614" s="246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7" t="s">
        <v>234</v>
      </c>
      <c r="AU614" s="247" t="s">
        <v>82</v>
      </c>
      <c r="AV614" s="13" t="s">
        <v>82</v>
      </c>
      <c r="AW614" s="13" t="s">
        <v>33</v>
      </c>
      <c r="AX614" s="13" t="s">
        <v>72</v>
      </c>
      <c r="AY614" s="247" t="s">
        <v>221</v>
      </c>
    </row>
    <row r="615" spans="1:51" s="14" customFormat="1" ht="12">
      <c r="A615" s="14"/>
      <c r="B615" s="248"/>
      <c r="C615" s="249"/>
      <c r="D615" s="230" t="s">
        <v>234</v>
      </c>
      <c r="E615" s="250" t="s">
        <v>19</v>
      </c>
      <c r="F615" s="251" t="s">
        <v>420</v>
      </c>
      <c r="G615" s="249"/>
      <c r="H615" s="250" t="s">
        <v>19</v>
      </c>
      <c r="I615" s="252"/>
      <c r="J615" s="249"/>
      <c r="K615" s="249"/>
      <c r="L615" s="253"/>
      <c r="M615" s="254"/>
      <c r="N615" s="255"/>
      <c r="O615" s="255"/>
      <c r="P615" s="255"/>
      <c r="Q615" s="255"/>
      <c r="R615" s="255"/>
      <c r="S615" s="255"/>
      <c r="T615" s="256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7" t="s">
        <v>234</v>
      </c>
      <c r="AU615" s="257" t="s">
        <v>82</v>
      </c>
      <c r="AV615" s="14" t="s">
        <v>80</v>
      </c>
      <c r="AW615" s="14" t="s">
        <v>33</v>
      </c>
      <c r="AX615" s="14" t="s">
        <v>72</v>
      </c>
      <c r="AY615" s="257" t="s">
        <v>221</v>
      </c>
    </row>
    <row r="616" spans="1:51" s="13" customFormat="1" ht="12">
      <c r="A616" s="13"/>
      <c r="B616" s="237"/>
      <c r="C616" s="238"/>
      <c r="D616" s="230" t="s">
        <v>234</v>
      </c>
      <c r="E616" s="239" t="s">
        <v>19</v>
      </c>
      <c r="F616" s="240" t="s">
        <v>421</v>
      </c>
      <c r="G616" s="238"/>
      <c r="H616" s="241">
        <v>8.42</v>
      </c>
      <c r="I616" s="242"/>
      <c r="J616" s="238"/>
      <c r="K616" s="238"/>
      <c r="L616" s="243"/>
      <c r="M616" s="244"/>
      <c r="N616" s="245"/>
      <c r="O616" s="245"/>
      <c r="P616" s="245"/>
      <c r="Q616" s="245"/>
      <c r="R616" s="245"/>
      <c r="S616" s="245"/>
      <c r="T616" s="24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7" t="s">
        <v>234</v>
      </c>
      <c r="AU616" s="247" t="s">
        <v>82</v>
      </c>
      <c r="AV616" s="13" t="s">
        <v>82</v>
      </c>
      <c r="AW616" s="13" t="s">
        <v>33</v>
      </c>
      <c r="AX616" s="13" t="s">
        <v>72</v>
      </c>
      <c r="AY616" s="247" t="s">
        <v>221</v>
      </c>
    </row>
    <row r="617" spans="1:51" s="14" customFormat="1" ht="12">
      <c r="A617" s="14"/>
      <c r="B617" s="248"/>
      <c r="C617" s="249"/>
      <c r="D617" s="230" t="s">
        <v>234</v>
      </c>
      <c r="E617" s="250" t="s">
        <v>19</v>
      </c>
      <c r="F617" s="251" t="s">
        <v>442</v>
      </c>
      <c r="G617" s="249"/>
      <c r="H617" s="250" t="s">
        <v>19</v>
      </c>
      <c r="I617" s="252"/>
      <c r="J617" s="249"/>
      <c r="K617" s="249"/>
      <c r="L617" s="253"/>
      <c r="M617" s="254"/>
      <c r="N617" s="255"/>
      <c r="O617" s="255"/>
      <c r="P617" s="255"/>
      <c r="Q617" s="255"/>
      <c r="R617" s="255"/>
      <c r="S617" s="255"/>
      <c r="T617" s="256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7" t="s">
        <v>234</v>
      </c>
      <c r="AU617" s="257" t="s">
        <v>82</v>
      </c>
      <c r="AV617" s="14" t="s">
        <v>80</v>
      </c>
      <c r="AW617" s="14" t="s">
        <v>33</v>
      </c>
      <c r="AX617" s="14" t="s">
        <v>72</v>
      </c>
      <c r="AY617" s="257" t="s">
        <v>221</v>
      </c>
    </row>
    <row r="618" spans="1:51" s="13" customFormat="1" ht="12">
      <c r="A618" s="13"/>
      <c r="B618" s="237"/>
      <c r="C618" s="238"/>
      <c r="D618" s="230" t="s">
        <v>234</v>
      </c>
      <c r="E618" s="239" t="s">
        <v>19</v>
      </c>
      <c r="F618" s="240" t="s">
        <v>696</v>
      </c>
      <c r="G618" s="238"/>
      <c r="H618" s="241">
        <v>42.6</v>
      </c>
      <c r="I618" s="242"/>
      <c r="J618" s="238"/>
      <c r="K618" s="238"/>
      <c r="L618" s="243"/>
      <c r="M618" s="244"/>
      <c r="N618" s="245"/>
      <c r="O618" s="245"/>
      <c r="P618" s="245"/>
      <c r="Q618" s="245"/>
      <c r="R618" s="245"/>
      <c r="S618" s="245"/>
      <c r="T618" s="246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7" t="s">
        <v>234</v>
      </c>
      <c r="AU618" s="247" t="s">
        <v>82</v>
      </c>
      <c r="AV618" s="13" t="s">
        <v>82</v>
      </c>
      <c r="AW618" s="13" t="s">
        <v>33</v>
      </c>
      <c r="AX618" s="13" t="s">
        <v>72</v>
      </c>
      <c r="AY618" s="247" t="s">
        <v>221</v>
      </c>
    </row>
    <row r="619" spans="1:51" s="14" customFormat="1" ht="12">
      <c r="A619" s="14"/>
      <c r="B619" s="248"/>
      <c r="C619" s="249"/>
      <c r="D619" s="230" t="s">
        <v>234</v>
      </c>
      <c r="E619" s="250" t="s">
        <v>19</v>
      </c>
      <c r="F619" s="251" t="s">
        <v>444</v>
      </c>
      <c r="G619" s="249"/>
      <c r="H619" s="250" t="s">
        <v>19</v>
      </c>
      <c r="I619" s="252"/>
      <c r="J619" s="249"/>
      <c r="K619" s="249"/>
      <c r="L619" s="253"/>
      <c r="M619" s="254"/>
      <c r="N619" s="255"/>
      <c r="O619" s="255"/>
      <c r="P619" s="255"/>
      <c r="Q619" s="255"/>
      <c r="R619" s="255"/>
      <c r="S619" s="255"/>
      <c r="T619" s="256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7" t="s">
        <v>234</v>
      </c>
      <c r="AU619" s="257" t="s">
        <v>82</v>
      </c>
      <c r="AV619" s="14" t="s">
        <v>80</v>
      </c>
      <c r="AW619" s="14" t="s">
        <v>33</v>
      </c>
      <c r="AX619" s="14" t="s">
        <v>72</v>
      </c>
      <c r="AY619" s="257" t="s">
        <v>221</v>
      </c>
    </row>
    <row r="620" spans="1:51" s="13" customFormat="1" ht="12">
      <c r="A620" s="13"/>
      <c r="B620" s="237"/>
      <c r="C620" s="238"/>
      <c r="D620" s="230" t="s">
        <v>234</v>
      </c>
      <c r="E620" s="239" t="s">
        <v>19</v>
      </c>
      <c r="F620" s="240" t="s">
        <v>696</v>
      </c>
      <c r="G620" s="238"/>
      <c r="H620" s="241">
        <v>42.6</v>
      </c>
      <c r="I620" s="242"/>
      <c r="J620" s="238"/>
      <c r="K620" s="238"/>
      <c r="L620" s="243"/>
      <c r="M620" s="244"/>
      <c r="N620" s="245"/>
      <c r="O620" s="245"/>
      <c r="P620" s="245"/>
      <c r="Q620" s="245"/>
      <c r="R620" s="245"/>
      <c r="S620" s="245"/>
      <c r="T620" s="246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7" t="s">
        <v>234</v>
      </c>
      <c r="AU620" s="247" t="s">
        <v>82</v>
      </c>
      <c r="AV620" s="13" t="s">
        <v>82</v>
      </c>
      <c r="AW620" s="13" t="s">
        <v>33</v>
      </c>
      <c r="AX620" s="13" t="s">
        <v>72</v>
      </c>
      <c r="AY620" s="247" t="s">
        <v>221</v>
      </c>
    </row>
    <row r="621" spans="1:51" s="14" customFormat="1" ht="12">
      <c r="A621" s="14"/>
      <c r="B621" s="248"/>
      <c r="C621" s="249"/>
      <c r="D621" s="230" t="s">
        <v>234</v>
      </c>
      <c r="E621" s="250" t="s">
        <v>19</v>
      </c>
      <c r="F621" s="251" t="s">
        <v>422</v>
      </c>
      <c r="G621" s="249"/>
      <c r="H621" s="250" t="s">
        <v>19</v>
      </c>
      <c r="I621" s="252"/>
      <c r="J621" s="249"/>
      <c r="K621" s="249"/>
      <c r="L621" s="253"/>
      <c r="M621" s="254"/>
      <c r="N621" s="255"/>
      <c r="O621" s="255"/>
      <c r="P621" s="255"/>
      <c r="Q621" s="255"/>
      <c r="R621" s="255"/>
      <c r="S621" s="255"/>
      <c r="T621" s="25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7" t="s">
        <v>234</v>
      </c>
      <c r="AU621" s="257" t="s">
        <v>82</v>
      </c>
      <c r="AV621" s="14" t="s">
        <v>80</v>
      </c>
      <c r="AW621" s="14" t="s">
        <v>33</v>
      </c>
      <c r="AX621" s="14" t="s">
        <v>72</v>
      </c>
      <c r="AY621" s="257" t="s">
        <v>221</v>
      </c>
    </row>
    <row r="622" spans="1:51" s="13" customFormat="1" ht="12">
      <c r="A622" s="13"/>
      <c r="B622" s="237"/>
      <c r="C622" s="238"/>
      <c r="D622" s="230" t="s">
        <v>234</v>
      </c>
      <c r="E622" s="239" t="s">
        <v>19</v>
      </c>
      <c r="F622" s="240" t="s">
        <v>417</v>
      </c>
      <c r="G622" s="238"/>
      <c r="H622" s="241">
        <v>7.8</v>
      </c>
      <c r="I622" s="242"/>
      <c r="J622" s="238"/>
      <c r="K622" s="238"/>
      <c r="L622" s="243"/>
      <c r="M622" s="244"/>
      <c r="N622" s="245"/>
      <c r="O622" s="245"/>
      <c r="P622" s="245"/>
      <c r="Q622" s="245"/>
      <c r="R622" s="245"/>
      <c r="S622" s="245"/>
      <c r="T622" s="246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7" t="s">
        <v>234</v>
      </c>
      <c r="AU622" s="247" t="s">
        <v>82</v>
      </c>
      <c r="AV622" s="13" t="s">
        <v>82</v>
      </c>
      <c r="AW622" s="13" t="s">
        <v>33</v>
      </c>
      <c r="AX622" s="13" t="s">
        <v>72</v>
      </c>
      <c r="AY622" s="247" t="s">
        <v>221</v>
      </c>
    </row>
    <row r="623" spans="1:51" s="14" customFormat="1" ht="12">
      <c r="A623" s="14"/>
      <c r="B623" s="248"/>
      <c r="C623" s="249"/>
      <c r="D623" s="230" t="s">
        <v>234</v>
      </c>
      <c r="E623" s="250" t="s">
        <v>19</v>
      </c>
      <c r="F623" s="251" t="s">
        <v>423</v>
      </c>
      <c r="G623" s="249"/>
      <c r="H623" s="250" t="s">
        <v>19</v>
      </c>
      <c r="I623" s="252"/>
      <c r="J623" s="249"/>
      <c r="K623" s="249"/>
      <c r="L623" s="253"/>
      <c r="M623" s="254"/>
      <c r="N623" s="255"/>
      <c r="O623" s="255"/>
      <c r="P623" s="255"/>
      <c r="Q623" s="255"/>
      <c r="R623" s="255"/>
      <c r="S623" s="255"/>
      <c r="T623" s="25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7" t="s">
        <v>234</v>
      </c>
      <c r="AU623" s="257" t="s">
        <v>82</v>
      </c>
      <c r="AV623" s="14" t="s">
        <v>80</v>
      </c>
      <c r="AW623" s="14" t="s">
        <v>33</v>
      </c>
      <c r="AX623" s="14" t="s">
        <v>72</v>
      </c>
      <c r="AY623" s="257" t="s">
        <v>221</v>
      </c>
    </row>
    <row r="624" spans="1:51" s="13" customFormat="1" ht="12">
      <c r="A624" s="13"/>
      <c r="B624" s="237"/>
      <c r="C624" s="238"/>
      <c r="D624" s="230" t="s">
        <v>234</v>
      </c>
      <c r="E624" s="239" t="s">
        <v>19</v>
      </c>
      <c r="F624" s="240" t="s">
        <v>424</v>
      </c>
      <c r="G624" s="238"/>
      <c r="H624" s="241">
        <v>7.2</v>
      </c>
      <c r="I624" s="242"/>
      <c r="J624" s="238"/>
      <c r="K624" s="238"/>
      <c r="L624" s="243"/>
      <c r="M624" s="244"/>
      <c r="N624" s="245"/>
      <c r="O624" s="245"/>
      <c r="P624" s="245"/>
      <c r="Q624" s="245"/>
      <c r="R624" s="245"/>
      <c r="S624" s="245"/>
      <c r="T624" s="246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7" t="s">
        <v>234</v>
      </c>
      <c r="AU624" s="247" t="s">
        <v>82</v>
      </c>
      <c r="AV624" s="13" t="s">
        <v>82</v>
      </c>
      <c r="AW624" s="13" t="s">
        <v>33</v>
      </c>
      <c r="AX624" s="13" t="s">
        <v>72</v>
      </c>
      <c r="AY624" s="247" t="s">
        <v>221</v>
      </c>
    </row>
    <row r="625" spans="1:51" s="14" customFormat="1" ht="12">
      <c r="A625" s="14"/>
      <c r="B625" s="248"/>
      <c r="C625" s="249"/>
      <c r="D625" s="230" t="s">
        <v>234</v>
      </c>
      <c r="E625" s="250" t="s">
        <v>19</v>
      </c>
      <c r="F625" s="251" t="s">
        <v>425</v>
      </c>
      <c r="G625" s="249"/>
      <c r="H625" s="250" t="s">
        <v>19</v>
      </c>
      <c r="I625" s="252"/>
      <c r="J625" s="249"/>
      <c r="K625" s="249"/>
      <c r="L625" s="253"/>
      <c r="M625" s="254"/>
      <c r="N625" s="255"/>
      <c r="O625" s="255"/>
      <c r="P625" s="255"/>
      <c r="Q625" s="255"/>
      <c r="R625" s="255"/>
      <c r="S625" s="255"/>
      <c r="T625" s="256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7" t="s">
        <v>234</v>
      </c>
      <c r="AU625" s="257" t="s">
        <v>82</v>
      </c>
      <c r="AV625" s="14" t="s">
        <v>80</v>
      </c>
      <c r="AW625" s="14" t="s">
        <v>33</v>
      </c>
      <c r="AX625" s="14" t="s">
        <v>72</v>
      </c>
      <c r="AY625" s="257" t="s">
        <v>221</v>
      </c>
    </row>
    <row r="626" spans="1:51" s="13" customFormat="1" ht="12">
      <c r="A626" s="13"/>
      <c r="B626" s="237"/>
      <c r="C626" s="238"/>
      <c r="D626" s="230" t="s">
        <v>234</v>
      </c>
      <c r="E626" s="239" t="s">
        <v>19</v>
      </c>
      <c r="F626" s="240" t="s">
        <v>426</v>
      </c>
      <c r="G626" s="238"/>
      <c r="H626" s="241">
        <v>1.18</v>
      </c>
      <c r="I626" s="242"/>
      <c r="J626" s="238"/>
      <c r="K626" s="238"/>
      <c r="L626" s="243"/>
      <c r="M626" s="244"/>
      <c r="N626" s="245"/>
      <c r="O626" s="245"/>
      <c r="P626" s="245"/>
      <c r="Q626" s="245"/>
      <c r="R626" s="245"/>
      <c r="S626" s="245"/>
      <c r="T626" s="246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7" t="s">
        <v>234</v>
      </c>
      <c r="AU626" s="247" t="s">
        <v>82</v>
      </c>
      <c r="AV626" s="13" t="s">
        <v>82</v>
      </c>
      <c r="AW626" s="13" t="s">
        <v>33</v>
      </c>
      <c r="AX626" s="13" t="s">
        <v>72</v>
      </c>
      <c r="AY626" s="247" t="s">
        <v>221</v>
      </c>
    </row>
    <row r="627" spans="1:51" s="14" customFormat="1" ht="12">
      <c r="A627" s="14"/>
      <c r="B627" s="248"/>
      <c r="C627" s="249"/>
      <c r="D627" s="230" t="s">
        <v>234</v>
      </c>
      <c r="E627" s="250" t="s">
        <v>19</v>
      </c>
      <c r="F627" s="251" t="s">
        <v>427</v>
      </c>
      <c r="G627" s="249"/>
      <c r="H627" s="250" t="s">
        <v>19</v>
      </c>
      <c r="I627" s="252"/>
      <c r="J627" s="249"/>
      <c r="K627" s="249"/>
      <c r="L627" s="253"/>
      <c r="M627" s="254"/>
      <c r="N627" s="255"/>
      <c r="O627" s="255"/>
      <c r="P627" s="255"/>
      <c r="Q627" s="255"/>
      <c r="R627" s="255"/>
      <c r="S627" s="255"/>
      <c r="T627" s="256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7" t="s">
        <v>234</v>
      </c>
      <c r="AU627" s="257" t="s">
        <v>82</v>
      </c>
      <c r="AV627" s="14" t="s">
        <v>80</v>
      </c>
      <c r="AW627" s="14" t="s">
        <v>33</v>
      </c>
      <c r="AX627" s="14" t="s">
        <v>72</v>
      </c>
      <c r="AY627" s="257" t="s">
        <v>221</v>
      </c>
    </row>
    <row r="628" spans="1:51" s="13" customFormat="1" ht="12">
      <c r="A628" s="13"/>
      <c r="B628" s="237"/>
      <c r="C628" s="238"/>
      <c r="D628" s="230" t="s">
        <v>234</v>
      </c>
      <c r="E628" s="239" t="s">
        <v>19</v>
      </c>
      <c r="F628" s="240" t="s">
        <v>428</v>
      </c>
      <c r="G628" s="238"/>
      <c r="H628" s="241">
        <v>4.31</v>
      </c>
      <c r="I628" s="242"/>
      <c r="J628" s="238"/>
      <c r="K628" s="238"/>
      <c r="L628" s="243"/>
      <c r="M628" s="244"/>
      <c r="N628" s="245"/>
      <c r="O628" s="245"/>
      <c r="P628" s="245"/>
      <c r="Q628" s="245"/>
      <c r="R628" s="245"/>
      <c r="S628" s="245"/>
      <c r="T628" s="246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7" t="s">
        <v>234</v>
      </c>
      <c r="AU628" s="247" t="s">
        <v>82</v>
      </c>
      <c r="AV628" s="13" t="s">
        <v>82</v>
      </c>
      <c r="AW628" s="13" t="s">
        <v>33</v>
      </c>
      <c r="AX628" s="13" t="s">
        <v>72</v>
      </c>
      <c r="AY628" s="247" t="s">
        <v>221</v>
      </c>
    </row>
    <row r="629" spans="1:51" s="14" customFormat="1" ht="12">
      <c r="A629" s="14"/>
      <c r="B629" s="248"/>
      <c r="C629" s="249"/>
      <c r="D629" s="230" t="s">
        <v>234</v>
      </c>
      <c r="E629" s="250" t="s">
        <v>19</v>
      </c>
      <c r="F629" s="251" t="s">
        <v>429</v>
      </c>
      <c r="G629" s="249"/>
      <c r="H629" s="250" t="s">
        <v>19</v>
      </c>
      <c r="I629" s="252"/>
      <c r="J629" s="249"/>
      <c r="K629" s="249"/>
      <c r="L629" s="253"/>
      <c r="M629" s="254"/>
      <c r="N629" s="255"/>
      <c r="O629" s="255"/>
      <c r="P629" s="255"/>
      <c r="Q629" s="255"/>
      <c r="R629" s="255"/>
      <c r="S629" s="255"/>
      <c r="T629" s="256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7" t="s">
        <v>234</v>
      </c>
      <c r="AU629" s="257" t="s">
        <v>82</v>
      </c>
      <c r="AV629" s="14" t="s">
        <v>80</v>
      </c>
      <c r="AW629" s="14" t="s">
        <v>33</v>
      </c>
      <c r="AX629" s="14" t="s">
        <v>72</v>
      </c>
      <c r="AY629" s="257" t="s">
        <v>221</v>
      </c>
    </row>
    <row r="630" spans="1:51" s="13" customFormat="1" ht="12">
      <c r="A630" s="13"/>
      <c r="B630" s="237"/>
      <c r="C630" s="238"/>
      <c r="D630" s="230" t="s">
        <v>234</v>
      </c>
      <c r="E630" s="239" t="s">
        <v>19</v>
      </c>
      <c r="F630" s="240" t="s">
        <v>430</v>
      </c>
      <c r="G630" s="238"/>
      <c r="H630" s="241">
        <v>9.26</v>
      </c>
      <c r="I630" s="242"/>
      <c r="J630" s="238"/>
      <c r="K630" s="238"/>
      <c r="L630" s="243"/>
      <c r="M630" s="244"/>
      <c r="N630" s="245"/>
      <c r="O630" s="245"/>
      <c r="P630" s="245"/>
      <c r="Q630" s="245"/>
      <c r="R630" s="245"/>
      <c r="S630" s="245"/>
      <c r="T630" s="246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7" t="s">
        <v>234</v>
      </c>
      <c r="AU630" s="247" t="s">
        <v>82</v>
      </c>
      <c r="AV630" s="13" t="s">
        <v>82</v>
      </c>
      <c r="AW630" s="13" t="s">
        <v>33</v>
      </c>
      <c r="AX630" s="13" t="s">
        <v>72</v>
      </c>
      <c r="AY630" s="247" t="s">
        <v>221</v>
      </c>
    </row>
    <row r="631" spans="1:51" s="16" customFormat="1" ht="12">
      <c r="A631" s="16"/>
      <c r="B631" s="279"/>
      <c r="C631" s="280"/>
      <c r="D631" s="230" t="s">
        <v>234</v>
      </c>
      <c r="E631" s="281" t="s">
        <v>19</v>
      </c>
      <c r="F631" s="282" t="s">
        <v>450</v>
      </c>
      <c r="G631" s="280"/>
      <c r="H631" s="283">
        <v>157.46</v>
      </c>
      <c r="I631" s="284"/>
      <c r="J631" s="280"/>
      <c r="K631" s="280"/>
      <c r="L631" s="285"/>
      <c r="M631" s="286"/>
      <c r="N631" s="287"/>
      <c r="O631" s="287"/>
      <c r="P631" s="287"/>
      <c r="Q631" s="287"/>
      <c r="R631" s="287"/>
      <c r="S631" s="287"/>
      <c r="T631" s="288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T631" s="289" t="s">
        <v>234</v>
      </c>
      <c r="AU631" s="289" t="s">
        <v>82</v>
      </c>
      <c r="AV631" s="16" t="s">
        <v>95</v>
      </c>
      <c r="AW631" s="16" t="s">
        <v>33</v>
      </c>
      <c r="AX631" s="16" t="s">
        <v>72</v>
      </c>
      <c r="AY631" s="289" t="s">
        <v>221</v>
      </c>
    </row>
    <row r="632" spans="1:51" s="14" customFormat="1" ht="12">
      <c r="A632" s="14"/>
      <c r="B632" s="248"/>
      <c r="C632" s="249"/>
      <c r="D632" s="230" t="s">
        <v>234</v>
      </c>
      <c r="E632" s="250" t="s">
        <v>19</v>
      </c>
      <c r="F632" s="251" t="s">
        <v>723</v>
      </c>
      <c r="G632" s="249"/>
      <c r="H632" s="250" t="s">
        <v>19</v>
      </c>
      <c r="I632" s="252"/>
      <c r="J632" s="249"/>
      <c r="K632" s="249"/>
      <c r="L632" s="253"/>
      <c r="M632" s="254"/>
      <c r="N632" s="255"/>
      <c r="O632" s="255"/>
      <c r="P632" s="255"/>
      <c r="Q632" s="255"/>
      <c r="R632" s="255"/>
      <c r="S632" s="255"/>
      <c r="T632" s="256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7" t="s">
        <v>234</v>
      </c>
      <c r="AU632" s="257" t="s">
        <v>82</v>
      </c>
      <c r="AV632" s="14" t="s">
        <v>80</v>
      </c>
      <c r="AW632" s="14" t="s">
        <v>33</v>
      </c>
      <c r="AX632" s="14" t="s">
        <v>72</v>
      </c>
      <c r="AY632" s="257" t="s">
        <v>221</v>
      </c>
    </row>
    <row r="633" spans="1:51" s="13" customFormat="1" ht="12">
      <c r="A633" s="13"/>
      <c r="B633" s="237"/>
      <c r="C633" s="238"/>
      <c r="D633" s="230" t="s">
        <v>234</v>
      </c>
      <c r="E633" s="239" t="s">
        <v>19</v>
      </c>
      <c r="F633" s="240" t="s">
        <v>146</v>
      </c>
      <c r="G633" s="238"/>
      <c r="H633" s="241">
        <v>4.45</v>
      </c>
      <c r="I633" s="242"/>
      <c r="J633" s="238"/>
      <c r="K633" s="238"/>
      <c r="L633" s="243"/>
      <c r="M633" s="244"/>
      <c r="N633" s="245"/>
      <c r="O633" s="245"/>
      <c r="P633" s="245"/>
      <c r="Q633" s="245"/>
      <c r="R633" s="245"/>
      <c r="S633" s="245"/>
      <c r="T633" s="246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7" t="s">
        <v>234</v>
      </c>
      <c r="AU633" s="247" t="s">
        <v>82</v>
      </c>
      <c r="AV633" s="13" t="s">
        <v>82</v>
      </c>
      <c r="AW633" s="13" t="s">
        <v>33</v>
      </c>
      <c r="AX633" s="13" t="s">
        <v>72</v>
      </c>
      <c r="AY633" s="247" t="s">
        <v>221</v>
      </c>
    </row>
    <row r="634" spans="1:51" s="16" customFormat="1" ht="12">
      <c r="A634" s="16"/>
      <c r="B634" s="279"/>
      <c r="C634" s="280"/>
      <c r="D634" s="230" t="s">
        <v>234</v>
      </c>
      <c r="E634" s="281" t="s">
        <v>19</v>
      </c>
      <c r="F634" s="282" t="s">
        <v>450</v>
      </c>
      <c r="G634" s="280"/>
      <c r="H634" s="283">
        <v>4.45</v>
      </c>
      <c r="I634" s="284"/>
      <c r="J634" s="280"/>
      <c r="K634" s="280"/>
      <c r="L634" s="285"/>
      <c r="M634" s="286"/>
      <c r="N634" s="287"/>
      <c r="O634" s="287"/>
      <c r="P634" s="287"/>
      <c r="Q634" s="287"/>
      <c r="R634" s="287"/>
      <c r="S634" s="287"/>
      <c r="T634" s="288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T634" s="289" t="s">
        <v>234</v>
      </c>
      <c r="AU634" s="289" t="s">
        <v>82</v>
      </c>
      <c r="AV634" s="16" t="s">
        <v>95</v>
      </c>
      <c r="AW634" s="16" t="s">
        <v>33</v>
      </c>
      <c r="AX634" s="16" t="s">
        <v>72</v>
      </c>
      <c r="AY634" s="289" t="s">
        <v>221</v>
      </c>
    </row>
    <row r="635" spans="1:51" s="14" customFormat="1" ht="12">
      <c r="A635" s="14"/>
      <c r="B635" s="248"/>
      <c r="C635" s="249"/>
      <c r="D635" s="230" t="s">
        <v>234</v>
      </c>
      <c r="E635" s="250" t="s">
        <v>19</v>
      </c>
      <c r="F635" s="251" t="s">
        <v>600</v>
      </c>
      <c r="G635" s="249"/>
      <c r="H635" s="250" t="s">
        <v>19</v>
      </c>
      <c r="I635" s="252"/>
      <c r="J635" s="249"/>
      <c r="K635" s="249"/>
      <c r="L635" s="253"/>
      <c r="M635" s="254"/>
      <c r="N635" s="255"/>
      <c r="O635" s="255"/>
      <c r="P635" s="255"/>
      <c r="Q635" s="255"/>
      <c r="R635" s="255"/>
      <c r="S635" s="255"/>
      <c r="T635" s="256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7" t="s">
        <v>234</v>
      </c>
      <c r="AU635" s="257" t="s">
        <v>82</v>
      </c>
      <c r="AV635" s="14" t="s">
        <v>80</v>
      </c>
      <c r="AW635" s="14" t="s">
        <v>33</v>
      </c>
      <c r="AX635" s="14" t="s">
        <v>72</v>
      </c>
      <c r="AY635" s="257" t="s">
        <v>221</v>
      </c>
    </row>
    <row r="636" spans="1:51" s="13" customFormat="1" ht="12">
      <c r="A636" s="13"/>
      <c r="B636" s="237"/>
      <c r="C636" s="238"/>
      <c r="D636" s="230" t="s">
        <v>234</v>
      </c>
      <c r="E636" s="239" t="s">
        <v>19</v>
      </c>
      <c r="F636" s="240" t="s">
        <v>841</v>
      </c>
      <c r="G636" s="238"/>
      <c r="H636" s="241">
        <v>177.386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7" t="s">
        <v>234</v>
      </c>
      <c r="AU636" s="247" t="s">
        <v>82</v>
      </c>
      <c r="AV636" s="13" t="s">
        <v>82</v>
      </c>
      <c r="AW636" s="13" t="s">
        <v>33</v>
      </c>
      <c r="AX636" s="13" t="s">
        <v>72</v>
      </c>
      <c r="AY636" s="247" t="s">
        <v>221</v>
      </c>
    </row>
    <row r="637" spans="1:51" s="16" customFormat="1" ht="12">
      <c r="A637" s="16"/>
      <c r="B637" s="279"/>
      <c r="C637" s="280"/>
      <c r="D637" s="230" t="s">
        <v>234</v>
      </c>
      <c r="E637" s="281" t="s">
        <v>19</v>
      </c>
      <c r="F637" s="282" t="s">
        <v>450</v>
      </c>
      <c r="G637" s="280"/>
      <c r="H637" s="283">
        <v>177.386</v>
      </c>
      <c r="I637" s="284"/>
      <c r="J637" s="280"/>
      <c r="K637" s="280"/>
      <c r="L637" s="285"/>
      <c r="M637" s="286"/>
      <c r="N637" s="287"/>
      <c r="O637" s="287"/>
      <c r="P637" s="287"/>
      <c r="Q637" s="287"/>
      <c r="R637" s="287"/>
      <c r="S637" s="287"/>
      <c r="T637" s="288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T637" s="289" t="s">
        <v>234</v>
      </c>
      <c r="AU637" s="289" t="s">
        <v>82</v>
      </c>
      <c r="AV637" s="16" t="s">
        <v>95</v>
      </c>
      <c r="AW637" s="16" t="s">
        <v>33</v>
      </c>
      <c r="AX637" s="16" t="s">
        <v>72</v>
      </c>
      <c r="AY637" s="289" t="s">
        <v>221</v>
      </c>
    </row>
    <row r="638" spans="1:51" s="15" customFormat="1" ht="12">
      <c r="A638" s="15"/>
      <c r="B638" s="258"/>
      <c r="C638" s="259"/>
      <c r="D638" s="230" t="s">
        <v>234</v>
      </c>
      <c r="E638" s="260" t="s">
        <v>19</v>
      </c>
      <c r="F638" s="261" t="s">
        <v>243</v>
      </c>
      <c r="G638" s="259"/>
      <c r="H638" s="262">
        <v>339.296</v>
      </c>
      <c r="I638" s="263"/>
      <c r="J638" s="259"/>
      <c r="K638" s="259"/>
      <c r="L638" s="264"/>
      <c r="M638" s="265"/>
      <c r="N638" s="266"/>
      <c r="O638" s="266"/>
      <c r="P638" s="266"/>
      <c r="Q638" s="266"/>
      <c r="R638" s="266"/>
      <c r="S638" s="266"/>
      <c r="T638" s="267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68" t="s">
        <v>234</v>
      </c>
      <c r="AU638" s="268" t="s">
        <v>82</v>
      </c>
      <c r="AV638" s="15" t="s">
        <v>228</v>
      </c>
      <c r="AW638" s="15" t="s">
        <v>33</v>
      </c>
      <c r="AX638" s="15" t="s">
        <v>80</v>
      </c>
      <c r="AY638" s="268" t="s">
        <v>221</v>
      </c>
    </row>
    <row r="639" spans="1:65" s="2" customFormat="1" ht="24.15" customHeight="1">
      <c r="A639" s="41"/>
      <c r="B639" s="42"/>
      <c r="C639" s="269" t="s">
        <v>842</v>
      </c>
      <c r="D639" s="269" t="s">
        <v>295</v>
      </c>
      <c r="E639" s="270" t="s">
        <v>843</v>
      </c>
      <c r="F639" s="271" t="s">
        <v>844</v>
      </c>
      <c r="G639" s="272" t="s">
        <v>226</v>
      </c>
      <c r="H639" s="273">
        <v>390.19</v>
      </c>
      <c r="I639" s="274"/>
      <c r="J639" s="275">
        <f>ROUND(I639*H639,2)</f>
        <v>0</v>
      </c>
      <c r="K639" s="271" t="s">
        <v>227</v>
      </c>
      <c r="L639" s="276"/>
      <c r="M639" s="277" t="s">
        <v>19</v>
      </c>
      <c r="N639" s="278" t="s">
        <v>43</v>
      </c>
      <c r="O639" s="87"/>
      <c r="P639" s="226">
        <f>O639*H639</f>
        <v>0</v>
      </c>
      <c r="Q639" s="226">
        <v>0.0003</v>
      </c>
      <c r="R639" s="226">
        <f>Q639*H639</f>
        <v>0.117057</v>
      </c>
      <c r="S639" s="226">
        <v>0</v>
      </c>
      <c r="T639" s="227">
        <f>S639*H639</f>
        <v>0</v>
      </c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R639" s="228" t="s">
        <v>484</v>
      </c>
      <c r="AT639" s="228" t="s">
        <v>295</v>
      </c>
      <c r="AU639" s="228" t="s">
        <v>82</v>
      </c>
      <c r="AY639" s="20" t="s">
        <v>221</v>
      </c>
      <c r="BE639" s="229">
        <f>IF(N639="základní",J639,0)</f>
        <v>0</v>
      </c>
      <c r="BF639" s="229">
        <f>IF(N639="snížená",J639,0)</f>
        <v>0</v>
      </c>
      <c r="BG639" s="229">
        <f>IF(N639="zákl. přenesená",J639,0)</f>
        <v>0</v>
      </c>
      <c r="BH639" s="229">
        <f>IF(N639="sníž. přenesená",J639,0)</f>
        <v>0</v>
      </c>
      <c r="BI639" s="229">
        <f>IF(N639="nulová",J639,0)</f>
        <v>0</v>
      </c>
      <c r="BJ639" s="20" t="s">
        <v>80</v>
      </c>
      <c r="BK639" s="229">
        <f>ROUND(I639*H639,2)</f>
        <v>0</v>
      </c>
      <c r="BL639" s="20" t="s">
        <v>341</v>
      </c>
      <c r="BM639" s="228" t="s">
        <v>845</v>
      </c>
    </row>
    <row r="640" spans="1:47" s="2" customFormat="1" ht="12">
      <c r="A640" s="41"/>
      <c r="B640" s="42"/>
      <c r="C640" s="43"/>
      <c r="D640" s="230" t="s">
        <v>230</v>
      </c>
      <c r="E640" s="43"/>
      <c r="F640" s="231" t="s">
        <v>844</v>
      </c>
      <c r="G640" s="43"/>
      <c r="H640" s="43"/>
      <c r="I640" s="232"/>
      <c r="J640" s="43"/>
      <c r="K640" s="43"/>
      <c r="L640" s="47"/>
      <c r="M640" s="233"/>
      <c r="N640" s="234"/>
      <c r="O640" s="87"/>
      <c r="P640" s="87"/>
      <c r="Q640" s="87"/>
      <c r="R640" s="87"/>
      <c r="S640" s="87"/>
      <c r="T640" s="88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T640" s="20" t="s">
        <v>230</v>
      </c>
      <c r="AU640" s="20" t="s">
        <v>82</v>
      </c>
    </row>
    <row r="641" spans="1:51" s="14" customFormat="1" ht="12">
      <c r="A641" s="14"/>
      <c r="B641" s="248"/>
      <c r="C641" s="249"/>
      <c r="D641" s="230" t="s">
        <v>234</v>
      </c>
      <c r="E641" s="250" t="s">
        <v>19</v>
      </c>
      <c r="F641" s="251" t="s">
        <v>412</v>
      </c>
      <c r="G641" s="249"/>
      <c r="H641" s="250" t="s">
        <v>19</v>
      </c>
      <c r="I641" s="252"/>
      <c r="J641" s="249"/>
      <c r="K641" s="249"/>
      <c r="L641" s="253"/>
      <c r="M641" s="254"/>
      <c r="N641" s="255"/>
      <c r="O641" s="255"/>
      <c r="P641" s="255"/>
      <c r="Q641" s="255"/>
      <c r="R641" s="255"/>
      <c r="S641" s="255"/>
      <c r="T641" s="25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7" t="s">
        <v>234</v>
      </c>
      <c r="AU641" s="257" t="s">
        <v>82</v>
      </c>
      <c r="AV641" s="14" t="s">
        <v>80</v>
      </c>
      <c r="AW641" s="14" t="s">
        <v>33</v>
      </c>
      <c r="AX641" s="14" t="s">
        <v>72</v>
      </c>
      <c r="AY641" s="257" t="s">
        <v>221</v>
      </c>
    </row>
    <row r="642" spans="1:51" s="13" customFormat="1" ht="12">
      <c r="A642" s="13"/>
      <c r="B642" s="237"/>
      <c r="C642" s="238"/>
      <c r="D642" s="230" t="s">
        <v>234</v>
      </c>
      <c r="E642" s="239" t="s">
        <v>19</v>
      </c>
      <c r="F642" s="240" t="s">
        <v>413</v>
      </c>
      <c r="G642" s="238"/>
      <c r="H642" s="241">
        <v>8.37</v>
      </c>
      <c r="I642" s="242"/>
      <c r="J642" s="238"/>
      <c r="K642" s="238"/>
      <c r="L642" s="243"/>
      <c r="M642" s="244"/>
      <c r="N642" s="245"/>
      <c r="O642" s="245"/>
      <c r="P642" s="245"/>
      <c r="Q642" s="245"/>
      <c r="R642" s="245"/>
      <c r="S642" s="245"/>
      <c r="T642" s="246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7" t="s">
        <v>234</v>
      </c>
      <c r="AU642" s="247" t="s">
        <v>82</v>
      </c>
      <c r="AV642" s="13" t="s">
        <v>82</v>
      </c>
      <c r="AW642" s="13" t="s">
        <v>33</v>
      </c>
      <c r="AX642" s="13" t="s">
        <v>72</v>
      </c>
      <c r="AY642" s="247" t="s">
        <v>221</v>
      </c>
    </row>
    <row r="643" spans="1:51" s="14" customFormat="1" ht="12">
      <c r="A643" s="14"/>
      <c r="B643" s="248"/>
      <c r="C643" s="249"/>
      <c r="D643" s="230" t="s">
        <v>234</v>
      </c>
      <c r="E643" s="250" t="s">
        <v>19</v>
      </c>
      <c r="F643" s="251" t="s">
        <v>414</v>
      </c>
      <c r="G643" s="249"/>
      <c r="H643" s="250" t="s">
        <v>19</v>
      </c>
      <c r="I643" s="252"/>
      <c r="J643" s="249"/>
      <c r="K643" s="249"/>
      <c r="L643" s="253"/>
      <c r="M643" s="254"/>
      <c r="N643" s="255"/>
      <c r="O643" s="255"/>
      <c r="P643" s="255"/>
      <c r="Q643" s="255"/>
      <c r="R643" s="255"/>
      <c r="S643" s="255"/>
      <c r="T643" s="25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7" t="s">
        <v>234</v>
      </c>
      <c r="AU643" s="257" t="s">
        <v>82</v>
      </c>
      <c r="AV643" s="14" t="s">
        <v>80</v>
      </c>
      <c r="AW643" s="14" t="s">
        <v>33</v>
      </c>
      <c r="AX643" s="14" t="s">
        <v>72</v>
      </c>
      <c r="AY643" s="257" t="s">
        <v>221</v>
      </c>
    </row>
    <row r="644" spans="1:51" s="13" customFormat="1" ht="12">
      <c r="A644" s="13"/>
      <c r="B644" s="237"/>
      <c r="C644" s="238"/>
      <c r="D644" s="230" t="s">
        <v>234</v>
      </c>
      <c r="E644" s="239" t="s">
        <v>19</v>
      </c>
      <c r="F644" s="240" t="s">
        <v>415</v>
      </c>
      <c r="G644" s="238"/>
      <c r="H644" s="241">
        <v>4.16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7" t="s">
        <v>234</v>
      </c>
      <c r="AU644" s="247" t="s">
        <v>82</v>
      </c>
      <c r="AV644" s="13" t="s">
        <v>82</v>
      </c>
      <c r="AW644" s="13" t="s">
        <v>33</v>
      </c>
      <c r="AX644" s="13" t="s">
        <v>72</v>
      </c>
      <c r="AY644" s="247" t="s">
        <v>221</v>
      </c>
    </row>
    <row r="645" spans="1:51" s="14" customFormat="1" ht="12">
      <c r="A645" s="14"/>
      <c r="B645" s="248"/>
      <c r="C645" s="249"/>
      <c r="D645" s="230" t="s">
        <v>234</v>
      </c>
      <c r="E645" s="250" t="s">
        <v>19</v>
      </c>
      <c r="F645" s="251" t="s">
        <v>416</v>
      </c>
      <c r="G645" s="249"/>
      <c r="H645" s="250" t="s">
        <v>19</v>
      </c>
      <c r="I645" s="252"/>
      <c r="J645" s="249"/>
      <c r="K645" s="249"/>
      <c r="L645" s="253"/>
      <c r="M645" s="254"/>
      <c r="N645" s="255"/>
      <c r="O645" s="255"/>
      <c r="P645" s="255"/>
      <c r="Q645" s="255"/>
      <c r="R645" s="255"/>
      <c r="S645" s="255"/>
      <c r="T645" s="256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7" t="s">
        <v>234</v>
      </c>
      <c r="AU645" s="257" t="s">
        <v>82</v>
      </c>
      <c r="AV645" s="14" t="s">
        <v>80</v>
      </c>
      <c r="AW645" s="14" t="s">
        <v>33</v>
      </c>
      <c r="AX645" s="14" t="s">
        <v>72</v>
      </c>
      <c r="AY645" s="257" t="s">
        <v>221</v>
      </c>
    </row>
    <row r="646" spans="1:51" s="13" customFormat="1" ht="12">
      <c r="A646" s="13"/>
      <c r="B646" s="237"/>
      <c r="C646" s="238"/>
      <c r="D646" s="230" t="s">
        <v>234</v>
      </c>
      <c r="E646" s="239" t="s">
        <v>19</v>
      </c>
      <c r="F646" s="240" t="s">
        <v>417</v>
      </c>
      <c r="G646" s="238"/>
      <c r="H646" s="241">
        <v>7.8</v>
      </c>
      <c r="I646" s="242"/>
      <c r="J646" s="238"/>
      <c r="K646" s="238"/>
      <c r="L646" s="243"/>
      <c r="M646" s="244"/>
      <c r="N646" s="245"/>
      <c r="O646" s="245"/>
      <c r="P646" s="245"/>
      <c r="Q646" s="245"/>
      <c r="R646" s="245"/>
      <c r="S646" s="245"/>
      <c r="T646" s="246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7" t="s">
        <v>234</v>
      </c>
      <c r="AU646" s="247" t="s">
        <v>82</v>
      </c>
      <c r="AV646" s="13" t="s">
        <v>82</v>
      </c>
      <c r="AW646" s="13" t="s">
        <v>33</v>
      </c>
      <c r="AX646" s="13" t="s">
        <v>72</v>
      </c>
      <c r="AY646" s="247" t="s">
        <v>221</v>
      </c>
    </row>
    <row r="647" spans="1:51" s="14" customFormat="1" ht="12">
      <c r="A647" s="14"/>
      <c r="B647" s="248"/>
      <c r="C647" s="249"/>
      <c r="D647" s="230" t="s">
        <v>234</v>
      </c>
      <c r="E647" s="250" t="s">
        <v>19</v>
      </c>
      <c r="F647" s="251" t="s">
        <v>418</v>
      </c>
      <c r="G647" s="249"/>
      <c r="H647" s="250" t="s">
        <v>19</v>
      </c>
      <c r="I647" s="252"/>
      <c r="J647" s="249"/>
      <c r="K647" s="249"/>
      <c r="L647" s="253"/>
      <c r="M647" s="254"/>
      <c r="N647" s="255"/>
      <c r="O647" s="255"/>
      <c r="P647" s="255"/>
      <c r="Q647" s="255"/>
      <c r="R647" s="255"/>
      <c r="S647" s="255"/>
      <c r="T647" s="25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7" t="s">
        <v>234</v>
      </c>
      <c r="AU647" s="257" t="s">
        <v>82</v>
      </c>
      <c r="AV647" s="14" t="s">
        <v>80</v>
      </c>
      <c r="AW647" s="14" t="s">
        <v>33</v>
      </c>
      <c r="AX647" s="14" t="s">
        <v>72</v>
      </c>
      <c r="AY647" s="257" t="s">
        <v>221</v>
      </c>
    </row>
    <row r="648" spans="1:51" s="13" customFormat="1" ht="12">
      <c r="A648" s="13"/>
      <c r="B648" s="237"/>
      <c r="C648" s="238"/>
      <c r="D648" s="230" t="s">
        <v>234</v>
      </c>
      <c r="E648" s="239" t="s">
        <v>19</v>
      </c>
      <c r="F648" s="240" t="s">
        <v>419</v>
      </c>
      <c r="G648" s="238"/>
      <c r="H648" s="241">
        <v>13.76</v>
      </c>
      <c r="I648" s="242"/>
      <c r="J648" s="238"/>
      <c r="K648" s="238"/>
      <c r="L648" s="243"/>
      <c r="M648" s="244"/>
      <c r="N648" s="245"/>
      <c r="O648" s="245"/>
      <c r="P648" s="245"/>
      <c r="Q648" s="245"/>
      <c r="R648" s="245"/>
      <c r="S648" s="245"/>
      <c r="T648" s="24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7" t="s">
        <v>234</v>
      </c>
      <c r="AU648" s="247" t="s">
        <v>82</v>
      </c>
      <c r="AV648" s="13" t="s">
        <v>82</v>
      </c>
      <c r="AW648" s="13" t="s">
        <v>33</v>
      </c>
      <c r="AX648" s="13" t="s">
        <v>72</v>
      </c>
      <c r="AY648" s="247" t="s">
        <v>221</v>
      </c>
    </row>
    <row r="649" spans="1:51" s="14" customFormat="1" ht="12">
      <c r="A649" s="14"/>
      <c r="B649" s="248"/>
      <c r="C649" s="249"/>
      <c r="D649" s="230" t="s">
        <v>234</v>
      </c>
      <c r="E649" s="250" t="s">
        <v>19</v>
      </c>
      <c r="F649" s="251" t="s">
        <v>420</v>
      </c>
      <c r="G649" s="249"/>
      <c r="H649" s="250" t="s">
        <v>19</v>
      </c>
      <c r="I649" s="252"/>
      <c r="J649" s="249"/>
      <c r="K649" s="249"/>
      <c r="L649" s="253"/>
      <c r="M649" s="254"/>
      <c r="N649" s="255"/>
      <c r="O649" s="255"/>
      <c r="P649" s="255"/>
      <c r="Q649" s="255"/>
      <c r="R649" s="255"/>
      <c r="S649" s="255"/>
      <c r="T649" s="25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7" t="s">
        <v>234</v>
      </c>
      <c r="AU649" s="257" t="s">
        <v>82</v>
      </c>
      <c r="AV649" s="14" t="s">
        <v>80</v>
      </c>
      <c r="AW649" s="14" t="s">
        <v>33</v>
      </c>
      <c r="AX649" s="14" t="s">
        <v>72</v>
      </c>
      <c r="AY649" s="257" t="s">
        <v>221</v>
      </c>
    </row>
    <row r="650" spans="1:51" s="13" customFormat="1" ht="12">
      <c r="A650" s="13"/>
      <c r="B650" s="237"/>
      <c r="C650" s="238"/>
      <c r="D650" s="230" t="s">
        <v>234</v>
      </c>
      <c r="E650" s="239" t="s">
        <v>19</v>
      </c>
      <c r="F650" s="240" t="s">
        <v>421</v>
      </c>
      <c r="G650" s="238"/>
      <c r="H650" s="241">
        <v>8.42</v>
      </c>
      <c r="I650" s="242"/>
      <c r="J650" s="238"/>
      <c r="K650" s="238"/>
      <c r="L650" s="243"/>
      <c r="M650" s="244"/>
      <c r="N650" s="245"/>
      <c r="O650" s="245"/>
      <c r="P650" s="245"/>
      <c r="Q650" s="245"/>
      <c r="R650" s="245"/>
      <c r="S650" s="245"/>
      <c r="T650" s="246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7" t="s">
        <v>234</v>
      </c>
      <c r="AU650" s="247" t="s">
        <v>82</v>
      </c>
      <c r="AV650" s="13" t="s">
        <v>82</v>
      </c>
      <c r="AW650" s="13" t="s">
        <v>33</v>
      </c>
      <c r="AX650" s="13" t="s">
        <v>72</v>
      </c>
      <c r="AY650" s="247" t="s">
        <v>221</v>
      </c>
    </row>
    <row r="651" spans="1:51" s="14" customFormat="1" ht="12">
      <c r="A651" s="14"/>
      <c r="B651" s="248"/>
      <c r="C651" s="249"/>
      <c r="D651" s="230" t="s">
        <v>234</v>
      </c>
      <c r="E651" s="250" t="s">
        <v>19</v>
      </c>
      <c r="F651" s="251" t="s">
        <v>442</v>
      </c>
      <c r="G651" s="249"/>
      <c r="H651" s="250" t="s">
        <v>19</v>
      </c>
      <c r="I651" s="252"/>
      <c r="J651" s="249"/>
      <c r="K651" s="249"/>
      <c r="L651" s="253"/>
      <c r="M651" s="254"/>
      <c r="N651" s="255"/>
      <c r="O651" s="255"/>
      <c r="P651" s="255"/>
      <c r="Q651" s="255"/>
      <c r="R651" s="255"/>
      <c r="S651" s="255"/>
      <c r="T651" s="256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7" t="s">
        <v>234</v>
      </c>
      <c r="AU651" s="257" t="s">
        <v>82</v>
      </c>
      <c r="AV651" s="14" t="s">
        <v>80</v>
      </c>
      <c r="AW651" s="14" t="s">
        <v>33</v>
      </c>
      <c r="AX651" s="14" t="s">
        <v>72</v>
      </c>
      <c r="AY651" s="257" t="s">
        <v>221</v>
      </c>
    </row>
    <row r="652" spans="1:51" s="13" customFormat="1" ht="12">
      <c r="A652" s="13"/>
      <c r="B652" s="237"/>
      <c r="C652" s="238"/>
      <c r="D652" s="230" t="s">
        <v>234</v>
      </c>
      <c r="E652" s="239" t="s">
        <v>19</v>
      </c>
      <c r="F652" s="240" t="s">
        <v>696</v>
      </c>
      <c r="G652" s="238"/>
      <c r="H652" s="241">
        <v>42.6</v>
      </c>
      <c r="I652" s="242"/>
      <c r="J652" s="238"/>
      <c r="K652" s="238"/>
      <c r="L652" s="243"/>
      <c r="M652" s="244"/>
      <c r="N652" s="245"/>
      <c r="O652" s="245"/>
      <c r="P652" s="245"/>
      <c r="Q652" s="245"/>
      <c r="R652" s="245"/>
      <c r="S652" s="245"/>
      <c r="T652" s="246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7" t="s">
        <v>234</v>
      </c>
      <c r="AU652" s="247" t="s">
        <v>82</v>
      </c>
      <c r="AV652" s="13" t="s">
        <v>82</v>
      </c>
      <c r="AW652" s="13" t="s">
        <v>33</v>
      </c>
      <c r="AX652" s="13" t="s">
        <v>72</v>
      </c>
      <c r="AY652" s="247" t="s">
        <v>221</v>
      </c>
    </row>
    <row r="653" spans="1:51" s="14" customFormat="1" ht="12">
      <c r="A653" s="14"/>
      <c r="B653" s="248"/>
      <c r="C653" s="249"/>
      <c r="D653" s="230" t="s">
        <v>234</v>
      </c>
      <c r="E653" s="250" t="s">
        <v>19</v>
      </c>
      <c r="F653" s="251" t="s">
        <v>444</v>
      </c>
      <c r="G653" s="249"/>
      <c r="H653" s="250" t="s">
        <v>19</v>
      </c>
      <c r="I653" s="252"/>
      <c r="J653" s="249"/>
      <c r="K653" s="249"/>
      <c r="L653" s="253"/>
      <c r="M653" s="254"/>
      <c r="N653" s="255"/>
      <c r="O653" s="255"/>
      <c r="P653" s="255"/>
      <c r="Q653" s="255"/>
      <c r="R653" s="255"/>
      <c r="S653" s="255"/>
      <c r="T653" s="256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7" t="s">
        <v>234</v>
      </c>
      <c r="AU653" s="257" t="s">
        <v>82</v>
      </c>
      <c r="AV653" s="14" t="s">
        <v>80</v>
      </c>
      <c r="AW653" s="14" t="s">
        <v>33</v>
      </c>
      <c r="AX653" s="14" t="s">
        <v>72</v>
      </c>
      <c r="AY653" s="257" t="s">
        <v>221</v>
      </c>
    </row>
    <row r="654" spans="1:51" s="13" customFormat="1" ht="12">
      <c r="A654" s="13"/>
      <c r="B654" s="237"/>
      <c r="C654" s="238"/>
      <c r="D654" s="230" t="s">
        <v>234</v>
      </c>
      <c r="E654" s="239" t="s">
        <v>19</v>
      </c>
      <c r="F654" s="240" t="s">
        <v>696</v>
      </c>
      <c r="G654" s="238"/>
      <c r="H654" s="241">
        <v>42.6</v>
      </c>
      <c r="I654" s="242"/>
      <c r="J654" s="238"/>
      <c r="K654" s="238"/>
      <c r="L654" s="243"/>
      <c r="M654" s="244"/>
      <c r="N654" s="245"/>
      <c r="O654" s="245"/>
      <c r="P654" s="245"/>
      <c r="Q654" s="245"/>
      <c r="R654" s="245"/>
      <c r="S654" s="245"/>
      <c r="T654" s="246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7" t="s">
        <v>234</v>
      </c>
      <c r="AU654" s="247" t="s">
        <v>82</v>
      </c>
      <c r="AV654" s="13" t="s">
        <v>82</v>
      </c>
      <c r="AW654" s="13" t="s">
        <v>33</v>
      </c>
      <c r="AX654" s="13" t="s">
        <v>72</v>
      </c>
      <c r="AY654" s="247" t="s">
        <v>221</v>
      </c>
    </row>
    <row r="655" spans="1:51" s="14" customFormat="1" ht="12">
      <c r="A655" s="14"/>
      <c r="B655" s="248"/>
      <c r="C655" s="249"/>
      <c r="D655" s="230" t="s">
        <v>234</v>
      </c>
      <c r="E655" s="250" t="s">
        <v>19</v>
      </c>
      <c r="F655" s="251" t="s">
        <v>422</v>
      </c>
      <c r="G655" s="249"/>
      <c r="H655" s="250" t="s">
        <v>19</v>
      </c>
      <c r="I655" s="252"/>
      <c r="J655" s="249"/>
      <c r="K655" s="249"/>
      <c r="L655" s="253"/>
      <c r="M655" s="254"/>
      <c r="N655" s="255"/>
      <c r="O655" s="255"/>
      <c r="P655" s="255"/>
      <c r="Q655" s="255"/>
      <c r="R655" s="255"/>
      <c r="S655" s="255"/>
      <c r="T655" s="256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7" t="s">
        <v>234</v>
      </c>
      <c r="AU655" s="257" t="s">
        <v>82</v>
      </c>
      <c r="AV655" s="14" t="s">
        <v>80</v>
      </c>
      <c r="AW655" s="14" t="s">
        <v>33</v>
      </c>
      <c r="AX655" s="14" t="s">
        <v>72</v>
      </c>
      <c r="AY655" s="257" t="s">
        <v>221</v>
      </c>
    </row>
    <row r="656" spans="1:51" s="13" customFormat="1" ht="12">
      <c r="A656" s="13"/>
      <c r="B656" s="237"/>
      <c r="C656" s="238"/>
      <c r="D656" s="230" t="s">
        <v>234</v>
      </c>
      <c r="E656" s="239" t="s">
        <v>19</v>
      </c>
      <c r="F656" s="240" t="s">
        <v>417</v>
      </c>
      <c r="G656" s="238"/>
      <c r="H656" s="241">
        <v>7.8</v>
      </c>
      <c r="I656" s="242"/>
      <c r="J656" s="238"/>
      <c r="K656" s="238"/>
      <c r="L656" s="243"/>
      <c r="M656" s="244"/>
      <c r="N656" s="245"/>
      <c r="O656" s="245"/>
      <c r="P656" s="245"/>
      <c r="Q656" s="245"/>
      <c r="R656" s="245"/>
      <c r="S656" s="245"/>
      <c r="T656" s="246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7" t="s">
        <v>234</v>
      </c>
      <c r="AU656" s="247" t="s">
        <v>82</v>
      </c>
      <c r="AV656" s="13" t="s">
        <v>82</v>
      </c>
      <c r="AW656" s="13" t="s">
        <v>33</v>
      </c>
      <c r="AX656" s="13" t="s">
        <v>72</v>
      </c>
      <c r="AY656" s="247" t="s">
        <v>221</v>
      </c>
    </row>
    <row r="657" spans="1:51" s="14" customFormat="1" ht="12">
      <c r="A657" s="14"/>
      <c r="B657" s="248"/>
      <c r="C657" s="249"/>
      <c r="D657" s="230" t="s">
        <v>234</v>
      </c>
      <c r="E657" s="250" t="s">
        <v>19</v>
      </c>
      <c r="F657" s="251" t="s">
        <v>423</v>
      </c>
      <c r="G657" s="249"/>
      <c r="H657" s="250" t="s">
        <v>19</v>
      </c>
      <c r="I657" s="252"/>
      <c r="J657" s="249"/>
      <c r="K657" s="249"/>
      <c r="L657" s="253"/>
      <c r="M657" s="254"/>
      <c r="N657" s="255"/>
      <c r="O657" s="255"/>
      <c r="P657" s="255"/>
      <c r="Q657" s="255"/>
      <c r="R657" s="255"/>
      <c r="S657" s="255"/>
      <c r="T657" s="25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7" t="s">
        <v>234</v>
      </c>
      <c r="AU657" s="257" t="s">
        <v>82</v>
      </c>
      <c r="AV657" s="14" t="s">
        <v>80</v>
      </c>
      <c r="AW657" s="14" t="s">
        <v>33</v>
      </c>
      <c r="AX657" s="14" t="s">
        <v>72</v>
      </c>
      <c r="AY657" s="257" t="s">
        <v>221</v>
      </c>
    </row>
    <row r="658" spans="1:51" s="13" customFormat="1" ht="12">
      <c r="A658" s="13"/>
      <c r="B658" s="237"/>
      <c r="C658" s="238"/>
      <c r="D658" s="230" t="s">
        <v>234</v>
      </c>
      <c r="E658" s="239" t="s">
        <v>19</v>
      </c>
      <c r="F658" s="240" t="s">
        <v>424</v>
      </c>
      <c r="G658" s="238"/>
      <c r="H658" s="241">
        <v>7.2</v>
      </c>
      <c r="I658" s="242"/>
      <c r="J658" s="238"/>
      <c r="K658" s="238"/>
      <c r="L658" s="243"/>
      <c r="M658" s="244"/>
      <c r="N658" s="245"/>
      <c r="O658" s="245"/>
      <c r="P658" s="245"/>
      <c r="Q658" s="245"/>
      <c r="R658" s="245"/>
      <c r="S658" s="245"/>
      <c r="T658" s="246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7" t="s">
        <v>234</v>
      </c>
      <c r="AU658" s="247" t="s">
        <v>82</v>
      </c>
      <c r="AV658" s="13" t="s">
        <v>82</v>
      </c>
      <c r="AW658" s="13" t="s">
        <v>33</v>
      </c>
      <c r="AX658" s="13" t="s">
        <v>72</v>
      </c>
      <c r="AY658" s="247" t="s">
        <v>221</v>
      </c>
    </row>
    <row r="659" spans="1:51" s="14" customFormat="1" ht="12">
      <c r="A659" s="14"/>
      <c r="B659" s="248"/>
      <c r="C659" s="249"/>
      <c r="D659" s="230" t="s">
        <v>234</v>
      </c>
      <c r="E659" s="250" t="s">
        <v>19</v>
      </c>
      <c r="F659" s="251" t="s">
        <v>425</v>
      </c>
      <c r="G659" s="249"/>
      <c r="H659" s="250" t="s">
        <v>19</v>
      </c>
      <c r="I659" s="252"/>
      <c r="J659" s="249"/>
      <c r="K659" s="249"/>
      <c r="L659" s="253"/>
      <c r="M659" s="254"/>
      <c r="N659" s="255"/>
      <c r="O659" s="255"/>
      <c r="P659" s="255"/>
      <c r="Q659" s="255"/>
      <c r="R659" s="255"/>
      <c r="S659" s="255"/>
      <c r="T659" s="256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7" t="s">
        <v>234</v>
      </c>
      <c r="AU659" s="257" t="s">
        <v>82</v>
      </c>
      <c r="AV659" s="14" t="s">
        <v>80</v>
      </c>
      <c r="AW659" s="14" t="s">
        <v>33</v>
      </c>
      <c r="AX659" s="14" t="s">
        <v>72</v>
      </c>
      <c r="AY659" s="257" t="s">
        <v>221</v>
      </c>
    </row>
    <row r="660" spans="1:51" s="13" customFormat="1" ht="12">
      <c r="A660" s="13"/>
      <c r="B660" s="237"/>
      <c r="C660" s="238"/>
      <c r="D660" s="230" t="s">
        <v>234</v>
      </c>
      <c r="E660" s="239" t="s">
        <v>19</v>
      </c>
      <c r="F660" s="240" t="s">
        <v>426</v>
      </c>
      <c r="G660" s="238"/>
      <c r="H660" s="241">
        <v>1.18</v>
      </c>
      <c r="I660" s="242"/>
      <c r="J660" s="238"/>
      <c r="K660" s="238"/>
      <c r="L660" s="243"/>
      <c r="M660" s="244"/>
      <c r="N660" s="245"/>
      <c r="O660" s="245"/>
      <c r="P660" s="245"/>
      <c r="Q660" s="245"/>
      <c r="R660" s="245"/>
      <c r="S660" s="245"/>
      <c r="T660" s="246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7" t="s">
        <v>234</v>
      </c>
      <c r="AU660" s="247" t="s">
        <v>82</v>
      </c>
      <c r="AV660" s="13" t="s">
        <v>82</v>
      </c>
      <c r="AW660" s="13" t="s">
        <v>33</v>
      </c>
      <c r="AX660" s="13" t="s">
        <v>72</v>
      </c>
      <c r="AY660" s="247" t="s">
        <v>221</v>
      </c>
    </row>
    <row r="661" spans="1:51" s="14" customFormat="1" ht="12">
      <c r="A661" s="14"/>
      <c r="B661" s="248"/>
      <c r="C661" s="249"/>
      <c r="D661" s="230" t="s">
        <v>234</v>
      </c>
      <c r="E661" s="250" t="s">
        <v>19</v>
      </c>
      <c r="F661" s="251" t="s">
        <v>427</v>
      </c>
      <c r="G661" s="249"/>
      <c r="H661" s="250" t="s">
        <v>19</v>
      </c>
      <c r="I661" s="252"/>
      <c r="J661" s="249"/>
      <c r="K661" s="249"/>
      <c r="L661" s="253"/>
      <c r="M661" s="254"/>
      <c r="N661" s="255"/>
      <c r="O661" s="255"/>
      <c r="P661" s="255"/>
      <c r="Q661" s="255"/>
      <c r="R661" s="255"/>
      <c r="S661" s="255"/>
      <c r="T661" s="256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7" t="s">
        <v>234</v>
      </c>
      <c r="AU661" s="257" t="s">
        <v>82</v>
      </c>
      <c r="AV661" s="14" t="s">
        <v>80</v>
      </c>
      <c r="AW661" s="14" t="s">
        <v>33</v>
      </c>
      <c r="AX661" s="14" t="s">
        <v>72</v>
      </c>
      <c r="AY661" s="257" t="s">
        <v>221</v>
      </c>
    </row>
    <row r="662" spans="1:51" s="13" customFormat="1" ht="12">
      <c r="A662" s="13"/>
      <c r="B662" s="237"/>
      <c r="C662" s="238"/>
      <c r="D662" s="230" t="s">
        <v>234</v>
      </c>
      <c r="E662" s="239" t="s">
        <v>19</v>
      </c>
      <c r="F662" s="240" t="s">
        <v>428</v>
      </c>
      <c r="G662" s="238"/>
      <c r="H662" s="241">
        <v>4.31</v>
      </c>
      <c r="I662" s="242"/>
      <c r="J662" s="238"/>
      <c r="K662" s="238"/>
      <c r="L662" s="243"/>
      <c r="M662" s="244"/>
      <c r="N662" s="245"/>
      <c r="O662" s="245"/>
      <c r="P662" s="245"/>
      <c r="Q662" s="245"/>
      <c r="R662" s="245"/>
      <c r="S662" s="245"/>
      <c r="T662" s="246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7" t="s">
        <v>234</v>
      </c>
      <c r="AU662" s="247" t="s">
        <v>82</v>
      </c>
      <c r="AV662" s="13" t="s">
        <v>82</v>
      </c>
      <c r="AW662" s="13" t="s">
        <v>33</v>
      </c>
      <c r="AX662" s="13" t="s">
        <v>72</v>
      </c>
      <c r="AY662" s="247" t="s">
        <v>221</v>
      </c>
    </row>
    <row r="663" spans="1:51" s="14" customFormat="1" ht="12">
      <c r="A663" s="14"/>
      <c r="B663" s="248"/>
      <c r="C663" s="249"/>
      <c r="D663" s="230" t="s">
        <v>234</v>
      </c>
      <c r="E663" s="250" t="s">
        <v>19</v>
      </c>
      <c r="F663" s="251" t="s">
        <v>429</v>
      </c>
      <c r="G663" s="249"/>
      <c r="H663" s="250" t="s">
        <v>19</v>
      </c>
      <c r="I663" s="252"/>
      <c r="J663" s="249"/>
      <c r="K663" s="249"/>
      <c r="L663" s="253"/>
      <c r="M663" s="254"/>
      <c r="N663" s="255"/>
      <c r="O663" s="255"/>
      <c r="P663" s="255"/>
      <c r="Q663" s="255"/>
      <c r="R663" s="255"/>
      <c r="S663" s="255"/>
      <c r="T663" s="256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7" t="s">
        <v>234</v>
      </c>
      <c r="AU663" s="257" t="s">
        <v>82</v>
      </c>
      <c r="AV663" s="14" t="s">
        <v>80</v>
      </c>
      <c r="AW663" s="14" t="s">
        <v>33</v>
      </c>
      <c r="AX663" s="14" t="s">
        <v>72</v>
      </c>
      <c r="AY663" s="257" t="s">
        <v>221</v>
      </c>
    </row>
    <row r="664" spans="1:51" s="13" customFormat="1" ht="12">
      <c r="A664" s="13"/>
      <c r="B664" s="237"/>
      <c r="C664" s="238"/>
      <c r="D664" s="230" t="s">
        <v>234</v>
      </c>
      <c r="E664" s="239" t="s">
        <v>19</v>
      </c>
      <c r="F664" s="240" t="s">
        <v>430</v>
      </c>
      <c r="G664" s="238"/>
      <c r="H664" s="241">
        <v>9.26</v>
      </c>
      <c r="I664" s="242"/>
      <c r="J664" s="238"/>
      <c r="K664" s="238"/>
      <c r="L664" s="243"/>
      <c r="M664" s="244"/>
      <c r="N664" s="245"/>
      <c r="O664" s="245"/>
      <c r="P664" s="245"/>
      <c r="Q664" s="245"/>
      <c r="R664" s="245"/>
      <c r="S664" s="245"/>
      <c r="T664" s="246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7" t="s">
        <v>234</v>
      </c>
      <c r="AU664" s="247" t="s">
        <v>82</v>
      </c>
      <c r="AV664" s="13" t="s">
        <v>82</v>
      </c>
      <c r="AW664" s="13" t="s">
        <v>33</v>
      </c>
      <c r="AX664" s="13" t="s">
        <v>72</v>
      </c>
      <c r="AY664" s="247" t="s">
        <v>221</v>
      </c>
    </row>
    <row r="665" spans="1:51" s="16" customFormat="1" ht="12">
      <c r="A665" s="16"/>
      <c r="B665" s="279"/>
      <c r="C665" s="280"/>
      <c r="D665" s="230" t="s">
        <v>234</v>
      </c>
      <c r="E665" s="281" t="s">
        <v>142</v>
      </c>
      <c r="F665" s="282" t="s">
        <v>450</v>
      </c>
      <c r="G665" s="280"/>
      <c r="H665" s="283">
        <v>157.46</v>
      </c>
      <c r="I665" s="284"/>
      <c r="J665" s="280"/>
      <c r="K665" s="280"/>
      <c r="L665" s="285"/>
      <c r="M665" s="286"/>
      <c r="N665" s="287"/>
      <c r="O665" s="287"/>
      <c r="P665" s="287"/>
      <c r="Q665" s="287"/>
      <c r="R665" s="287"/>
      <c r="S665" s="287"/>
      <c r="T665" s="288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T665" s="289" t="s">
        <v>234</v>
      </c>
      <c r="AU665" s="289" t="s">
        <v>82</v>
      </c>
      <c r="AV665" s="16" t="s">
        <v>95</v>
      </c>
      <c r="AW665" s="16" t="s">
        <v>33</v>
      </c>
      <c r="AX665" s="16" t="s">
        <v>72</v>
      </c>
      <c r="AY665" s="289" t="s">
        <v>221</v>
      </c>
    </row>
    <row r="666" spans="1:51" s="14" customFormat="1" ht="12">
      <c r="A666" s="14"/>
      <c r="B666" s="248"/>
      <c r="C666" s="249"/>
      <c r="D666" s="230" t="s">
        <v>234</v>
      </c>
      <c r="E666" s="250" t="s">
        <v>19</v>
      </c>
      <c r="F666" s="251" t="s">
        <v>723</v>
      </c>
      <c r="G666" s="249"/>
      <c r="H666" s="250" t="s">
        <v>19</v>
      </c>
      <c r="I666" s="252"/>
      <c r="J666" s="249"/>
      <c r="K666" s="249"/>
      <c r="L666" s="253"/>
      <c r="M666" s="254"/>
      <c r="N666" s="255"/>
      <c r="O666" s="255"/>
      <c r="P666" s="255"/>
      <c r="Q666" s="255"/>
      <c r="R666" s="255"/>
      <c r="S666" s="255"/>
      <c r="T666" s="256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7" t="s">
        <v>234</v>
      </c>
      <c r="AU666" s="257" t="s">
        <v>82</v>
      </c>
      <c r="AV666" s="14" t="s">
        <v>80</v>
      </c>
      <c r="AW666" s="14" t="s">
        <v>33</v>
      </c>
      <c r="AX666" s="14" t="s">
        <v>72</v>
      </c>
      <c r="AY666" s="257" t="s">
        <v>221</v>
      </c>
    </row>
    <row r="667" spans="1:51" s="13" customFormat="1" ht="12">
      <c r="A667" s="13"/>
      <c r="B667" s="237"/>
      <c r="C667" s="238"/>
      <c r="D667" s="230" t="s">
        <v>234</v>
      </c>
      <c r="E667" s="239" t="s">
        <v>19</v>
      </c>
      <c r="F667" s="240" t="s">
        <v>146</v>
      </c>
      <c r="G667" s="238"/>
      <c r="H667" s="241">
        <v>4.45</v>
      </c>
      <c r="I667" s="242"/>
      <c r="J667" s="238"/>
      <c r="K667" s="238"/>
      <c r="L667" s="243"/>
      <c r="M667" s="244"/>
      <c r="N667" s="245"/>
      <c r="O667" s="245"/>
      <c r="P667" s="245"/>
      <c r="Q667" s="245"/>
      <c r="R667" s="245"/>
      <c r="S667" s="245"/>
      <c r="T667" s="246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7" t="s">
        <v>234</v>
      </c>
      <c r="AU667" s="247" t="s">
        <v>82</v>
      </c>
      <c r="AV667" s="13" t="s">
        <v>82</v>
      </c>
      <c r="AW667" s="13" t="s">
        <v>33</v>
      </c>
      <c r="AX667" s="13" t="s">
        <v>72</v>
      </c>
      <c r="AY667" s="247" t="s">
        <v>221</v>
      </c>
    </row>
    <row r="668" spans="1:51" s="16" customFormat="1" ht="12">
      <c r="A668" s="16"/>
      <c r="B668" s="279"/>
      <c r="C668" s="280"/>
      <c r="D668" s="230" t="s">
        <v>234</v>
      </c>
      <c r="E668" s="281" t="s">
        <v>145</v>
      </c>
      <c r="F668" s="282" t="s">
        <v>450</v>
      </c>
      <c r="G668" s="280"/>
      <c r="H668" s="283">
        <v>4.45</v>
      </c>
      <c r="I668" s="284"/>
      <c r="J668" s="280"/>
      <c r="K668" s="280"/>
      <c r="L668" s="285"/>
      <c r="M668" s="286"/>
      <c r="N668" s="287"/>
      <c r="O668" s="287"/>
      <c r="P668" s="287"/>
      <c r="Q668" s="287"/>
      <c r="R668" s="287"/>
      <c r="S668" s="287"/>
      <c r="T668" s="288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T668" s="289" t="s">
        <v>234</v>
      </c>
      <c r="AU668" s="289" t="s">
        <v>82</v>
      </c>
      <c r="AV668" s="16" t="s">
        <v>95</v>
      </c>
      <c r="AW668" s="16" t="s">
        <v>33</v>
      </c>
      <c r="AX668" s="16" t="s">
        <v>72</v>
      </c>
      <c r="AY668" s="289" t="s">
        <v>221</v>
      </c>
    </row>
    <row r="669" spans="1:51" s="14" customFormat="1" ht="12">
      <c r="A669" s="14"/>
      <c r="B669" s="248"/>
      <c r="C669" s="249"/>
      <c r="D669" s="230" t="s">
        <v>234</v>
      </c>
      <c r="E669" s="250" t="s">
        <v>19</v>
      </c>
      <c r="F669" s="251" t="s">
        <v>600</v>
      </c>
      <c r="G669" s="249"/>
      <c r="H669" s="250" t="s">
        <v>19</v>
      </c>
      <c r="I669" s="252"/>
      <c r="J669" s="249"/>
      <c r="K669" s="249"/>
      <c r="L669" s="253"/>
      <c r="M669" s="254"/>
      <c r="N669" s="255"/>
      <c r="O669" s="255"/>
      <c r="P669" s="255"/>
      <c r="Q669" s="255"/>
      <c r="R669" s="255"/>
      <c r="S669" s="255"/>
      <c r="T669" s="256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7" t="s">
        <v>234</v>
      </c>
      <c r="AU669" s="257" t="s">
        <v>82</v>
      </c>
      <c r="AV669" s="14" t="s">
        <v>80</v>
      </c>
      <c r="AW669" s="14" t="s">
        <v>33</v>
      </c>
      <c r="AX669" s="14" t="s">
        <v>72</v>
      </c>
      <c r="AY669" s="257" t="s">
        <v>221</v>
      </c>
    </row>
    <row r="670" spans="1:51" s="13" customFormat="1" ht="12">
      <c r="A670" s="13"/>
      <c r="B670" s="237"/>
      <c r="C670" s="238"/>
      <c r="D670" s="230" t="s">
        <v>234</v>
      </c>
      <c r="E670" s="239" t="s">
        <v>19</v>
      </c>
      <c r="F670" s="240" t="s">
        <v>841</v>
      </c>
      <c r="G670" s="238"/>
      <c r="H670" s="241">
        <v>177.386</v>
      </c>
      <c r="I670" s="242"/>
      <c r="J670" s="238"/>
      <c r="K670" s="238"/>
      <c r="L670" s="243"/>
      <c r="M670" s="244"/>
      <c r="N670" s="245"/>
      <c r="O670" s="245"/>
      <c r="P670" s="245"/>
      <c r="Q670" s="245"/>
      <c r="R670" s="245"/>
      <c r="S670" s="245"/>
      <c r="T670" s="246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7" t="s">
        <v>234</v>
      </c>
      <c r="AU670" s="247" t="s">
        <v>82</v>
      </c>
      <c r="AV670" s="13" t="s">
        <v>82</v>
      </c>
      <c r="AW670" s="13" t="s">
        <v>33</v>
      </c>
      <c r="AX670" s="13" t="s">
        <v>72</v>
      </c>
      <c r="AY670" s="247" t="s">
        <v>221</v>
      </c>
    </row>
    <row r="671" spans="1:51" s="16" customFormat="1" ht="12">
      <c r="A671" s="16"/>
      <c r="B671" s="279"/>
      <c r="C671" s="280"/>
      <c r="D671" s="230" t="s">
        <v>234</v>
      </c>
      <c r="E671" s="281" t="s">
        <v>19</v>
      </c>
      <c r="F671" s="282" t="s">
        <v>450</v>
      </c>
      <c r="G671" s="280"/>
      <c r="H671" s="283">
        <v>177.386</v>
      </c>
      <c r="I671" s="284"/>
      <c r="J671" s="280"/>
      <c r="K671" s="280"/>
      <c r="L671" s="285"/>
      <c r="M671" s="286"/>
      <c r="N671" s="287"/>
      <c r="O671" s="287"/>
      <c r="P671" s="287"/>
      <c r="Q671" s="287"/>
      <c r="R671" s="287"/>
      <c r="S671" s="287"/>
      <c r="T671" s="288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T671" s="289" t="s">
        <v>234</v>
      </c>
      <c r="AU671" s="289" t="s">
        <v>82</v>
      </c>
      <c r="AV671" s="16" t="s">
        <v>95</v>
      </c>
      <c r="AW671" s="16" t="s">
        <v>33</v>
      </c>
      <c r="AX671" s="16" t="s">
        <v>72</v>
      </c>
      <c r="AY671" s="289" t="s">
        <v>221</v>
      </c>
    </row>
    <row r="672" spans="1:51" s="15" customFormat="1" ht="12">
      <c r="A672" s="15"/>
      <c r="B672" s="258"/>
      <c r="C672" s="259"/>
      <c r="D672" s="230" t="s">
        <v>234</v>
      </c>
      <c r="E672" s="260" t="s">
        <v>19</v>
      </c>
      <c r="F672" s="261" t="s">
        <v>243</v>
      </c>
      <c r="G672" s="259"/>
      <c r="H672" s="262">
        <v>339.296</v>
      </c>
      <c r="I672" s="263"/>
      <c r="J672" s="259"/>
      <c r="K672" s="259"/>
      <c r="L672" s="264"/>
      <c r="M672" s="265"/>
      <c r="N672" s="266"/>
      <c r="O672" s="266"/>
      <c r="P672" s="266"/>
      <c r="Q672" s="266"/>
      <c r="R672" s="266"/>
      <c r="S672" s="266"/>
      <c r="T672" s="267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68" t="s">
        <v>234</v>
      </c>
      <c r="AU672" s="268" t="s">
        <v>82</v>
      </c>
      <c r="AV672" s="15" t="s">
        <v>228</v>
      </c>
      <c r="AW672" s="15" t="s">
        <v>33</v>
      </c>
      <c r="AX672" s="15" t="s">
        <v>80</v>
      </c>
      <c r="AY672" s="268" t="s">
        <v>221</v>
      </c>
    </row>
    <row r="673" spans="1:51" s="13" customFormat="1" ht="12">
      <c r="A673" s="13"/>
      <c r="B673" s="237"/>
      <c r="C673" s="238"/>
      <c r="D673" s="230" t="s">
        <v>234</v>
      </c>
      <c r="E673" s="238"/>
      <c r="F673" s="240" t="s">
        <v>846</v>
      </c>
      <c r="G673" s="238"/>
      <c r="H673" s="241">
        <v>390.19</v>
      </c>
      <c r="I673" s="242"/>
      <c r="J673" s="238"/>
      <c r="K673" s="238"/>
      <c r="L673" s="243"/>
      <c r="M673" s="244"/>
      <c r="N673" s="245"/>
      <c r="O673" s="245"/>
      <c r="P673" s="245"/>
      <c r="Q673" s="245"/>
      <c r="R673" s="245"/>
      <c r="S673" s="245"/>
      <c r="T673" s="246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7" t="s">
        <v>234</v>
      </c>
      <c r="AU673" s="247" t="s">
        <v>82</v>
      </c>
      <c r="AV673" s="13" t="s">
        <v>82</v>
      </c>
      <c r="AW673" s="13" t="s">
        <v>4</v>
      </c>
      <c r="AX673" s="13" t="s">
        <v>80</v>
      </c>
      <c r="AY673" s="247" t="s">
        <v>221</v>
      </c>
    </row>
    <row r="674" spans="1:65" s="2" customFormat="1" ht="24.15" customHeight="1">
      <c r="A674" s="41"/>
      <c r="B674" s="42"/>
      <c r="C674" s="217" t="s">
        <v>847</v>
      </c>
      <c r="D674" s="217" t="s">
        <v>223</v>
      </c>
      <c r="E674" s="218" t="s">
        <v>848</v>
      </c>
      <c r="F674" s="219" t="s">
        <v>849</v>
      </c>
      <c r="G674" s="220" t="s">
        <v>267</v>
      </c>
      <c r="H674" s="221">
        <v>1.53</v>
      </c>
      <c r="I674" s="222"/>
      <c r="J674" s="223">
        <f>ROUND(I674*H674,2)</f>
        <v>0</v>
      </c>
      <c r="K674" s="219" t="s">
        <v>227</v>
      </c>
      <c r="L674" s="47"/>
      <c r="M674" s="224" t="s">
        <v>19</v>
      </c>
      <c r="N674" s="225" t="s">
        <v>43</v>
      </c>
      <c r="O674" s="87"/>
      <c r="P674" s="226">
        <f>O674*H674</f>
        <v>0</v>
      </c>
      <c r="Q674" s="226">
        <v>0</v>
      </c>
      <c r="R674" s="226">
        <f>Q674*H674</f>
        <v>0</v>
      </c>
      <c r="S674" s="226">
        <v>0</v>
      </c>
      <c r="T674" s="227">
        <f>S674*H674</f>
        <v>0</v>
      </c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R674" s="228" t="s">
        <v>341</v>
      </c>
      <c r="AT674" s="228" t="s">
        <v>223</v>
      </c>
      <c r="AU674" s="228" t="s">
        <v>82</v>
      </c>
      <c r="AY674" s="20" t="s">
        <v>221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20" t="s">
        <v>80</v>
      </c>
      <c r="BK674" s="229">
        <f>ROUND(I674*H674,2)</f>
        <v>0</v>
      </c>
      <c r="BL674" s="20" t="s">
        <v>341</v>
      </c>
      <c r="BM674" s="228" t="s">
        <v>850</v>
      </c>
    </row>
    <row r="675" spans="1:47" s="2" customFormat="1" ht="12">
      <c r="A675" s="41"/>
      <c r="B675" s="42"/>
      <c r="C675" s="43"/>
      <c r="D675" s="230" t="s">
        <v>230</v>
      </c>
      <c r="E675" s="43"/>
      <c r="F675" s="231" t="s">
        <v>851</v>
      </c>
      <c r="G675" s="43"/>
      <c r="H675" s="43"/>
      <c r="I675" s="232"/>
      <c r="J675" s="43"/>
      <c r="K675" s="43"/>
      <c r="L675" s="47"/>
      <c r="M675" s="233"/>
      <c r="N675" s="234"/>
      <c r="O675" s="87"/>
      <c r="P675" s="87"/>
      <c r="Q675" s="87"/>
      <c r="R675" s="87"/>
      <c r="S675" s="87"/>
      <c r="T675" s="88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T675" s="20" t="s">
        <v>230</v>
      </c>
      <c r="AU675" s="20" t="s">
        <v>82</v>
      </c>
    </row>
    <row r="676" spans="1:47" s="2" customFormat="1" ht="12">
      <c r="A676" s="41"/>
      <c r="B676" s="42"/>
      <c r="C676" s="43"/>
      <c r="D676" s="235" t="s">
        <v>232</v>
      </c>
      <c r="E676" s="43"/>
      <c r="F676" s="236" t="s">
        <v>852</v>
      </c>
      <c r="G676" s="43"/>
      <c r="H676" s="43"/>
      <c r="I676" s="232"/>
      <c r="J676" s="43"/>
      <c r="K676" s="43"/>
      <c r="L676" s="47"/>
      <c r="M676" s="233"/>
      <c r="N676" s="234"/>
      <c r="O676" s="87"/>
      <c r="P676" s="87"/>
      <c r="Q676" s="87"/>
      <c r="R676" s="87"/>
      <c r="S676" s="87"/>
      <c r="T676" s="88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T676" s="20" t="s">
        <v>232</v>
      </c>
      <c r="AU676" s="20" t="s">
        <v>82</v>
      </c>
    </row>
    <row r="677" spans="1:63" s="12" customFormat="1" ht="22.8" customHeight="1">
      <c r="A677" s="12"/>
      <c r="B677" s="201"/>
      <c r="C677" s="202"/>
      <c r="D677" s="203" t="s">
        <v>71</v>
      </c>
      <c r="E677" s="215" t="s">
        <v>853</v>
      </c>
      <c r="F677" s="215" t="s">
        <v>854</v>
      </c>
      <c r="G677" s="202"/>
      <c r="H677" s="202"/>
      <c r="I677" s="205"/>
      <c r="J677" s="216">
        <f>BK677</f>
        <v>0</v>
      </c>
      <c r="K677" s="202"/>
      <c r="L677" s="207"/>
      <c r="M677" s="208"/>
      <c r="N677" s="209"/>
      <c r="O677" s="209"/>
      <c r="P677" s="210">
        <f>SUM(P678:P773)</f>
        <v>0</v>
      </c>
      <c r="Q677" s="209"/>
      <c r="R677" s="210">
        <f>SUM(R678:R773)</f>
        <v>2.7674705390900005</v>
      </c>
      <c r="S677" s="209"/>
      <c r="T677" s="211">
        <f>SUM(T678:T773)</f>
        <v>0</v>
      </c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R677" s="212" t="s">
        <v>82</v>
      </c>
      <c r="AT677" s="213" t="s">
        <v>71</v>
      </c>
      <c r="AU677" s="213" t="s">
        <v>80</v>
      </c>
      <c r="AY677" s="212" t="s">
        <v>221</v>
      </c>
      <c r="BK677" s="214">
        <f>SUM(BK678:BK773)</f>
        <v>0</v>
      </c>
    </row>
    <row r="678" spans="1:65" s="2" customFormat="1" ht="24.15" customHeight="1">
      <c r="A678" s="41"/>
      <c r="B678" s="42"/>
      <c r="C678" s="217" t="s">
        <v>855</v>
      </c>
      <c r="D678" s="217" t="s">
        <v>223</v>
      </c>
      <c r="E678" s="218" t="s">
        <v>856</v>
      </c>
      <c r="F678" s="219" t="s">
        <v>857</v>
      </c>
      <c r="G678" s="220" t="s">
        <v>226</v>
      </c>
      <c r="H678" s="221">
        <v>203.322</v>
      </c>
      <c r="I678" s="222"/>
      <c r="J678" s="223">
        <f>ROUND(I678*H678,2)</f>
        <v>0</v>
      </c>
      <c r="K678" s="219" t="s">
        <v>227</v>
      </c>
      <c r="L678" s="47"/>
      <c r="M678" s="224" t="s">
        <v>19</v>
      </c>
      <c r="N678" s="225" t="s">
        <v>43</v>
      </c>
      <c r="O678" s="87"/>
      <c r="P678" s="226">
        <f>O678*H678</f>
        <v>0</v>
      </c>
      <c r="Q678" s="226">
        <v>0</v>
      </c>
      <c r="R678" s="226">
        <f>Q678*H678</f>
        <v>0</v>
      </c>
      <c r="S678" s="226">
        <v>0</v>
      </c>
      <c r="T678" s="227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28" t="s">
        <v>341</v>
      </c>
      <c r="AT678" s="228" t="s">
        <v>223</v>
      </c>
      <c r="AU678" s="228" t="s">
        <v>82</v>
      </c>
      <c r="AY678" s="20" t="s">
        <v>221</v>
      </c>
      <c r="BE678" s="229">
        <f>IF(N678="základní",J678,0)</f>
        <v>0</v>
      </c>
      <c r="BF678" s="229">
        <f>IF(N678="snížená",J678,0)</f>
        <v>0</v>
      </c>
      <c r="BG678" s="229">
        <f>IF(N678="zákl. přenesená",J678,0)</f>
        <v>0</v>
      </c>
      <c r="BH678" s="229">
        <f>IF(N678="sníž. přenesená",J678,0)</f>
        <v>0</v>
      </c>
      <c r="BI678" s="229">
        <f>IF(N678="nulová",J678,0)</f>
        <v>0</v>
      </c>
      <c r="BJ678" s="20" t="s">
        <v>80</v>
      </c>
      <c r="BK678" s="229">
        <f>ROUND(I678*H678,2)</f>
        <v>0</v>
      </c>
      <c r="BL678" s="20" t="s">
        <v>341</v>
      </c>
      <c r="BM678" s="228" t="s">
        <v>858</v>
      </c>
    </row>
    <row r="679" spans="1:47" s="2" customFormat="1" ht="12">
      <c r="A679" s="41"/>
      <c r="B679" s="42"/>
      <c r="C679" s="43"/>
      <c r="D679" s="230" t="s">
        <v>230</v>
      </c>
      <c r="E679" s="43"/>
      <c r="F679" s="231" t="s">
        <v>859</v>
      </c>
      <c r="G679" s="43"/>
      <c r="H679" s="43"/>
      <c r="I679" s="232"/>
      <c r="J679" s="43"/>
      <c r="K679" s="43"/>
      <c r="L679" s="47"/>
      <c r="M679" s="233"/>
      <c r="N679" s="234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20" t="s">
        <v>230</v>
      </c>
      <c r="AU679" s="20" t="s">
        <v>82</v>
      </c>
    </row>
    <row r="680" spans="1:47" s="2" customFormat="1" ht="12">
      <c r="A680" s="41"/>
      <c r="B680" s="42"/>
      <c r="C680" s="43"/>
      <c r="D680" s="235" t="s">
        <v>232</v>
      </c>
      <c r="E680" s="43"/>
      <c r="F680" s="236" t="s">
        <v>860</v>
      </c>
      <c r="G680" s="43"/>
      <c r="H680" s="43"/>
      <c r="I680" s="232"/>
      <c r="J680" s="43"/>
      <c r="K680" s="43"/>
      <c r="L680" s="47"/>
      <c r="M680" s="233"/>
      <c r="N680" s="234"/>
      <c r="O680" s="87"/>
      <c r="P680" s="87"/>
      <c r="Q680" s="87"/>
      <c r="R680" s="87"/>
      <c r="S680" s="87"/>
      <c r="T680" s="88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T680" s="20" t="s">
        <v>232</v>
      </c>
      <c r="AU680" s="20" t="s">
        <v>82</v>
      </c>
    </row>
    <row r="681" spans="1:51" s="13" customFormat="1" ht="12">
      <c r="A681" s="13"/>
      <c r="B681" s="237"/>
      <c r="C681" s="238"/>
      <c r="D681" s="230" t="s">
        <v>234</v>
      </c>
      <c r="E681" s="239" t="s">
        <v>152</v>
      </c>
      <c r="F681" s="240" t="s">
        <v>861</v>
      </c>
      <c r="G681" s="238"/>
      <c r="H681" s="241">
        <v>203.322</v>
      </c>
      <c r="I681" s="242"/>
      <c r="J681" s="238"/>
      <c r="K681" s="238"/>
      <c r="L681" s="243"/>
      <c r="M681" s="244"/>
      <c r="N681" s="245"/>
      <c r="O681" s="245"/>
      <c r="P681" s="245"/>
      <c r="Q681" s="245"/>
      <c r="R681" s="245"/>
      <c r="S681" s="245"/>
      <c r="T681" s="246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7" t="s">
        <v>234</v>
      </c>
      <c r="AU681" s="247" t="s">
        <v>82</v>
      </c>
      <c r="AV681" s="13" t="s">
        <v>82</v>
      </c>
      <c r="AW681" s="13" t="s">
        <v>33</v>
      </c>
      <c r="AX681" s="13" t="s">
        <v>72</v>
      </c>
      <c r="AY681" s="247" t="s">
        <v>221</v>
      </c>
    </row>
    <row r="682" spans="1:51" s="15" customFormat="1" ht="12">
      <c r="A682" s="15"/>
      <c r="B682" s="258"/>
      <c r="C682" s="259"/>
      <c r="D682" s="230" t="s">
        <v>234</v>
      </c>
      <c r="E682" s="260" t="s">
        <v>19</v>
      </c>
      <c r="F682" s="261" t="s">
        <v>243</v>
      </c>
      <c r="G682" s="259"/>
      <c r="H682" s="262">
        <v>203.322</v>
      </c>
      <c r="I682" s="263"/>
      <c r="J682" s="259"/>
      <c r="K682" s="259"/>
      <c r="L682" s="264"/>
      <c r="M682" s="265"/>
      <c r="N682" s="266"/>
      <c r="O682" s="266"/>
      <c r="P682" s="266"/>
      <c r="Q682" s="266"/>
      <c r="R682" s="266"/>
      <c r="S682" s="266"/>
      <c r="T682" s="267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68" t="s">
        <v>234</v>
      </c>
      <c r="AU682" s="268" t="s">
        <v>82</v>
      </c>
      <c r="AV682" s="15" t="s">
        <v>228</v>
      </c>
      <c r="AW682" s="15" t="s">
        <v>33</v>
      </c>
      <c r="AX682" s="15" t="s">
        <v>80</v>
      </c>
      <c r="AY682" s="268" t="s">
        <v>221</v>
      </c>
    </row>
    <row r="683" spans="1:65" s="2" customFormat="1" ht="16.5" customHeight="1">
      <c r="A683" s="41"/>
      <c r="B683" s="42"/>
      <c r="C683" s="269" t="s">
        <v>862</v>
      </c>
      <c r="D683" s="269" t="s">
        <v>295</v>
      </c>
      <c r="E683" s="270" t="s">
        <v>778</v>
      </c>
      <c r="F683" s="271" t="s">
        <v>779</v>
      </c>
      <c r="G683" s="272" t="s">
        <v>267</v>
      </c>
      <c r="H683" s="273">
        <v>0.065</v>
      </c>
      <c r="I683" s="274"/>
      <c r="J683" s="275">
        <f>ROUND(I683*H683,2)</f>
        <v>0</v>
      </c>
      <c r="K683" s="271" t="s">
        <v>227</v>
      </c>
      <c r="L683" s="276"/>
      <c r="M683" s="277" t="s">
        <v>19</v>
      </c>
      <c r="N683" s="278" t="s">
        <v>43</v>
      </c>
      <c r="O683" s="87"/>
      <c r="P683" s="226">
        <f>O683*H683</f>
        <v>0</v>
      </c>
      <c r="Q683" s="226">
        <v>1</v>
      </c>
      <c r="R683" s="226">
        <f>Q683*H683</f>
        <v>0.065</v>
      </c>
      <c r="S683" s="226">
        <v>0</v>
      </c>
      <c r="T683" s="227">
        <f>S683*H683</f>
        <v>0</v>
      </c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R683" s="228" t="s">
        <v>484</v>
      </c>
      <c r="AT683" s="228" t="s">
        <v>295</v>
      </c>
      <c r="AU683" s="228" t="s">
        <v>82</v>
      </c>
      <c r="AY683" s="20" t="s">
        <v>221</v>
      </c>
      <c r="BE683" s="229">
        <f>IF(N683="základní",J683,0)</f>
        <v>0</v>
      </c>
      <c r="BF683" s="229">
        <f>IF(N683="snížená",J683,0)</f>
        <v>0</v>
      </c>
      <c r="BG683" s="229">
        <f>IF(N683="zákl. přenesená",J683,0)</f>
        <v>0</v>
      </c>
      <c r="BH683" s="229">
        <f>IF(N683="sníž. přenesená",J683,0)</f>
        <v>0</v>
      </c>
      <c r="BI683" s="229">
        <f>IF(N683="nulová",J683,0)</f>
        <v>0</v>
      </c>
      <c r="BJ683" s="20" t="s">
        <v>80</v>
      </c>
      <c r="BK683" s="229">
        <f>ROUND(I683*H683,2)</f>
        <v>0</v>
      </c>
      <c r="BL683" s="20" t="s">
        <v>341</v>
      </c>
      <c r="BM683" s="228" t="s">
        <v>863</v>
      </c>
    </row>
    <row r="684" spans="1:47" s="2" customFormat="1" ht="12">
      <c r="A684" s="41"/>
      <c r="B684" s="42"/>
      <c r="C684" s="43"/>
      <c r="D684" s="230" t="s">
        <v>230</v>
      </c>
      <c r="E684" s="43"/>
      <c r="F684" s="231" t="s">
        <v>779</v>
      </c>
      <c r="G684" s="43"/>
      <c r="H684" s="43"/>
      <c r="I684" s="232"/>
      <c r="J684" s="43"/>
      <c r="K684" s="43"/>
      <c r="L684" s="47"/>
      <c r="M684" s="233"/>
      <c r="N684" s="234"/>
      <c r="O684" s="87"/>
      <c r="P684" s="87"/>
      <c r="Q684" s="87"/>
      <c r="R684" s="87"/>
      <c r="S684" s="87"/>
      <c r="T684" s="88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T684" s="20" t="s">
        <v>230</v>
      </c>
      <c r="AU684" s="20" t="s">
        <v>82</v>
      </c>
    </row>
    <row r="685" spans="1:51" s="13" customFormat="1" ht="12">
      <c r="A685" s="13"/>
      <c r="B685" s="237"/>
      <c r="C685" s="238"/>
      <c r="D685" s="230" t="s">
        <v>234</v>
      </c>
      <c r="E685" s="239" t="s">
        <v>19</v>
      </c>
      <c r="F685" s="240" t="s">
        <v>150</v>
      </c>
      <c r="G685" s="238"/>
      <c r="H685" s="241">
        <v>168.613</v>
      </c>
      <c r="I685" s="242"/>
      <c r="J685" s="238"/>
      <c r="K685" s="238"/>
      <c r="L685" s="243"/>
      <c r="M685" s="244"/>
      <c r="N685" s="245"/>
      <c r="O685" s="245"/>
      <c r="P685" s="245"/>
      <c r="Q685" s="245"/>
      <c r="R685" s="245"/>
      <c r="S685" s="245"/>
      <c r="T685" s="246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7" t="s">
        <v>234</v>
      </c>
      <c r="AU685" s="247" t="s">
        <v>82</v>
      </c>
      <c r="AV685" s="13" t="s">
        <v>82</v>
      </c>
      <c r="AW685" s="13" t="s">
        <v>33</v>
      </c>
      <c r="AX685" s="13" t="s">
        <v>72</v>
      </c>
      <c r="AY685" s="247" t="s">
        <v>221</v>
      </c>
    </row>
    <row r="686" spans="1:51" s="13" customFormat="1" ht="12">
      <c r="A686" s="13"/>
      <c r="B686" s="237"/>
      <c r="C686" s="238"/>
      <c r="D686" s="230" t="s">
        <v>234</v>
      </c>
      <c r="E686" s="239" t="s">
        <v>19</v>
      </c>
      <c r="F686" s="240" t="s">
        <v>154</v>
      </c>
      <c r="G686" s="238"/>
      <c r="H686" s="241">
        <v>34.71</v>
      </c>
      <c r="I686" s="242"/>
      <c r="J686" s="238"/>
      <c r="K686" s="238"/>
      <c r="L686" s="243"/>
      <c r="M686" s="244"/>
      <c r="N686" s="245"/>
      <c r="O686" s="245"/>
      <c r="P686" s="245"/>
      <c r="Q686" s="245"/>
      <c r="R686" s="245"/>
      <c r="S686" s="245"/>
      <c r="T686" s="246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7" t="s">
        <v>234</v>
      </c>
      <c r="AU686" s="247" t="s">
        <v>82</v>
      </c>
      <c r="AV686" s="13" t="s">
        <v>82</v>
      </c>
      <c r="AW686" s="13" t="s">
        <v>33</v>
      </c>
      <c r="AX686" s="13" t="s">
        <v>72</v>
      </c>
      <c r="AY686" s="247" t="s">
        <v>221</v>
      </c>
    </row>
    <row r="687" spans="1:51" s="15" customFormat="1" ht="12">
      <c r="A687" s="15"/>
      <c r="B687" s="258"/>
      <c r="C687" s="259"/>
      <c r="D687" s="230" t="s">
        <v>234</v>
      </c>
      <c r="E687" s="260" t="s">
        <v>19</v>
      </c>
      <c r="F687" s="261" t="s">
        <v>243</v>
      </c>
      <c r="G687" s="259"/>
      <c r="H687" s="262">
        <v>203.323</v>
      </c>
      <c r="I687" s="263"/>
      <c r="J687" s="259"/>
      <c r="K687" s="259"/>
      <c r="L687" s="264"/>
      <c r="M687" s="265"/>
      <c r="N687" s="266"/>
      <c r="O687" s="266"/>
      <c r="P687" s="266"/>
      <c r="Q687" s="266"/>
      <c r="R687" s="266"/>
      <c r="S687" s="266"/>
      <c r="T687" s="267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8" t="s">
        <v>234</v>
      </c>
      <c r="AU687" s="268" t="s">
        <v>82</v>
      </c>
      <c r="AV687" s="15" t="s">
        <v>228</v>
      </c>
      <c r="AW687" s="15" t="s">
        <v>33</v>
      </c>
      <c r="AX687" s="15" t="s">
        <v>80</v>
      </c>
      <c r="AY687" s="268" t="s">
        <v>221</v>
      </c>
    </row>
    <row r="688" spans="1:51" s="13" customFormat="1" ht="12">
      <c r="A688" s="13"/>
      <c r="B688" s="237"/>
      <c r="C688" s="238"/>
      <c r="D688" s="230" t="s">
        <v>234</v>
      </c>
      <c r="E688" s="238"/>
      <c r="F688" s="240" t="s">
        <v>864</v>
      </c>
      <c r="G688" s="238"/>
      <c r="H688" s="241">
        <v>0.065</v>
      </c>
      <c r="I688" s="242"/>
      <c r="J688" s="238"/>
      <c r="K688" s="238"/>
      <c r="L688" s="243"/>
      <c r="M688" s="244"/>
      <c r="N688" s="245"/>
      <c r="O688" s="245"/>
      <c r="P688" s="245"/>
      <c r="Q688" s="245"/>
      <c r="R688" s="245"/>
      <c r="S688" s="245"/>
      <c r="T688" s="246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7" t="s">
        <v>234</v>
      </c>
      <c r="AU688" s="247" t="s">
        <v>82</v>
      </c>
      <c r="AV688" s="13" t="s">
        <v>82</v>
      </c>
      <c r="AW688" s="13" t="s">
        <v>4</v>
      </c>
      <c r="AX688" s="13" t="s">
        <v>80</v>
      </c>
      <c r="AY688" s="247" t="s">
        <v>221</v>
      </c>
    </row>
    <row r="689" spans="1:65" s="2" customFormat="1" ht="24.15" customHeight="1">
      <c r="A689" s="41"/>
      <c r="B689" s="42"/>
      <c r="C689" s="217" t="s">
        <v>865</v>
      </c>
      <c r="D689" s="217" t="s">
        <v>223</v>
      </c>
      <c r="E689" s="218" t="s">
        <v>866</v>
      </c>
      <c r="F689" s="219" t="s">
        <v>867</v>
      </c>
      <c r="G689" s="220" t="s">
        <v>226</v>
      </c>
      <c r="H689" s="221">
        <v>203.322</v>
      </c>
      <c r="I689" s="222"/>
      <c r="J689" s="223">
        <f>ROUND(I689*H689,2)</f>
        <v>0</v>
      </c>
      <c r="K689" s="219" t="s">
        <v>227</v>
      </c>
      <c r="L689" s="47"/>
      <c r="M689" s="224" t="s">
        <v>19</v>
      </c>
      <c r="N689" s="225" t="s">
        <v>43</v>
      </c>
      <c r="O689" s="87"/>
      <c r="P689" s="226">
        <f>O689*H689</f>
        <v>0</v>
      </c>
      <c r="Q689" s="226">
        <v>0.00088313</v>
      </c>
      <c r="R689" s="226">
        <f>Q689*H689</f>
        <v>0.17955975786</v>
      </c>
      <c r="S689" s="226">
        <v>0</v>
      </c>
      <c r="T689" s="227">
        <f>S689*H689</f>
        <v>0</v>
      </c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R689" s="228" t="s">
        <v>341</v>
      </c>
      <c r="AT689" s="228" t="s">
        <v>223</v>
      </c>
      <c r="AU689" s="228" t="s">
        <v>82</v>
      </c>
      <c r="AY689" s="20" t="s">
        <v>221</v>
      </c>
      <c r="BE689" s="229">
        <f>IF(N689="základní",J689,0)</f>
        <v>0</v>
      </c>
      <c r="BF689" s="229">
        <f>IF(N689="snížená",J689,0)</f>
        <v>0</v>
      </c>
      <c r="BG689" s="229">
        <f>IF(N689="zákl. přenesená",J689,0)</f>
        <v>0</v>
      </c>
      <c r="BH689" s="229">
        <f>IF(N689="sníž. přenesená",J689,0)</f>
        <v>0</v>
      </c>
      <c r="BI689" s="229">
        <f>IF(N689="nulová",J689,0)</f>
        <v>0</v>
      </c>
      <c r="BJ689" s="20" t="s">
        <v>80</v>
      </c>
      <c r="BK689" s="229">
        <f>ROUND(I689*H689,2)</f>
        <v>0</v>
      </c>
      <c r="BL689" s="20" t="s">
        <v>341</v>
      </c>
      <c r="BM689" s="228" t="s">
        <v>868</v>
      </c>
    </row>
    <row r="690" spans="1:47" s="2" customFormat="1" ht="12">
      <c r="A690" s="41"/>
      <c r="B690" s="42"/>
      <c r="C690" s="43"/>
      <c r="D690" s="230" t="s">
        <v>230</v>
      </c>
      <c r="E690" s="43"/>
      <c r="F690" s="231" t="s">
        <v>869</v>
      </c>
      <c r="G690" s="43"/>
      <c r="H690" s="43"/>
      <c r="I690" s="232"/>
      <c r="J690" s="43"/>
      <c r="K690" s="43"/>
      <c r="L690" s="47"/>
      <c r="M690" s="233"/>
      <c r="N690" s="234"/>
      <c r="O690" s="87"/>
      <c r="P690" s="87"/>
      <c r="Q690" s="87"/>
      <c r="R690" s="87"/>
      <c r="S690" s="87"/>
      <c r="T690" s="88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T690" s="20" t="s">
        <v>230</v>
      </c>
      <c r="AU690" s="20" t="s">
        <v>82</v>
      </c>
    </row>
    <row r="691" spans="1:47" s="2" customFormat="1" ht="12">
      <c r="A691" s="41"/>
      <c r="B691" s="42"/>
      <c r="C691" s="43"/>
      <c r="D691" s="235" t="s">
        <v>232</v>
      </c>
      <c r="E691" s="43"/>
      <c r="F691" s="236" t="s">
        <v>870</v>
      </c>
      <c r="G691" s="43"/>
      <c r="H691" s="43"/>
      <c r="I691" s="232"/>
      <c r="J691" s="43"/>
      <c r="K691" s="43"/>
      <c r="L691" s="47"/>
      <c r="M691" s="233"/>
      <c r="N691" s="234"/>
      <c r="O691" s="87"/>
      <c r="P691" s="87"/>
      <c r="Q691" s="87"/>
      <c r="R691" s="87"/>
      <c r="S691" s="87"/>
      <c r="T691" s="88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T691" s="20" t="s">
        <v>232</v>
      </c>
      <c r="AU691" s="20" t="s">
        <v>82</v>
      </c>
    </row>
    <row r="692" spans="1:51" s="13" customFormat="1" ht="12">
      <c r="A692" s="13"/>
      <c r="B692" s="237"/>
      <c r="C692" s="238"/>
      <c r="D692" s="230" t="s">
        <v>234</v>
      </c>
      <c r="E692" s="239" t="s">
        <v>19</v>
      </c>
      <c r="F692" s="240" t="s">
        <v>152</v>
      </c>
      <c r="G692" s="238"/>
      <c r="H692" s="241">
        <v>203.322</v>
      </c>
      <c r="I692" s="242"/>
      <c r="J692" s="238"/>
      <c r="K692" s="238"/>
      <c r="L692" s="243"/>
      <c r="M692" s="244"/>
      <c r="N692" s="245"/>
      <c r="O692" s="245"/>
      <c r="P692" s="245"/>
      <c r="Q692" s="245"/>
      <c r="R692" s="245"/>
      <c r="S692" s="245"/>
      <c r="T692" s="246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7" t="s">
        <v>234</v>
      </c>
      <c r="AU692" s="247" t="s">
        <v>82</v>
      </c>
      <c r="AV692" s="13" t="s">
        <v>82</v>
      </c>
      <c r="AW692" s="13" t="s">
        <v>33</v>
      </c>
      <c r="AX692" s="13" t="s">
        <v>80</v>
      </c>
      <c r="AY692" s="247" t="s">
        <v>221</v>
      </c>
    </row>
    <row r="693" spans="1:65" s="2" customFormat="1" ht="44.25" customHeight="1">
      <c r="A693" s="41"/>
      <c r="B693" s="42"/>
      <c r="C693" s="269" t="s">
        <v>871</v>
      </c>
      <c r="D693" s="269" t="s">
        <v>295</v>
      </c>
      <c r="E693" s="270" t="s">
        <v>872</v>
      </c>
      <c r="F693" s="271" t="s">
        <v>873</v>
      </c>
      <c r="G693" s="272" t="s">
        <v>226</v>
      </c>
      <c r="H693" s="273">
        <v>236.972</v>
      </c>
      <c r="I693" s="274"/>
      <c r="J693" s="275">
        <f>ROUND(I693*H693,2)</f>
        <v>0</v>
      </c>
      <c r="K693" s="271" t="s">
        <v>227</v>
      </c>
      <c r="L693" s="276"/>
      <c r="M693" s="277" t="s">
        <v>19</v>
      </c>
      <c r="N693" s="278" t="s">
        <v>43</v>
      </c>
      <c r="O693" s="87"/>
      <c r="P693" s="226">
        <f>O693*H693</f>
        <v>0</v>
      </c>
      <c r="Q693" s="226">
        <v>0.0054</v>
      </c>
      <c r="R693" s="226">
        <f>Q693*H693</f>
        <v>1.2796488000000001</v>
      </c>
      <c r="S693" s="226">
        <v>0</v>
      </c>
      <c r="T693" s="227">
        <f>S693*H693</f>
        <v>0</v>
      </c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R693" s="228" t="s">
        <v>484</v>
      </c>
      <c r="AT693" s="228" t="s">
        <v>295</v>
      </c>
      <c r="AU693" s="228" t="s">
        <v>82</v>
      </c>
      <c r="AY693" s="20" t="s">
        <v>221</v>
      </c>
      <c r="BE693" s="229">
        <f>IF(N693="základní",J693,0)</f>
        <v>0</v>
      </c>
      <c r="BF693" s="229">
        <f>IF(N693="snížená",J693,0)</f>
        <v>0</v>
      </c>
      <c r="BG693" s="229">
        <f>IF(N693="zákl. přenesená",J693,0)</f>
        <v>0</v>
      </c>
      <c r="BH693" s="229">
        <f>IF(N693="sníž. přenesená",J693,0)</f>
        <v>0</v>
      </c>
      <c r="BI693" s="229">
        <f>IF(N693="nulová",J693,0)</f>
        <v>0</v>
      </c>
      <c r="BJ693" s="20" t="s">
        <v>80</v>
      </c>
      <c r="BK693" s="229">
        <f>ROUND(I693*H693,2)</f>
        <v>0</v>
      </c>
      <c r="BL693" s="20" t="s">
        <v>341</v>
      </c>
      <c r="BM693" s="228" t="s">
        <v>874</v>
      </c>
    </row>
    <row r="694" spans="1:47" s="2" customFormat="1" ht="12">
      <c r="A694" s="41"/>
      <c r="B694" s="42"/>
      <c r="C694" s="43"/>
      <c r="D694" s="230" t="s">
        <v>230</v>
      </c>
      <c r="E694" s="43"/>
      <c r="F694" s="231" t="s">
        <v>873</v>
      </c>
      <c r="G694" s="43"/>
      <c r="H694" s="43"/>
      <c r="I694" s="232"/>
      <c r="J694" s="43"/>
      <c r="K694" s="43"/>
      <c r="L694" s="47"/>
      <c r="M694" s="233"/>
      <c r="N694" s="234"/>
      <c r="O694" s="87"/>
      <c r="P694" s="87"/>
      <c r="Q694" s="87"/>
      <c r="R694" s="87"/>
      <c r="S694" s="87"/>
      <c r="T694" s="88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T694" s="20" t="s">
        <v>230</v>
      </c>
      <c r="AU694" s="20" t="s">
        <v>82</v>
      </c>
    </row>
    <row r="695" spans="1:51" s="13" customFormat="1" ht="12">
      <c r="A695" s="13"/>
      <c r="B695" s="237"/>
      <c r="C695" s="238"/>
      <c r="D695" s="230" t="s">
        <v>234</v>
      </c>
      <c r="E695" s="238"/>
      <c r="F695" s="240" t="s">
        <v>875</v>
      </c>
      <c r="G695" s="238"/>
      <c r="H695" s="241">
        <v>236.972</v>
      </c>
      <c r="I695" s="242"/>
      <c r="J695" s="238"/>
      <c r="K695" s="238"/>
      <c r="L695" s="243"/>
      <c r="M695" s="244"/>
      <c r="N695" s="245"/>
      <c r="O695" s="245"/>
      <c r="P695" s="245"/>
      <c r="Q695" s="245"/>
      <c r="R695" s="245"/>
      <c r="S695" s="245"/>
      <c r="T695" s="246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7" t="s">
        <v>234</v>
      </c>
      <c r="AU695" s="247" t="s">
        <v>82</v>
      </c>
      <c r="AV695" s="13" t="s">
        <v>82</v>
      </c>
      <c r="AW695" s="13" t="s">
        <v>4</v>
      </c>
      <c r="AX695" s="13" t="s">
        <v>80</v>
      </c>
      <c r="AY695" s="247" t="s">
        <v>221</v>
      </c>
    </row>
    <row r="696" spans="1:65" s="2" customFormat="1" ht="37.8" customHeight="1">
      <c r="A696" s="41"/>
      <c r="B696" s="42"/>
      <c r="C696" s="217" t="s">
        <v>653</v>
      </c>
      <c r="D696" s="217" t="s">
        <v>223</v>
      </c>
      <c r="E696" s="218" t="s">
        <v>876</v>
      </c>
      <c r="F696" s="219" t="s">
        <v>877</v>
      </c>
      <c r="G696" s="220" t="s">
        <v>226</v>
      </c>
      <c r="H696" s="221">
        <v>203.322</v>
      </c>
      <c r="I696" s="222"/>
      <c r="J696" s="223">
        <f>ROUND(I696*H696,2)</f>
        <v>0</v>
      </c>
      <c r="K696" s="219" t="s">
        <v>227</v>
      </c>
      <c r="L696" s="47"/>
      <c r="M696" s="224" t="s">
        <v>19</v>
      </c>
      <c r="N696" s="225" t="s">
        <v>43</v>
      </c>
      <c r="O696" s="87"/>
      <c r="P696" s="226">
        <f>O696*H696</f>
        <v>0</v>
      </c>
      <c r="Q696" s="226">
        <v>0</v>
      </c>
      <c r="R696" s="226">
        <f>Q696*H696</f>
        <v>0</v>
      </c>
      <c r="S696" s="226">
        <v>0</v>
      </c>
      <c r="T696" s="227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28" t="s">
        <v>341</v>
      </c>
      <c r="AT696" s="228" t="s">
        <v>223</v>
      </c>
      <c r="AU696" s="228" t="s">
        <v>82</v>
      </c>
      <c r="AY696" s="20" t="s">
        <v>221</v>
      </c>
      <c r="BE696" s="229">
        <f>IF(N696="základní",J696,0)</f>
        <v>0</v>
      </c>
      <c r="BF696" s="229">
        <f>IF(N696="snížená",J696,0)</f>
        <v>0</v>
      </c>
      <c r="BG696" s="229">
        <f>IF(N696="zákl. přenesená",J696,0)</f>
        <v>0</v>
      </c>
      <c r="BH696" s="229">
        <f>IF(N696="sníž. přenesená",J696,0)</f>
        <v>0</v>
      </c>
      <c r="BI696" s="229">
        <f>IF(N696="nulová",J696,0)</f>
        <v>0</v>
      </c>
      <c r="BJ696" s="20" t="s">
        <v>80</v>
      </c>
      <c r="BK696" s="229">
        <f>ROUND(I696*H696,2)</f>
        <v>0</v>
      </c>
      <c r="BL696" s="20" t="s">
        <v>341</v>
      </c>
      <c r="BM696" s="228" t="s">
        <v>878</v>
      </c>
    </row>
    <row r="697" spans="1:47" s="2" customFormat="1" ht="12">
      <c r="A697" s="41"/>
      <c r="B697" s="42"/>
      <c r="C697" s="43"/>
      <c r="D697" s="230" t="s">
        <v>230</v>
      </c>
      <c r="E697" s="43"/>
      <c r="F697" s="231" t="s">
        <v>879</v>
      </c>
      <c r="G697" s="43"/>
      <c r="H697" s="43"/>
      <c r="I697" s="232"/>
      <c r="J697" s="43"/>
      <c r="K697" s="43"/>
      <c r="L697" s="47"/>
      <c r="M697" s="233"/>
      <c r="N697" s="234"/>
      <c r="O697" s="87"/>
      <c r="P697" s="87"/>
      <c r="Q697" s="87"/>
      <c r="R697" s="87"/>
      <c r="S697" s="87"/>
      <c r="T697" s="88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T697" s="20" t="s">
        <v>230</v>
      </c>
      <c r="AU697" s="20" t="s">
        <v>82</v>
      </c>
    </row>
    <row r="698" spans="1:47" s="2" customFormat="1" ht="12">
      <c r="A698" s="41"/>
      <c r="B698" s="42"/>
      <c r="C698" s="43"/>
      <c r="D698" s="235" t="s">
        <v>232</v>
      </c>
      <c r="E698" s="43"/>
      <c r="F698" s="236" t="s">
        <v>880</v>
      </c>
      <c r="G698" s="43"/>
      <c r="H698" s="43"/>
      <c r="I698" s="232"/>
      <c r="J698" s="43"/>
      <c r="K698" s="43"/>
      <c r="L698" s="47"/>
      <c r="M698" s="233"/>
      <c r="N698" s="234"/>
      <c r="O698" s="87"/>
      <c r="P698" s="87"/>
      <c r="Q698" s="87"/>
      <c r="R698" s="87"/>
      <c r="S698" s="87"/>
      <c r="T698" s="88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T698" s="20" t="s">
        <v>232</v>
      </c>
      <c r="AU698" s="20" t="s">
        <v>82</v>
      </c>
    </row>
    <row r="699" spans="1:51" s="13" customFormat="1" ht="12">
      <c r="A699" s="13"/>
      <c r="B699" s="237"/>
      <c r="C699" s="238"/>
      <c r="D699" s="230" t="s">
        <v>234</v>
      </c>
      <c r="E699" s="239" t="s">
        <v>19</v>
      </c>
      <c r="F699" s="240" t="s">
        <v>152</v>
      </c>
      <c r="G699" s="238"/>
      <c r="H699" s="241">
        <v>203.322</v>
      </c>
      <c r="I699" s="242"/>
      <c r="J699" s="238"/>
      <c r="K699" s="238"/>
      <c r="L699" s="243"/>
      <c r="M699" s="244"/>
      <c r="N699" s="245"/>
      <c r="O699" s="245"/>
      <c r="P699" s="245"/>
      <c r="Q699" s="245"/>
      <c r="R699" s="245"/>
      <c r="S699" s="245"/>
      <c r="T699" s="246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7" t="s">
        <v>234</v>
      </c>
      <c r="AU699" s="247" t="s">
        <v>82</v>
      </c>
      <c r="AV699" s="13" t="s">
        <v>82</v>
      </c>
      <c r="AW699" s="13" t="s">
        <v>33</v>
      </c>
      <c r="AX699" s="13" t="s">
        <v>80</v>
      </c>
      <c r="AY699" s="247" t="s">
        <v>221</v>
      </c>
    </row>
    <row r="700" spans="1:65" s="2" customFormat="1" ht="24.15" customHeight="1">
      <c r="A700" s="41"/>
      <c r="B700" s="42"/>
      <c r="C700" s="269" t="s">
        <v>715</v>
      </c>
      <c r="D700" s="269" t="s">
        <v>295</v>
      </c>
      <c r="E700" s="270" t="s">
        <v>881</v>
      </c>
      <c r="F700" s="271" t="s">
        <v>882</v>
      </c>
      <c r="G700" s="272" t="s">
        <v>226</v>
      </c>
      <c r="H700" s="273">
        <v>203.322</v>
      </c>
      <c r="I700" s="274"/>
      <c r="J700" s="275">
        <f>ROUND(I700*H700,2)</f>
        <v>0</v>
      </c>
      <c r="K700" s="271" t="s">
        <v>227</v>
      </c>
      <c r="L700" s="276"/>
      <c r="M700" s="277" t="s">
        <v>19</v>
      </c>
      <c r="N700" s="278" t="s">
        <v>43</v>
      </c>
      <c r="O700" s="87"/>
      <c r="P700" s="226">
        <f>O700*H700</f>
        <v>0</v>
      </c>
      <c r="Q700" s="226">
        <v>0.0019</v>
      </c>
      <c r="R700" s="226">
        <f>Q700*H700</f>
        <v>0.3863118</v>
      </c>
      <c r="S700" s="226">
        <v>0</v>
      </c>
      <c r="T700" s="227">
        <f>S700*H700</f>
        <v>0</v>
      </c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R700" s="228" t="s">
        <v>484</v>
      </c>
      <c r="AT700" s="228" t="s">
        <v>295</v>
      </c>
      <c r="AU700" s="228" t="s">
        <v>82</v>
      </c>
      <c r="AY700" s="20" t="s">
        <v>221</v>
      </c>
      <c r="BE700" s="229">
        <f>IF(N700="základní",J700,0)</f>
        <v>0</v>
      </c>
      <c r="BF700" s="229">
        <f>IF(N700="snížená",J700,0)</f>
        <v>0</v>
      </c>
      <c r="BG700" s="229">
        <f>IF(N700="zákl. přenesená",J700,0)</f>
        <v>0</v>
      </c>
      <c r="BH700" s="229">
        <f>IF(N700="sníž. přenesená",J700,0)</f>
        <v>0</v>
      </c>
      <c r="BI700" s="229">
        <f>IF(N700="nulová",J700,0)</f>
        <v>0</v>
      </c>
      <c r="BJ700" s="20" t="s">
        <v>80</v>
      </c>
      <c r="BK700" s="229">
        <f>ROUND(I700*H700,2)</f>
        <v>0</v>
      </c>
      <c r="BL700" s="20" t="s">
        <v>341</v>
      </c>
      <c r="BM700" s="228" t="s">
        <v>883</v>
      </c>
    </row>
    <row r="701" spans="1:47" s="2" customFormat="1" ht="12">
      <c r="A701" s="41"/>
      <c r="B701" s="42"/>
      <c r="C701" s="43"/>
      <c r="D701" s="230" t="s">
        <v>230</v>
      </c>
      <c r="E701" s="43"/>
      <c r="F701" s="231" t="s">
        <v>882</v>
      </c>
      <c r="G701" s="43"/>
      <c r="H701" s="43"/>
      <c r="I701" s="232"/>
      <c r="J701" s="43"/>
      <c r="K701" s="43"/>
      <c r="L701" s="47"/>
      <c r="M701" s="233"/>
      <c r="N701" s="234"/>
      <c r="O701" s="87"/>
      <c r="P701" s="87"/>
      <c r="Q701" s="87"/>
      <c r="R701" s="87"/>
      <c r="S701" s="87"/>
      <c r="T701" s="88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T701" s="20" t="s">
        <v>230</v>
      </c>
      <c r="AU701" s="20" t="s">
        <v>82</v>
      </c>
    </row>
    <row r="702" spans="1:65" s="2" customFormat="1" ht="33" customHeight="1">
      <c r="A702" s="41"/>
      <c r="B702" s="42"/>
      <c r="C702" s="217" t="s">
        <v>884</v>
      </c>
      <c r="D702" s="217" t="s">
        <v>223</v>
      </c>
      <c r="E702" s="218" t="s">
        <v>885</v>
      </c>
      <c r="F702" s="219" t="s">
        <v>886</v>
      </c>
      <c r="G702" s="220" t="s">
        <v>336</v>
      </c>
      <c r="H702" s="221">
        <v>1016.61</v>
      </c>
      <c r="I702" s="222"/>
      <c r="J702" s="223">
        <f>ROUND(I702*H702,2)</f>
        <v>0</v>
      </c>
      <c r="K702" s="219" t="s">
        <v>227</v>
      </c>
      <c r="L702" s="47"/>
      <c r="M702" s="224" t="s">
        <v>19</v>
      </c>
      <c r="N702" s="225" t="s">
        <v>43</v>
      </c>
      <c r="O702" s="87"/>
      <c r="P702" s="226">
        <f>O702*H702</f>
        <v>0</v>
      </c>
      <c r="Q702" s="226">
        <v>0</v>
      </c>
      <c r="R702" s="226">
        <f>Q702*H702</f>
        <v>0</v>
      </c>
      <c r="S702" s="226">
        <v>0</v>
      </c>
      <c r="T702" s="227">
        <f>S702*H702</f>
        <v>0</v>
      </c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R702" s="228" t="s">
        <v>341</v>
      </c>
      <c r="AT702" s="228" t="s">
        <v>223</v>
      </c>
      <c r="AU702" s="228" t="s">
        <v>82</v>
      </c>
      <c r="AY702" s="20" t="s">
        <v>221</v>
      </c>
      <c r="BE702" s="229">
        <f>IF(N702="základní",J702,0)</f>
        <v>0</v>
      </c>
      <c r="BF702" s="229">
        <f>IF(N702="snížená",J702,0)</f>
        <v>0</v>
      </c>
      <c r="BG702" s="229">
        <f>IF(N702="zákl. přenesená",J702,0)</f>
        <v>0</v>
      </c>
      <c r="BH702" s="229">
        <f>IF(N702="sníž. přenesená",J702,0)</f>
        <v>0</v>
      </c>
      <c r="BI702" s="229">
        <f>IF(N702="nulová",J702,0)</f>
        <v>0</v>
      </c>
      <c r="BJ702" s="20" t="s">
        <v>80</v>
      </c>
      <c r="BK702" s="229">
        <f>ROUND(I702*H702,2)</f>
        <v>0</v>
      </c>
      <c r="BL702" s="20" t="s">
        <v>341</v>
      </c>
      <c r="BM702" s="228" t="s">
        <v>887</v>
      </c>
    </row>
    <row r="703" spans="1:47" s="2" customFormat="1" ht="12">
      <c r="A703" s="41"/>
      <c r="B703" s="42"/>
      <c r="C703" s="43"/>
      <c r="D703" s="230" t="s">
        <v>230</v>
      </c>
      <c r="E703" s="43"/>
      <c r="F703" s="231" t="s">
        <v>888</v>
      </c>
      <c r="G703" s="43"/>
      <c r="H703" s="43"/>
      <c r="I703" s="232"/>
      <c r="J703" s="43"/>
      <c r="K703" s="43"/>
      <c r="L703" s="47"/>
      <c r="M703" s="233"/>
      <c r="N703" s="234"/>
      <c r="O703" s="87"/>
      <c r="P703" s="87"/>
      <c r="Q703" s="87"/>
      <c r="R703" s="87"/>
      <c r="S703" s="87"/>
      <c r="T703" s="88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T703" s="20" t="s">
        <v>230</v>
      </c>
      <c r="AU703" s="20" t="s">
        <v>82</v>
      </c>
    </row>
    <row r="704" spans="1:47" s="2" customFormat="1" ht="12">
      <c r="A704" s="41"/>
      <c r="B704" s="42"/>
      <c r="C704" s="43"/>
      <c r="D704" s="235" t="s">
        <v>232</v>
      </c>
      <c r="E704" s="43"/>
      <c r="F704" s="236" t="s">
        <v>889</v>
      </c>
      <c r="G704" s="43"/>
      <c r="H704" s="43"/>
      <c r="I704" s="232"/>
      <c r="J704" s="43"/>
      <c r="K704" s="43"/>
      <c r="L704" s="47"/>
      <c r="M704" s="233"/>
      <c r="N704" s="234"/>
      <c r="O704" s="87"/>
      <c r="P704" s="87"/>
      <c r="Q704" s="87"/>
      <c r="R704" s="87"/>
      <c r="S704" s="87"/>
      <c r="T704" s="88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T704" s="20" t="s">
        <v>232</v>
      </c>
      <c r="AU704" s="20" t="s">
        <v>82</v>
      </c>
    </row>
    <row r="705" spans="1:51" s="13" customFormat="1" ht="12">
      <c r="A705" s="13"/>
      <c r="B705" s="237"/>
      <c r="C705" s="238"/>
      <c r="D705" s="230" t="s">
        <v>234</v>
      </c>
      <c r="E705" s="239" t="s">
        <v>19</v>
      </c>
      <c r="F705" s="240" t="s">
        <v>890</v>
      </c>
      <c r="G705" s="238"/>
      <c r="H705" s="241">
        <v>1016.61</v>
      </c>
      <c r="I705" s="242"/>
      <c r="J705" s="238"/>
      <c r="K705" s="238"/>
      <c r="L705" s="243"/>
      <c r="M705" s="244"/>
      <c r="N705" s="245"/>
      <c r="O705" s="245"/>
      <c r="P705" s="245"/>
      <c r="Q705" s="245"/>
      <c r="R705" s="245"/>
      <c r="S705" s="245"/>
      <c r="T705" s="246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7" t="s">
        <v>234</v>
      </c>
      <c r="AU705" s="247" t="s">
        <v>82</v>
      </c>
      <c r="AV705" s="13" t="s">
        <v>82</v>
      </c>
      <c r="AW705" s="13" t="s">
        <v>33</v>
      </c>
      <c r="AX705" s="13" t="s">
        <v>80</v>
      </c>
      <c r="AY705" s="247" t="s">
        <v>221</v>
      </c>
    </row>
    <row r="706" spans="1:65" s="2" customFormat="1" ht="24.15" customHeight="1">
      <c r="A706" s="41"/>
      <c r="B706" s="42"/>
      <c r="C706" s="269" t="s">
        <v>891</v>
      </c>
      <c r="D706" s="269" t="s">
        <v>295</v>
      </c>
      <c r="E706" s="270" t="s">
        <v>892</v>
      </c>
      <c r="F706" s="271" t="s">
        <v>893</v>
      </c>
      <c r="G706" s="272" t="s">
        <v>336</v>
      </c>
      <c r="H706" s="273">
        <v>1067.441</v>
      </c>
      <c r="I706" s="274"/>
      <c r="J706" s="275">
        <f>ROUND(I706*H706,2)</f>
        <v>0</v>
      </c>
      <c r="K706" s="271" t="s">
        <v>227</v>
      </c>
      <c r="L706" s="276"/>
      <c r="M706" s="277" t="s">
        <v>19</v>
      </c>
      <c r="N706" s="278" t="s">
        <v>43</v>
      </c>
      <c r="O706" s="87"/>
      <c r="P706" s="226">
        <f>O706*H706</f>
        <v>0</v>
      </c>
      <c r="Q706" s="226">
        <v>2E-05</v>
      </c>
      <c r="R706" s="226">
        <f>Q706*H706</f>
        <v>0.02134882</v>
      </c>
      <c r="S706" s="226">
        <v>0</v>
      </c>
      <c r="T706" s="227">
        <f>S706*H706</f>
        <v>0</v>
      </c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R706" s="228" t="s">
        <v>484</v>
      </c>
      <c r="AT706" s="228" t="s">
        <v>295</v>
      </c>
      <c r="AU706" s="228" t="s">
        <v>82</v>
      </c>
      <c r="AY706" s="20" t="s">
        <v>221</v>
      </c>
      <c r="BE706" s="229">
        <f>IF(N706="základní",J706,0)</f>
        <v>0</v>
      </c>
      <c r="BF706" s="229">
        <f>IF(N706="snížená",J706,0)</f>
        <v>0</v>
      </c>
      <c r="BG706" s="229">
        <f>IF(N706="zákl. přenesená",J706,0)</f>
        <v>0</v>
      </c>
      <c r="BH706" s="229">
        <f>IF(N706="sníž. přenesená",J706,0)</f>
        <v>0</v>
      </c>
      <c r="BI706" s="229">
        <f>IF(N706="nulová",J706,0)</f>
        <v>0</v>
      </c>
      <c r="BJ706" s="20" t="s">
        <v>80</v>
      </c>
      <c r="BK706" s="229">
        <f>ROUND(I706*H706,2)</f>
        <v>0</v>
      </c>
      <c r="BL706" s="20" t="s">
        <v>341</v>
      </c>
      <c r="BM706" s="228" t="s">
        <v>894</v>
      </c>
    </row>
    <row r="707" spans="1:47" s="2" customFormat="1" ht="12">
      <c r="A707" s="41"/>
      <c r="B707" s="42"/>
      <c r="C707" s="43"/>
      <c r="D707" s="230" t="s">
        <v>230</v>
      </c>
      <c r="E707" s="43"/>
      <c r="F707" s="231" t="s">
        <v>893</v>
      </c>
      <c r="G707" s="43"/>
      <c r="H707" s="43"/>
      <c r="I707" s="232"/>
      <c r="J707" s="43"/>
      <c r="K707" s="43"/>
      <c r="L707" s="47"/>
      <c r="M707" s="233"/>
      <c r="N707" s="234"/>
      <c r="O707" s="87"/>
      <c r="P707" s="87"/>
      <c r="Q707" s="87"/>
      <c r="R707" s="87"/>
      <c r="S707" s="87"/>
      <c r="T707" s="88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T707" s="20" t="s">
        <v>230</v>
      </c>
      <c r="AU707" s="20" t="s">
        <v>82</v>
      </c>
    </row>
    <row r="708" spans="1:51" s="13" customFormat="1" ht="12">
      <c r="A708" s="13"/>
      <c r="B708" s="237"/>
      <c r="C708" s="238"/>
      <c r="D708" s="230" t="s">
        <v>234</v>
      </c>
      <c r="E708" s="238"/>
      <c r="F708" s="240" t="s">
        <v>895</v>
      </c>
      <c r="G708" s="238"/>
      <c r="H708" s="241">
        <v>1067.441</v>
      </c>
      <c r="I708" s="242"/>
      <c r="J708" s="238"/>
      <c r="K708" s="238"/>
      <c r="L708" s="243"/>
      <c r="M708" s="244"/>
      <c r="N708" s="245"/>
      <c r="O708" s="245"/>
      <c r="P708" s="245"/>
      <c r="Q708" s="245"/>
      <c r="R708" s="245"/>
      <c r="S708" s="245"/>
      <c r="T708" s="246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7" t="s">
        <v>234</v>
      </c>
      <c r="AU708" s="247" t="s">
        <v>82</v>
      </c>
      <c r="AV708" s="13" t="s">
        <v>82</v>
      </c>
      <c r="AW708" s="13" t="s">
        <v>4</v>
      </c>
      <c r="AX708" s="13" t="s">
        <v>80</v>
      </c>
      <c r="AY708" s="247" t="s">
        <v>221</v>
      </c>
    </row>
    <row r="709" spans="1:65" s="2" customFormat="1" ht="24.15" customHeight="1">
      <c r="A709" s="41"/>
      <c r="B709" s="42"/>
      <c r="C709" s="217" t="s">
        <v>896</v>
      </c>
      <c r="D709" s="217" t="s">
        <v>223</v>
      </c>
      <c r="E709" s="218" t="s">
        <v>897</v>
      </c>
      <c r="F709" s="219" t="s">
        <v>898</v>
      </c>
      <c r="G709" s="220" t="s">
        <v>336</v>
      </c>
      <c r="H709" s="221">
        <v>1016.61</v>
      </c>
      <c r="I709" s="222"/>
      <c r="J709" s="223">
        <f>ROUND(I709*H709,2)</f>
        <v>0</v>
      </c>
      <c r="K709" s="219" t="s">
        <v>227</v>
      </c>
      <c r="L709" s="47"/>
      <c r="M709" s="224" t="s">
        <v>19</v>
      </c>
      <c r="N709" s="225" t="s">
        <v>43</v>
      </c>
      <c r="O709" s="87"/>
      <c r="P709" s="226">
        <f>O709*H709</f>
        <v>0</v>
      </c>
      <c r="Q709" s="226">
        <v>0</v>
      </c>
      <c r="R709" s="226">
        <f>Q709*H709</f>
        <v>0</v>
      </c>
      <c r="S709" s="226">
        <v>0</v>
      </c>
      <c r="T709" s="227">
        <f>S709*H709</f>
        <v>0</v>
      </c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R709" s="228" t="s">
        <v>341</v>
      </c>
      <c r="AT709" s="228" t="s">
        <v>223</v>
      </c>
      <c r="AU709" s="228" t="s">
        <v>82</v>
      </c>
      <c r="AY709" s="20" t="s">
        <v>221</v>
      </c>
      <c r="BE709" s="229">
        <f>IF(N709="základní",J709,0)</f>
        <v>0</v>
      </c>
      <c r="BF709" s="229">
        <f>IF(N709="snížená",J709,0)</f>
        <v>0</v>
      </c>
      <c r="BG709" s="229">
        <f>IF(N709="zákl. přenesená",J709,0)</f>
        <v>0</v>
      </c>
      <c r="BH709" s="229">
        <f>IF(N709="sníž. přenesená",J709,0)</f>
        <v>0</v>
      </c>
      <c r="BI709" s="229">
        <f>IF(N709="nulová",J709,0)</f>
        <v>0</v>
      </c>
      <c r="BJ709" s="20" t="s">
        <v>80</v>
      </c>
      <c r="BK709" s="229">
        <f>ROUND(I709*H709,2)</f>
        <v>0</v>
      </c>
      <c r="BL709" s="20" t="s">
        <v>341</v>
      </c>
      <c r="BM709" s="228" t="s">
        <v>899</v>
      </c>
    </row>
    <row r="710" spans="1:47" s="2" customFormat="1" ht="12">
      <c r="A710" s="41"/>
      <c r="B710" s="42"/>
      <c r="C710" s="43"/>
      <c r="D710" s="230" t="s">
        <v>230</v>
      </c>
      <c r="E710" s="43"/>
      <c r="F710" s="231" t="s">
        <v>900</v>
      </c>
      <c r="G710" s="43"/>
      <c r="H710" s="43"/>
      <c r="I710" s="232"/>
      <c r="J710" s="43"/>
      <c r="K710" s="43"/>
      <c r="L710" s="47"/>
      <c r="M710" s="233"/>
      <c r="N710" s="234"/>
      <c r="O710" s="87"/>
      <c r="P710" s="87"/>
      <c r="Q710" s="87"/>
      <c r="R710" s="87"/>
      <c r="S710" s="87"/>
      <c r="T710" s="88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T710" s="20" t="s">
        <v>230</v>
      </c>
      <c r="AU710" s="20" t="s">
        <v>82</v>
      </c>
    </row>
    <row r="711" spans="1:47" s="2" customFormat="1" ht="12">
      <c r="A711" s="41"/>
      <c r="B711" s="42"/>
      <c r="C711" s="43"/>
      <c r="D711" s="235" t="s">
        <v>232</v>
      </c>
      <c r="E711" s="43"/>
      <c r="F711" s="236" t="s">
        <v>901</v>
      </c>
      <c r="G711" s="43"/>
      <c r="H711" s="43"/>
      <c r="I711" s="232"/>
      <c r="J711" s="43"/>
      <c r="K711" s="43"/>
      <c r="L711" s="47"/>
      <c r="M711" s="233"/>
      <c r="N711" s="234"/>
      <c r="O711" s="87"/>
      <c r="P711" s="87"/>
      <c r="Q711" s="87"/>
      <c r="R711" s="87"/>
      <c r="S711" s="87"/>
      <c r="T711" s="88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T711" s="20" t="s">
        <v>232</v>
      </c>
      <c r="AU711" s="20" t="s">
        <v>82</v>
      </c>
    </row>
    <row r="712" spans="1:65" s="2" customFormat="1" ht="37.8" customHeight="1">
      <c r="A712" s="41"/>
      <c r="B712" s="42"/>
      <c r="C712" s="217" t="s">
        <v>902</v>
      </c>
      <c r="D712" s="217" t="s">
        <v>223</v>
      </c>
      <c r="E712" s="218" t="s">
        <v>903</v>
      </c>
      <c r="F712" s="219" t="s">
        <v>904</v>
      </c>
      <c r="G712" s="220" t="s">
        <v>305</v>
      </c>
      <c r="H712" s="221">
        <v>58.3</v>
      </c>
      <c r="I712" s="222"/>
      <c r="J712" s="223">
        <f>ROUND(I712*H712,2)</f>
        <v>0</v>
      </c>
      <c r="K712" s="219" t="s">
        <v>227</v>
      </c>
      <c r="L712" s="47"/>
      <c r="M712" s="224" t="s">
        <v>19</v>
      </c>
      <c r="N712" s="225" t="s">
        <v>43</v>
      </c>
      <c r="O712" s="87"/>
      <c r="P712" s="226">
        <f>O712*H712</f>
        <v>0</v>
      </c>
      <c r="Q712" s="226">
        <v>0.0006048</v>
      </c>
      <c r="R712" s="226">
        <f>Q712*H712</f>
        <v>0.035259839999999994</v>
      </c>
      <c r="S712" s="226">
        <v>0</v>
      </c>
      <c r="T712" s="227">
        <f>S712*H712</f>
        <v>0</v>
      </c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R712" s="228" t="s">
        <v>341</v>
      </c>
      <c r="AT712" s="228" t="s">
        <v>223</v>
      </c>
      <c r="AU712" s="228" t="s">
        <v>82</v>
      </c>
      <c r="AY712" s="20" t="s">
        <v>221</v>
      </c>
      <c r="BE712" s="229">
        <f>IF(N712="základní",J712,0)</f>
        <v>0</v>
      </c>
      <c r="BF712" s="229">
        <f>IF(N712="snížená",J712,0)</f>
        <v>0</v>
      </c>
      <c r="BG712" s="229">
        <f>IF(N712="zákl. přenesená",J712,0)</f>
        <v>0</v>
      </c>
      <c r="BH712" s="229">
        <f>IF(N712="sníž. přenesená",J712,0)</f>
        <v>0</v>
      </c>
      <c r="BI712" s="229">
        <f>IF(N712="nulová",J712,0)</f>
        <v>0</v>
      </c>
      <c r="BJ712" s="20" t="s">
        <v>80</v>
      </c>
      <c r="BK712" s="229">
        <f>ROUND(I712*H712,2)</f>
        <v>0</v>
      </c>
      <c r="BL712" s="20" t="s">
        <v>341</v>
      </c>
      <c r="BM712" s="228" t="s">
        <v>905</v>
      </c>
    </row>
    <row r="713" spans="1:47" s="2" customFormat="1" ht="12">
      <c r="A713" s="41"/>
      <c r="B713" s="42"/>
      <c r="C713" s="43"/>
      <c r="D713" s="230" t="s">
        <v>230</v>
      </c>
      <c r="E713" s="43"/>
      <c r="F713" s="231" t="s">
        <v>906</v>
      </c>
      <c r="G713" s="43"/>
      <c r="H713" s="43"/>
      <c r="I713" s="232"/>
      <c r="J713" s="43"/>
      <c r="K713" s="43"/>
      <c r="L713" s="47"/>
      <c r="M713" s="233"/>
      <c r="N713" s="234"/>
      <c r="O713" s="87"/>
      <c r="P713" s="87"/>
      <c r="Q713" s="87"/>
      <c r="R713" s="87"/>
      <c r="S713" s="87"/>
      <c r="T713" s="88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T713" s="20" t="s">
        <v>230</v>
      </c>
      <c r="AU713" s="20" t="s">
        <v>82</v>
      </c>
    </row>
    <row r="714" spans="1:47" s="2" customFormat="1" ht="12">
      <c r="A714" s="41"/>
      <c r="B714" s="42"/>
      <c r="C714" s="43"/>
      <c r="D714" s="235" t="s">
        <v>232</v>
      </c>
      <c r="E714" s="43"/>
      <c r="F714" s="236" t="s">
        <v>907</v>
      </c>
      <c r="G714" s="43"/>
      <c r="H714" s="43"/>
      <c r="I714" s="232"/>
      <c r="J714" s="43"/>
      <c r="K714" s="43"/>
      <c r="L714" s="47"/>
      <c r="M714" s="233"/>
      <c r="N714" s="234"/>
      <c r="O714" s="87"/>
      <c r="P714" s="87"/>
      <c r="Q714" s="87"/>
      <c r="R714" s="87"/>
      <c r="S714" s="87"/>
      <c r="T714" s="88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T714" s="20" t="s">
        <v>232</v>
      </c>
      <c r="AU714" s="20" t="s">
        <v>82</v>
      </c>
    </row>
    <row r="715" spans="1:51" s="13" customFormat="1" ht="12">
      <c r="A715" s="13"/>
      <c r="B715" s="237"/>
      <c r="C715" s="238"/>
      <c r="D715" s="230" t="s">
        <v>234</v>
      </c>
      <c r="E715" s="239" t="s">
        <v>19</v>
      </c>
      <c r="F715" s="240" t="s">
        <v>908</v>
      </c>
      <c r="G715" s="238"/>
      <c r="H715" s="241">
        <v>58.3</v>
      </c>
      <c r="I715" s="242"/>
      <c r="J715" s="238"/>
      <c r="K715" s="238"/>
      <c r="L715" s="243"/>
      <c r="M715" s="244"/>
      <c r="N715" s="245"/>
      <c r="O715" s="245"/>
      <c r="P715" s="245"/>
      <c r="Q715" s="245"/>
      <c r="R715" s="245"/>
      <c r="S715" s="245"/>
      <c r="T715" s="246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7" t="s">
        <v>234</v>
      </c>
      <c r="AU715" s="247" t="s">
        <v>82</v>
      </c>
      <c r="AV715" s="13" t="s">
        <v>82</v>
      </c>
      <c r="AW715" s="13" t="s">
        <v>33</v>
      </c>
      <c r="AX715" s="13" t="s">
        <v>72</v>
      </c>
      <c r="AY715" s="247" t="s">
        <v>221</v>
      </c>
    </row>
    <row r="716" spans="1:51" s="15" customFormat="1" ht="12">
      <c r="A716" s="15"/>
      <c r="B716" s="258"/>
      <c r="C716" s="259"/>
      <c r="D716" s="230" t="s">
        <v>234</v>
      </c>
      <c r="E716" s="260" t="s">
        <v>19</v>
      </c>
      <c r="F716" s="261" t="s">
        <v>243</v>
      </c>
      <c r="G716" s="259"/>
      <c r="H716" s="262">
        <v>58.3</v>
      </c>
      <c r="I716" s="263"/>
      <c r="J716" s="259"/>
      <c r="K716" s="259"/>
      <c r="L716" s="264"/>
      <c r="M716" s="265"/>
      <c r="N716" s="266"/>
      <c r="O716" s="266"/>
      <c r="P716" s="266"/>
      <c r="Q716" s="266"/>
      <c r="R716" s="266"/>
      <c r="S716" s="266"/>
      <c r="T716" s="267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68" t="s">
        <v>234</v>
      </c>
      <c r="AU716" s="268" t="s">
        <v>82</v>
      </c>
      <c r="AV716" s="15" t="s">
        <v>228</v>
      </c>
      <c r="AW716" s="15" t="s">
        <v>33</v>
      </c>
      <c r="AX716" s="15" t="s">
        <v>80</v>
      </c>
      <c r="AY716" s="268" t="s">
        <v>221</v>
      </c>
    </row>
    <row r="717" spans="1:65" s="2" customFormat="1" ht="37.8" customHeight="1">
      <c r="A717" s="41"/>
      <c r="B717" s="42"/>
      <c r="C717" s="217" t="s">
        <v>909</v>
      </c>
      <c r="D717" s="217" t="s">
        <v>223</v>
      </c>
      <c r="E717" s="218" t="s">
        <v>910</v>
      </c>
      <c r="F717" s="219" t="s">
        <v>911</v>
      </c>
      <c r="G717" s="220" t="s">
        <v>305</v>
      </c>
      <c r="H717" s="221">
        <v>58.3</v>
      </c>
      <c r="I717" s="222"/>
      <c r="J717" s="223">
        <f>ROUND(I717*H717,2)</f>
        <v>0</v>
      </c>
      <c r="K717" s="219" t="s">
        <v>227</v>
      </c>
      <c r="L717" s="47"/>
      <c r="M717" s="224" t="s">
        <v>19</v>
      </c>
      <c r="N717" s="225" t="s">
        <v>43</v>
      </c>
      <c r="O717" s="87"/>
      <c r="P717" s="226">
        <f>O717*H717</f>
        <v>0</v>
      </c>
      <c r="Q717" s="226">
        <v>0.0006048</v>
      </c>
      <c r="R717" s="226">
        <f>Q717*H717</f>
        <v>0.035259839999999994</v>
      </c>
      <c r="S717" s="226">
        <v>0</v>
      </c>
      <c r="T717" s="227">
        <f>S717*H717</f>
        <v>0</v>
      </c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R717" s="228" t="s">
        <v>341</v>
      </c>
      <c r="AT717" s="228" t="s">
        <v>223</v>
      </c>
      <c r="AU717" s="228" t="s">
        <v>82</v>
      </c>
      <c r="AY717" s="20" t="s">
        <v>221</v>
      </c>
      <c r="BE717" s="229">
        <f>IF(N717="základní",J717,0)</f>
        <v>0</v>
      </c>
      <c r="BF717" s="229">
        <f>IF(N717="snížená",J717,0)</f>
        <v>0</v>
      </c>
      <c r="BG717" s="229">
        <f>IF(N717="zákl. přenesená",J717,0)</f>
        <v>0</v>
      </c>
      <c r="BH717" s="229">
        <f>IF(N717="sníž. přenesená",J717,0)</f>
        <v>0</v>
      </c>
      <c r="BI717" s="229">
        <f>IF(N717="nulová",J717,0)</f>
        <v>0</v>
      </c>
      <c r="BJ717" s="20" t="s">
        <v>80</v>
      </c>
      <c r="BK717" s="229">
        <f>ROUND(I717*H717,2)</f>
        <v>0</v>
      </c>
      <c r="BL717" s="20" t="s">
        <v>341</v>
      </c>
      <c r="BM717" s="228" t="s">
        <v>912</v>
      </c>
    </row>
    <row r="718" spans="1:47" s="2" customFormat="1" ht="12">
      <c r="A718" s="41"/>
      <c r="B718" s="42"/>
      <c r="C718" s="43"/>
      <c r="D718" s="230" t="s">
        <v>230</v>
      </c>
      <c r="E718" s="43"/>
      <c r="F718" s="231" t="s">
        <v>913</v>
      </c>
      <c r="G718" s="43"/>
      <c r="H718" s="43"/>
      <c r="I718" s="232"/>
      <c r="J718" s="43"/>
      <c r="K718" s="43"/>
      <c r="L718" s="47"/>
      <c r="M718" s="233"/>
      <c r="N718" s="234"/>
      <c r="O718" s="87"/>
      <c r="P718" s="87"/>
      <c r="Q718" s="87"/>
      <c r="R718" s="87"/>
      <c r="S718" s="87"/>
      <c r="T718" s="88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T718" s="20" t="s">
        <v>230</v>
      </c>
      <c r="AU718" s="20" t="s">
        <v>82</v>
      </c>
    </row>
    <row r="719" spans="1:47" s="2" customFormat="1" ht="12">
      <c r="A719" s="41"/>
      <c r="B719" s="42"/>
      <c r="C719" s="43"/>
      <c r="D719" s="235" t="s">
        <v>232</v>
      </c>
      <c r="E719" s="43"/>
      <c r="F719" s="236" t="s">
        <v>914</v>
      </c>
      <c r="G719" s="43"/>
      <c r="H719" s="43"/>
      <c r="I719" s="232"/>
      <c r="J719" s="43"/>
      <c r="K719" s="43"/>
      <c r="L719" s="47"/>
      <c r="M719" s="233"/>
      <c r="N719" s="234"/>
      <c r="O719" s="87"/>
      <c r="P719" s="87"/>
      <c r="Q719" s="87"/>
      <c r="R719" s="87"/>
      <c r="S719" s="87"/>
      <c r="T719" s="88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T719" s="20" t="s">
        <v>232</v>
      </c>
      <c r="AU719" s="20" t="s">
        <v>82</v>
      </c>
    </row>
    <row r="720" spans="1:51" s="13" customFormat="1" ht="12">
      <c r="A720" s="13"/>
      <c r="B720" s="237"/>
      <c r="C720" s="238"/>
      <c r="D720" s="230" t="s">
        <v>234</v>
      </c>
      <c r="E720" s="239" t="s">
        <v>19</v>
      </c>
      <c r="F720" s="240" t="s">
        <v>915</v>
      </c>
      <c r="G720" s="238"/>
      <c r="H720" s="241">
        <v>58.3</v>
      </c>
      <c r="I720" s="242"/>
      <c r="J720" s="238"/>
      <c r="K720" s="238"/>
      <c r="L720" s="243"/>
      <c r="M720" s="244"/>
      <c r="N720" s="245"/>
      <c r="O720" s="245"/>
      <c r="P720" s="245"/>
      <c r="Q720" s="245"/>
      <c r="R720" s="245"/>
      <c r="S720" s="245"/>
      <c r="T720" s="246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7" t="s">
        <v>234</v>
      </c>
      <c r="AU720" s="247" t="s">
        <v>82</v>
      </c>
      <c r="AV720" s="13" t="s">
        <v>82</v>
      </c>
      <c r="AW720" s="13" t="s">
        <v>33</v>
      </c>
      <c r="AX720" s="13" t="s">
        <v>72</v>
      </c>
      <c r="AY720" s="247" t="s">
        <v>221</v>
      </c>
    </row>
    <row r="721" spans="1:51" s="15" customFormat="1" ht="12">
      <c r="A721" s="15"/>
      <c r="B721" s="258"/>
      <c r="C721" s="259"/>
      <c r="D721" s="230" t="s">
        <v>234</v>
      </c>
      <c r="E721" s="260" t="s">
        <v>19</v>
      </c>
      <c r="F721" s="261" t="s">
        <v>243</v>
      </c>
      <c r="G721" s="259"/>
      <c r="H721" s="262">
        <v>58.3</v>
      </c>
      <c r="I721" s="263"/>
      <c r="J721" s="259"/>
      <c r="K721" s="259"/>
      <c r="L721" s="264"/>
      <c r="M721" s="265"/>
      <c r="N721" s="266"/>
      <c r="O721" s="266"/>
      <c r="P721" s="266"/>
      <c r="Q721" s="266"/>
      <c r="R721" s="266"/>
      <c r="S721" s="266"/>
      <c r="T721" s="267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68" t="s">
        <v>234</v>
      </c>
      <c r="AU721" s="268" t="s">
        <v>82</v>
      </c>
      <c r="AV721" s="15" t="s">
        <v>228</v>
      </c>
      <c r="AW721" s="15" t="s">
        <v>33</v>
      </c>
      <c r="AX721" s="15" t="s">
        <v>80</v>
      </c>
      <c r="AY721" s="268" t="s">
        <v>221</v>
      </c>
    </row>
    <row r="722" spans="1:65" s="2" customFormat="1" ht="33" customHeight="1">
      <c r="A722" s="41"/>
      <c r="B722" s="42"/>
      <c r="C722" s="217" t="s">
        <v>916</v>
      </c>
      <c r="D722" s="217" t="s">
        <v>223</v>
      </c>
      <c r="E722" s="218" t="s">
        <v>917</v>
      </c>
      <c r="F722" s="219" t="s">
        <v>918</v>
      </c>
      <c r="G722" s="220" t="s">
        <v>226</v>
      </c>
      <c r="H722" s="221">
        <v>15.759</v>
      </c>
      <c r="I722" s="222"/>
      <c r="J722" s="223">
        <f>ROUND(I722*H722,2)</f>
        <v>0</v>
      </c>
      <c r="K722" s="219" t="s">
        <v>227</v>
      </c>
      <c r="L722" s="47"/>
      <c r="M722" s="224" t="s">
        <v>19</v>
      </c>
      <c r="N722" s="225" t="s">
        <v>43</v>
      </c>
      <c r="O722" s="87"/>
      <c r="P722" s="226">
        <f>O722*H722</f>
        <v>0</v>
      </c>
      <c r="Q722" s="226">
        <v>0.0108</v>
      </c>
      <c r="R722" s="226">
        <f>Q722*H722</f>
        <v>0.17019720000000002</v>
      </c>
      <c r="S722" s="226">
        <v>0</v>
      </c>
      <c r="T722" s="227">
        <f>S722*H722</f>
        <v>0</v>
      </c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R722" s="228" t="s">
        <v>341</v>
      </c>
      <c r="AT722" s="228" t="s">
        <v>223</v>
      </c>
      <c r="AU722" s="228" t="s">
        <v>82</v>
      </c>
      <c r="AY722" s="20" t="s">
        <v>221</v>
      </c>
      <c r="BE722" s="229">
        <f>IF(N722="základní",J722,0)</f>
        <v>0</v>
      </c>
      <c r="BF722" s="229">
        <f>IF(N722="snížená",J722,0)</f>
        <v>0</v>
      </c>
      <c r="BG722" s="229">
        <f>IF(N722="zákl. přenesená",J722,0)</f>
        <v>0</v>
      </c>
      <c r="BH722" s="229">
        <f>IF(N722="sníž. přenesená",J722,0)</f>
        <v>0</v>
      </c>
      <c r="BI722" s="229">
        <f>IF(N722="nulová",J722,0)</f>
        <v>0</v>
      </c>
      <c r="BJ722" s="20" t="s">
        <v>80</v>
      </c>
      <c r="BK722" s="229">
        <f>ROUND(I722*H722,2)</f>
        <v>0</v>
      </c>
      <c r="BL722" s="20" t="s">
        <v>341</v>
      </c>
      <c r="BM722" s="228" t="s">
        <v>919</v>
      </c>
    </row>
    <row r="723" spans="1:47" s="2" customFormat="1" ht="12">
      <c r="A723" s="41"/>
      <c r="B723" s="42"/>
      <c r="C723" s="43"/>
      <c r="D723" s="230" t="s">
        <v>230</v>
      </c>
      <c r="E723" s="43"/>
      <c r="F723" s="231" t="s">
        <v>920</v>
      </c>
      <c r="G723" s="43"/>
      <c r="H723" s="43"/>
      <c r="I723" s="232"/>
      <c r="J723" s="43"/>
      <c r="K723" s="43"/>
      <c r="L723" s="47"/>
      <c r="M723" s="233"/>
      <c r="N723" s="234"/>
      <c r="O723" s="87"/>
      <c r="P723" s="87"/>
      <c r="Q723" s="87"/>
      <c r="R723" s="87"/>
      <c r="S723" s="87"/>
      <c r="T723" s="88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T723" s="20" t="s">
        <v>230</v>
      </c>
      <c r="AU723" s="20" t="s">
        <v>82</v>
      </c>
    </row>
    <row r="724" spans="1:47" s="2" customFormat="1" ht="12">
      <c r="A724" s="41"/>
      <c r="B724" s="42"/>
      <c r="C724" s="43"/>
      <c r="D724" s="235" t="s">
        <v>232</v>
      </c>
      <c r="E724" s="43"/>
      <c r="F724" s="236" t="s">
        <v>921</v>
      </c>
      <c r="G724" s="43"/>
      <c r="H724" s="43"/>
      <c r="I724" s="232"/>
      <c r="J724" s="43"/>
      <c r="K724" s="43"/>
      <c r="L724" s="47"/>
      <c r="M724" s="233"/>
      <c r="N724" s="234"/>
      <c r="O724" s="87"/>
      <c r="P724" s="87"/>
      <c r="Q724" s="87"/>
      <c r="R724" s="87"/>
      <c r="S724" s="87"/>
      <c r="T724" s="88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T724" s="20" t="s">
        <v>232</v>
      </c>
      <c r="AU724" s="20" t="s">
        <v>82</v>
      </c>
    </row>
    <row r="725" spans="1:51" s="13" customFormat="1" ht="12">
      <c r="A725" s="13"/>
      <c r="B725" s="237"/>
      <c r="C725" s="238"/>
      <c r="D725" s="230" t="s">
        <v>234</v>
      </c>
      <c r="E725" s="239" t="s">
        <v>19</v>
      </c>
      <c r="F725" s="240" t="s">
        <v>922</v>
      </c>
      <c r="G725" s="238"/>
      <c r="H725" s="241">
        <v>15.759</v>
      </c>
      <c r="I725" s="242"/>
      <c r="J725" s="238"/>
      <c r="K725" s="238"/>
      <c r="L725" s="243"/>
      <c r="M725" s="244"/>
      <c r="N725" s="245"/>
      <c r="O725" s="245"/>
      <c r="P725" s="245"/>
      <c r="Q725" s="245"/>
      <c r="R725" s="245"/>
      <c r="S725" s="245"/>
      <c r="T725" s="246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7" t="s">
        <v>234</v>
      </c>
      <c r="AU725" s="247" t="s">
        <v>82</v>
      </c>
      <c r="AV725" s="13" t="s">
        <v>82</v>
      </c>
      <c r="AW725" s="13" t="s">
        <v>33</v>
      </c>
      <c r="AX725" s="13" t="s">
        <v>72</v>
      </c>
      <c r="AY725" s="247" t="s">
        <v>221</v>
      </c>
    </row>
    <row r="726" spans="1:51" s="15" customFormat="1" ht="12">
      <c r="A726" s="15"/>
      <c r="B726" s="258"/>
      <c r="C726" s="259"/>
      <c r="D726" s="230" t="s">
        <v>234</v>
      </c>
      <c r="E726" s="260" t="s">
        <v>19</v>
      </c>
      <c r="F726" s="261" t="s">
        <v>243</v>
      </c>
      <c r="G726" s="259"/>
      <c r="H726" s="262">
        <v>15.759</v>
      </c>
      <c r="I726" s="263"/>
      <c r="J726" s="259"/>
      <c r="K726" s="259"/>
      <c r="L726" s="264"/>
      <c r="M726" s="265"/>
      <c r="N726" s="266"/>
      <c r="O726" s="266"/>
      <c r="P726" s="266"/>
      <c r="Q726" s="266"/>
      <c r="R726" s="266"/>
      <c r="S726" s="266"/>
      <c r="T726" s="267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68" t="s">
        <v>234</v>
      </c>
      <c r="AU726" s="268" t="s">
        <v>82</v>
      </c>
      <c r="AV726" s="15" t="s">
        <v>228</v>
      </c>
      <c r="AW726" s="15" t="s">
        <v>33</v>
      </c>
      <c r="AX726" s="15" t="s">
        <v>80</v>
      </c>
      <c r="AY726" s="268" t="s">
        <v>221</v>
      </c>
    </row>
    <row r="727" spans="1:65" s="2" customFormat="1" ht="24.15" customHeight="1">
      <c r="A727" s="41"/>
      <c r="B727" s="42"/>
      <c r="C727" s="217" t="s">
        <v>923</v>
      </c>
      <c r="D727" s="217" t="s">
        <v>223</v>
      </c>
      <c r="E727" s="218" t="s">
        <v>924</v>
      </c>
      <c r="F727" s="219" t="s">
        <v>925</v>
      </c>
      <c r="G727" s="220" t="s">
        <v>226</v>
      </c>
      <c r="H727" s="221">
        <v>203.322</v>
      </c>
      <c r="I727" s="222"/>
      <c r="J727" s="223">
        <f>ROUND(I727*H727,2)</f>
        <v>0</v>
      </c>
      <c r="K727" s="219" t="s">
        <v>227</v>
      </c>
      <c r="L727" s="47"/>
      <c r="M727" s="224" t="s">
        <v>19</v>
      </c>
      <c r="N727" s="225" t="s">
        <v>43</v>
      </c>
      <c r="O727" s="87"/>
      <c r="P727" s="226">
        <f>O727*H727</f>
        <v>0</v>
      </c>
      <c r="Q727" s="226">
        <v>0</v>
      </c>
      <c r="R727" s="226">
        <f>Q727*H727</f>
        <v>0</v>
      </c>
      <c r="S727" s="226">
        <v>0</v>
      </c>
      <c r="T727" s="227">
        <f>S727*H727</f>
        <v>0</v>
      </c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R727" s="228" t="s">
        <v>341</v>
      </c>
      <c r="AT727" s="228" t="s">
        <v>223</v>
      </c>
      <c r="AU727" s="228" t="s">
        <v>82</v>
      </c>
      <c r="AY727" s="20" t="s">
        <v>221</v>
      </c>
      <c r="BE727" s="229">
        <f>IF(N727="základní",J727,0)</f>
        <v>0</v>
      </c>
      <c r="BF727" s="229">
        <f>IF(N727="snížená",J727,0)</f>
        <v>0</v>
      </c>
      <c r="BG727" s="229">
        <f>IF(N727="zákl. přenesená",J727,0)</f>
        <v>0</v>
      </c>
      <c r="BH727" s="229">
        <f>IF(N727="sníž. přenesená",J727,0)</f>
        <v>0</v>
      </c>
      <c r="BI727" s="229">
        <f>IF(N727="nulová",J727,0)</f>
        <v>0</v>
      </c>
      <c r="BJ727" s="20" t="s">
        <v>80</v>
      </c>
      <c r="BK727" s="229">
        <f>ROUND(I727*H727,2)</f>
        <v>0</v>
      </c>
      <c r="BL727" s="20" t="s">
        <v>341</v>
      </c>
      <c r="BM727" s="228" t="s">
        <v>926</v>
      </c>
    </row>
    <row r="728" spans="1:47" s="2" customFormat="1" ht="12">
      <c r="A728" s="41"/>
      <c r="B728" s="42"/>
      <c r="C728" s="43"/>
      <c r="D728" s="230" t="s">
        <v>230</v>
      </c>
      <c r="E728" s="43"/>
      <c r="F728" s="231" t="s">
        <v>927</v>
      </c>
      <c r="G728" s="43"/>
      <c r="H728" s="43"/>
      <c r="I728" s="232"/>
      <c r="J728" s="43"/>
      <c r="K728" s="43"/>
      <c r="L728" s="47"/>
      <c r="M728" s="233"/>
      <c r="N728" s="234"/>
      <c r="O728" s="87"/>
      <c r="P728" s="87"/>
      <c r="Q728" s="87"/>
      <c r="R728" s="87"/>
      <c r="S728" s="87"/>
      <c r="T728" s="88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T728" s="20" t="s">
        <v>230</v>
      </c>
      <c r="AU728" s="20" t="s">
        <v>82</v>
      </c>
    </row>
    <row r="729" spans="1:47" s="2" customFormat="1" ht="12">
      <c r="A729" s="41"/>
      <c r="B729" s="42"/>
      <c r="C729" s="43"/>
      <c r="D729" s="235" t="s">
        <v>232</v>
      </c>
      <c r="E729" s="43"/>
      <c r="F729" s="236" t="s">
        <v>928</v>
      </c>
      <c r="G729" s="43"/>
      <c r="H729" s="43"/>
      <c r="I729" s="232"/>
      <c r="J729" s="43"/>
      <c r="K729" s="43"/>
      <c r="L729" s="47"/>
      <c r="M729" s="233"/>
      <c r="N729" s="234"/>
      <c r="O729" s="87"/>
      <c r="P729" s="87"/>
      <c r="Q729" s="87"/>
      <c r="R729" s="87"/>
      <c r="S729" s="87"/>
      <c r="T729" s="88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T729" s="20" t="s">
        <v>232</v>
      </c>
      <c r="AU729" s="20" t="s">
        <v>82</v>
      </c>
    </row>
    <row r="730" spans="1:51" s="13" customFormat="1" ht="12">
      <c r="A730" s="13"/>
      <c r="B730" s="237"/>
      <c r="C730" s="238"/>
      <c r="D730" s="230" t="s">
        <v>234</v>
      </c>
      <c r="E730" s="239" t="s">
        <v>19</v>
      </c>
      <c r="F730" s="240" t="s">
        <v>152</v>
      </c>
      <c r="G730" s="238"/>
      <c r="H730" s="241">
        <v>203.322</v>
      </c>
      <c r="I730" s="242"/>
      <c r="J730" s="238"/>
      <c r="K730" s="238"/>
      <c r="L730" s="243"/>
      <c r="M730" s="244"/>
      <c r="N730" s="245"/>
      <c r="O730" s="245"/>
      <c r="P730" s="245"/>
      <c r="Q730" s="245"/>
      <c r="R730" s="245"/>
      <c r="S730" s="245"/>
      <c r="T730" s="246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7" t="s">
        <v>234</v>
      </c>
      <c r="AU730" s="247" t="s">
        <v>82</v>
      </c>
      <c r="AV730" s="13" t="s">
        <v>82</v>
      </c>
      <c r="AW730" s="13" t="s">
        <v>33</v>
      </c>
      <c r="AX730" s="13" t="s">
        <v>80</v>
      </c>
      <c r="AY730" s="247" t="s">
        <v>221</v>
      </c>
    </row>
    <row r="731" spans="1:65" s="2" customFormat="1" ht="16.5" customHeight="1">
      <c r="A731" s="41"/>
      <c r="B731" s="42"/>
      <c r="C731" s="269" t="s">
        <v>929</v>
      </c>
      <c r="D731" s="269" t="s">
        <v>295</v>
      </c>
      <c r="E731" s="270" t="s">
        <v>930</v>
      </c>
      <c r="F731" s="271" t="s">
        <v>931</v>
      </c>
      <c r="G731" s="272" t="s">
        <v>226</v>
      </c>
      <c r="H731" s="273">
        <v>234.837</v>
      </c>
      <c r="I731" s="274"/>
      <c r="J731" s="275">
        <f>ROUND(I731*H731,2)</f>
        <v>0</v>
      </c>
      <c r="K731" s="271" t="s">
        <v>227</v>
      </c>
      <c r="L731" s="276"/>
      <c r="M731" s="277" t="s">
        <v>19</v>
      </c>
      <c r="N731" s="278" t="s">
        <v>43</v>
      </c>
      <c r="O731" s="87"/>
      <c r="P731" s="226">
        <f>O731*H731</f>
        <v>0</v>
      </c>
      <c r="Q731" s="226">
        <v>0.0003</v>
      </c>
      <c r="R731" s="226">
        <f>Q731*H731</f>
        <v>0.07045109999999999</v>
      </c>
      <c r="S731" s="226">
        <v>0</v>
      </c>
      <c r="T731" s="227">
        <f>S731*H731</f>
        <v>0</v>
      </c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R731" s="228" t="s">
        <v>484</v>
      </c>
      <c r="AT731" s="228" t="s">
        <v>295</v>
      </c>
      <c r="AU731" s="228" t="s">
        <v>82</v>
      </c>
      <c r="AY731" s="20" t="s">
        <v>221</v>
      </c>
      <c r="BE731" s="229">
        <f>IF(N731="základní",J731,0)</f>
        <v>0</v>
      </c>
      <c r="BF731" s="229">
        <f>IF(N731="snížená",J731,0)</f>
        <v>0</v>
      </c>
      <c r="BG731" s="229">
        <f>IF(N731="zákl. přenesená",J731,0)</f>
        <v>0</v>
      </c>
      <c r="BH731" s="229">
        <f>IF(N731="sníž. přenesená",J731,0)</f>
        <v>0</v>
      </c>
      <c r="BI731" s="229">
        <f>IF(N731="nulová",J731,0)</f>
        <v>0</v>
      </c>
      <c r="BJ731" s="20" t="s">
        <v>80</v>
      </c>
      <c r="BK731" s="229">
        <f>ROUND(I731*H731,2)</f>
        <v>0</v>
      </c>
      <c r="BL731" s="20" t="s">
        <v>341</v>
      </c>
      <c r="BM731" s="228" t="s">
        <v>932</v>
      </c>
    </row>
    <row r="732" spans="1:47" s="2" customFormat="1" ht="12">
      <c r="A732" s="41"/>
      <c r="B732" s="42"/>
      <c r="C732" s="43"/>
      <c r="D732" s="230" t="s">
        <v>230</v>
      </c>
      <c r="E732" s="43"/>
      <c r="F732" s="231" t="s">
        <v>931</v>
      </c>
      <c r="G732" s="43"/>
      <c r="H732" s="43"/>
      <c r="I732" s="232"/>
      <c r="J732" s="43"/>
      <c r="K732" s="43"/>
      <c r="L732" s="47"/>
      <c r="M732" s="233"/>
      <c r="N732" s="234"/>
      <c r="O732" s="87"/>
      <c r="P732" s="87"/>
      <c r="Q732" s="87"/>
      <c r="R732" s="87"/>
      <c r="S732" s="87"/>
      <c r="T732" s="88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T732" s="20" t="s">
        <v>230</v>
      </c>
      <c r="AU732" s="20" t="s">
        <v>82</v>
      </c>
    </row>
    <row r="733" spans="1:51" s="13" customFormat="1" ht="12">
      <c r="A733" s="13"/>
      <c r="B733" s="237"/>
      <c r="C733" s="238"/>
      <c r="D733" s="230" t="s">
        <v>234</v>
      </c>
      <c r="E733" s="238"/>
      <c r="F733" s="240" t="s">
        <v>933</v>
      </c>
      <c r="G733" s="238"/>
      <c r="H733" s="241">
        <v>234.837</v>
      </c>
      <c r="I733" s="242"/>
      <c r="J733" s="238"/>
      <c r="K733" s="238"/>
      <c r="L733" s="243"/>
      <c r="M733" s="244"/>
      <c r="N733" s="245"/>
      <c r="O733" s="245"/>
      <c r="P733" s="245"/>
      <c r="Q733" s="245"/>
      <c r="R733" s="245"/>
      <c r="S733" s="245"/>
      <c r="T733" s="246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7" t="s">
        <v>234</v>
      </c>
      <c r="AU733" s="247" t="s">
        <v>82</v>
      </c>
      <c r="AV733" s="13" t="s">
        <v>82</v>
      </c>
      <c r="AW733" s="13" t="s">
        <v>4</v>
      </c>
      <c r="AX733" s="13" t="s">
        <v>80</v>
      </c>
      <c r="AY733" s="247" t="s">
        <v>221</v>
      </c>
    </row>
    <row r="734" spans="1:65" s="2" customFormat="1" ht="24.15" customHeight="1">
      <c r="A734" s="41"/>
      <c r="B734" s="42"/>
      <c r="C734" s="217" t="s">
        <v>934</v>
      </c>
      <c r="D734" s="217" t="s">
        <v>223</v>
      </c>
      <c r="E734" s="218" t="s">
        <v>935</v>
      </c>
      <c r="F734" s="219" t="s">
        <v>936</v>
      </c>
      <c r="G734" s="220" t="s">
        <v>226</v>
      </c>
      <c r="H734" s="221">
        <v>46.833</v>
      </c>
      <c r="I734" s="222"/>
      <c r="J734" s="223">
        <f>ROUND(I734*H734,2)</f>
        <v>0</v>
      </c>
      <c r="K734" s="219" t="s">
        <v>227</v>
      </c>
      <c r="L734" s="47"/>
      <c r="M734" s="224" t="s">
        <v>19</v>
      </c>
      <c r="N734" s="225" t="s">
        <v>43</v>
      </c>
      <c r="O734" s="87"/>
      <c r="P734" s="226">
        <f>O734*H734</f>
        <v>0</v>
      </c>
      <c r="Q734" s="226">
        <v>0</v>
      </c>
      <c r="R734" s="226">
        <f>Q734*H734</f>
        <v>0</v>
      </c>
      <c r="S734" s="226">
        <v>0</v>
      </c>
      <c r="T734" s="227">
        <f>S734*H734</f>
        <v>0</v>
      </c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R734" s="228" t="s">
        <v>341</v>
      </c>
      <c r="AT734" s="228" t="s">
        <v>223</v>
      </c>
      <c r="AU734" s="228" t="s">
        <v>82</v>
      </c>
      <c r="AY734" s="20" t="s">
        <v>221</v>
      </c>
      <c r="BE734" s="229">
        <f>IF(N734="základní",J734,0)</f>
        <v>0</v>
      </c>
      <c r="BF734" s="229">
        <f>IF(N734="snížená",J734,0)</f>
        <v>0</v>
      </c>
      <c r="BG734" s="229">
        <f>IF(N734="zákl. přenesená",J734,0)</f>
        <v>0</v>
      </c>
      <c r="BH734" s="229">
        <f>IF(N734="sníž. přenesená",J734,0)</f>
        <v>0</v>
      </c>
      <c r="BI734" s="229">
        <f>IF(N734="nulová",J734,0)</f>
        <v>0</v>
      </c>
      <c r="BJ734" s="20" t="s">
        <v>80</v>
      </c>
      <c r="BK734" s="229">
        <f>ROUND(I734*H734,2)</f>
        <v>0</v>
      </c>
      <c r="BL734" s="20" t="s">
        <v>341</v>
      </c>
      <c r="BM734" s="228" t="s">
        <v>937</v>
      </c>
    </row>
    <row r="735" spans="1:47" s="2" customFormat="1" ht="12">
      <c r="A735" s="41"/>
      <c r="B735" s="42"/>
      <c r="C735" s="43"/>
      <c r="D735" s="230" t="s">
        <v>230</v>
      </c>
      <c r="E735" s="43"/>
      <c r="F735" s="231" t="s">
        <v>938</v>
      </c>
      <c r="G735" s="43"/>
      <c r="H735" s="43"/>
      <c r="I735" s="232"/>
      <c r="J735" s="43"/>
      <c r="K735" s="43"/>
      <c r="L735" s="47"/>
      <c r="M735" s="233"/>
      <c r="N735" s="234"/>
      <c r="O735" s="87"/>
      <c r="P735" s="87"/>
      <c r="Q735" s="87"/>
      <c r="R735" s="87"/>
      <c r="S735" s="87"/>
      <c r="T735" s="88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T735" s="20" t="s">
        <v>230</v>
      </c>
      <c r="AU735" s="20" t="s">
        <v>82</v>
      </c>
    </row>
    <row r="736" spans="1:47" s="2" customFormat="1" ht="12">
      <c r="A736" s="41"/>
      <c r="B736" s="42"/>
      <c r="C736" s="43"/>
      <c r="D736" s="235" t="s">
        <v>232</v>
      </c>
      <c r="E736" s="43"/>
      <c r="F736" s="236" t="s">
        <v>939</v>
      </c>
      <c r="G736" s="43"/>
      <c r="H736" s="43"/>
      <c r="I736" s="232"/>
      <c r="J736" s="43"/>
      <c r="K736" s="43"/>
      <c r="L736" s="47"/>
      <c r="M736" s="233"/>
      <c r="N736" s="234"/>
      <c r="O736" s="87"/>
      <c r="P736" s="87"/>
      <c r="Q736" s="87"/>
      <c r="R736" s="87"/>
      <c r="S736" s="87"/>
      <c r="T736" s="88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T736" s="20" t="s">
        <v>232</v>
      </c>
      <c r="AU736" s="20" t="s">
        <v>82</v>
      </c>
    </row>
    <row r="737" spans="1:51" s="14" customFormat="1" ht="12">
      <c r="A737" s="14"/>
      <c r="B737" s="248"/>
      <c r="C737" s="249"/>
      <c r="D737" s="230" t="s">
        <v>234</v>
      </c>
      <c r="E737" s="250" t="s">
        <v>19</v>
      </c>
      <c r="F737" s="251" t="s">
        <v>940</v>
      </c>
      <c r="G737" s="249"/>
      <c r="H737" s="250" t="s">
        <v>19</v>
      </c>
      <c r="I737" s="252"/>
      <c r="J737" s="249"/>
      <c r="K737" s="249"/>
      <c r="L737" s="253"/>
      <c r="M737" s="254"/>
      <c r="N737" s="255"/>
      <c r="O737" s="255"/>
      <c r="P737" s="255"/>
      <c r="Q737" s="255"/>
      <c r="R737" s="255"/>
      <c r="S737" s="255"/>
      <c r="T737" s="256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7" t="s">
        <v>234</v>
      </c>
      <c r="AU737" s="257" t="s">
        <v>82</v>
      </c>
      <c r="AV737" s="14" t="s">
        <v>80</v>
      </c>
      <c r="AW737" s="14" t="s">
        <v>33</v>
      </c>
      <c r="AX737" s="14" t="s">
        <v>72</v>
      </c>
      <c r="AY737" s="257" t="s">
        <v>221</v>
      </c>
    </row>
    <row r="738" spans="1:51" s="13" customFormat="1" ht="12">
      <c r="A738" s="13"/>
      <c r="B738" s="237"/>
      <c r="C738" s="238"/>
      <c r="D738" s="230" t="s">
        <v>234</v>
      </c>
      <c r="E738" s="239" t="s">
        <v>19</v>
      </c>
      <c r="F738" s="240" t="s">
        <v>941</v>
      </c>
      <c r="G738" s="238"/>
      <c r="H738" s="241">
        <v>233.157</v>
      </c>
      <c r="I738" s="242"/>
      <c r="J738" s="238"/>
      <c r="K738" s="238"/>
      <c r="L738" s="243"/>
      <c r="M738" s="244"/>
      <c r="N738" s="245"/>
      <c r="O738" s="245"/>
      <c r="P738" s="245"/>
      <c r="Q738" s="245"/>
      <c r="R738" s="245"/>
      <c r="S738" s="245"/>
      <c r="T738" s="246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7" t="s">
        <v>234</v>
      </c>
      <c r="AU738" s="247" t="s">
        <v>82</v>
      </c>
      <c r="AV738" s="13" t="s">
        <v>82</v>
      </c>
      <c r="AW738" s="13" t="s">
        <v>33</v>
      </c>
      <c r="AX738" s="13" t="s">
        <v>72</v>
      </c>
      <c r="AY738" s="247" t="s">
        <v>221</v>
      </c>
    </row>
    <row r="739" spans="1:51" s="13" customFormat="1" ht="12">
      <c r="A739" s="13"/>
      <c r="B739" s="237"/>
      <c r="C739" s="238"/>
      <c r="D739" s="230" t="s">
        <v>234</v>
      </c>
      <c r="E739" s="239" t="s">
        <v>19</v>
      </c>
      <c r="F739" s="240" t="s">
        <v>942</v>
      </c>
      <c r="G739" s="238"/>
      <c r="H739" s="241">
        <v>-203.322</v>
      </c>
      <c r="I739" s="242"/>
      <c r="J739" s="238"/>
      <c r="K739" s="238"/>
      <c r="L739" s="243"/>
      <c r="M739" s="244"/>
      <c r="N739" s="245"/>
      <c r="O739" s="245"/>
      <c r="P739" s="245"/>
      <c r="Q739" s="245"/>
      <c r="R739" s="245"/>
      <c r="S739" s="245"/>
      <c r="T739" s="246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7" t="s">
        <v>234</v>
      </c>
      <c r="AU739" s="247" t="s">
        <v>82</v>
      </c>
      <c r="AV739" s="13" t="s">
        <v>82</v>
      </c>
      <c r="AW739" s="13" t="s">
        <v>33</v>
      </c>
      <c r="AX739" s="13" t="s">
        <v>72</v>
      </c>
      <c r="AY739" s="247" t="s">
        <v>221</v>
      </c>
    </row>
    <row r="740" spans="1:51" s="14" customFormat="1" ht="12">
      <c r="A740" s="14"/>
      <c r="B740" s="248"/>
      <c r="C740" s="249"/>
      <c r="D740" s="230" t="s">
        <v>234</v>
      </c>
      <c r="E740" s="250" t="s">
        <v>19</v>
      </c>
      <c r="F740" s="251" t="s">
        <v>943</v>
      </c>
      <c r="G740" s="249"/>
      <c r="H740" s="250" t="s">
        <v>19</v>
      </c>
      <c r="I740" s="252"/>
      <c r="J740" s="249"/>
      <c r="K740" s="249"/>
      <c r="L740" s="253"/>
      <c r="M740" s="254"/>
      <c r="N740" s="255"/>
      <c r="O740" s="255"/>
      <c r="P740" s="255"/>
      <c r="Q740" s="255"/>
      <c r="R740" s="255"/>
      <c r="S740" s="255"/>
      <c r="T740" s="256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7" t="s">
        <v>234</v>
      </c>
      <c r="AU740" s="257" t="s">
        <v>82</v>
      </c>
      <c r="AV740" s="14" t="s">
        <v>80</v>
      </c>
      <c r="AW740" s="14" t="s">
        <v>33</v>
      </c>
      <c r="AX740" s="14" t="s">
        <v>72</v>
      </c>
      <c r="AY740" s="257" t="s">
        <v>221</v>
      </c>
    </row>
    <row r="741" spans="1:51" s="13" customFormat="1" ht="12">
      <c r="A741" s="13"/>
      <c r="B741" s="237"/>
      <c r="C741" s="238"/>
      <c r="D741" s="230" t="s">
        <v>234</v>
      </c>
      <c r="E741" s="239" t="s">
        <v>19</v>
      </c>
      <c r="F741" s="240" t="s">
        <v>944</v>
      </c>
      <c r="G741" s="238"/>
      <c r="H741" s="241">
        <v>16.998</v>
      </c>
      <c r="I741" s="242"/>
      <c r="J741" s="238"/>
      <c r="K741" s="238"/>
      <c r="L741" s="243"/>
      <c r="M741" s="244"/>
      <c r="N741" s="245"/>
      <c r="O741" s="245"/>
      <c r="P741" s="245"/>
      <c r="Q741" s="245"/>
      <c r="R741" s="245"/>
      <c r="S741" s="245"/>
      <c r="T741" s="246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7" t="s">
        <v>234</v>
      </c>
      <c r="AU741" s="247" t="s">
        <v>82</v>
      </c>
      <c r="AV741" s="13" t="s">
        <v>82</v>
      </c>
      <c r="AW741" s="13" t="s">
        <v>33</v>
      </c>
      <c r="AX741" s="13" t="s">
        <v>72</v>
      </c>
      <c r="AY741" s="247" t="s">
        <v>221</v>
      </c>
    </row>
    <row r="742" spans="1:51" s="15" customFormat="1" ht="12">
      <c r="A742" s="15"/>
      <c r="B742" s="258"/>
      <c r="C742" s="259"/>
      <c r="D742" s="230" t="s">
        <v>234</v>
      </c>
      <c r="E742" s="260" t="s">
        <v>19</v>
      </c>
      <c r="F742" s="261" t="s">
        <v>243</v>
      </c>
      <c r="G742" s="259"/>
      <c r="H742" s="262">
        <v>46.833</v>
      </c>
      <c r="I742" s="263"/>
      <c r="J742" s="259"/>
      <c r="K742" s="259"/>
      <c r="L742" s="264"/>
      <c r="M742" s="265"/>
      <c r="N742" s="266"/>
      <c r="O742" s="266"/>
      <c r="P742" s="266"/>
      <c r="Q742" s="266"/>
      <c r="R742" s="266"/>
      <c r="S742" s="266"/>
      <c r="T742" s="267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68" t="s">
        <v>234</v>
      </c>
      <c r="AU742" s="268" t="s">
        <v>82</v>
      </c>
      <c r="AV742" s="15" t="s">
        <v>228</v>
      </c>
      <c r="AW742" s="15" t="s">
        <v>33</v>
      </c>
      <c r="AX742" s="15" t="s">
        <v>80</v>
      </c>
      <c r="AY742" s="268" t="s">
        <v>221</v>
      </c>
    </row>
    <row r="743" spans="1:65" s="2" customFormat="1" ht="16.5" customHeight="1">
      <c r="A743" s="41"/>
      <c r="B743" s="42"/>
      <c r="C743" s="269" t="s">
        <v>945</v>
      </c>
      <c r="D743" s="269" t="s">
        <v>295</v>
      </c>
      <c r="E743" s="270" t="s">
        <v>778</v>
      </c>
      <c r="F743" s="271" t="s">
        <v>779</v>
      </c>
      <c r="G743" s="272" t="s">
        <v>267</v>
      </c>
      <c r="H743" s="273">
        <v>0.016</v>
      </c>
      <c r="I743" s="274"/>
      <c r="J743" s="275">
        <f>ROUND(I743*H743,2)</f>
        <v>0</v>
      </c>
      <c r="K743" s="271" t="s">
        <v>227</v>
      </c>
      <c r="L743" s="276"/>
      <c r="M743" s="277" t="s">
        <v>19</v>
      </c>
      <c r="N743" s="278" t="s">
        <v>43</v>
      </c>
      <c r="O743" s="87"/>
      <c r="P743" s="226">
        <f>O743*H743</f>
        <v>0</v>
      </c>
      <c r="Q743" s="226">
        <v>1</v>
      </c>
      <c r="R743" s="226">
        <f>Q743*H743</f>
        <v>0.016</v>
      </c>
      <c r="S743" s="226">
        <v>0</v>
      </c>
      <c r="T743" s="227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28" t="s">
        <v>484</v>
      </c>
      <c r="AT743" s="228" t="s">
        <v>295</v>
      </c>
      <c r="AU743" s="228" t="s">
        <v>82</v>
      </c>
      <c r="AY743" s="20" t="s">
        <v>221</v>
      </c>
      <c r="BE743" s="229">
        <f>IF(N743="základní",J743,0)</f>
        <v>0</v>
      </c>
      <c r="BF743" s="229">
        <f>IF(N743="snížená",J743,0)</f>
        <v>0</v>
      </c>
      <c r="BG743" s="229">
        <f>IF(N743="zákl. přenesená",J743,0)</f>
        <v>0</v>
      </c>
      <c r="BH743" s="229">
        <f>IF(N743="sníž. přenesená",J743,0)</f>
        <v>0</v>
      </c>
      <c r="BI743" s="229">
        <f>IF(N743="nulová",J743,0)</f>
        <v>0</v>
      </c>
      <c r="BJ743" s="20" t="s">
        <v>80</v>
      </c>
      <c r="BK743" s="229">
        <f>ROUND(I743*H743,2)</f>
        <v>0</v>
      </c>
      <c r="BL743" s="20" t="s">
        <v>341</v>
      </c>
      <c r="BM743" s="228" t="s">
        <v>946</v>
      </c>
    </row>
    <row r="744" spans="1:47" s="2" customFormat="1" ht="12">
      <c r="A744" s="41"/>
      <c r="B744" s="42"/>
      <c r="C744" s="43"/>
      <c r="D744" s="230" t="s">
        <v>230</v>
      </c>
      <c r="E744" s="43"/>
      <c r="F744" s="231" t="s">
        <v>779</v>
      </c>
      <c r="G744" s="43"/>
      <c r="H744" s="43"/>
      <c r="I744" s="232"/>
      <c r="J744" s="43"/>
      <c r="K744" s="43"/>
      <c r="L744" s="47"/>
      <c r="M744" s="233"/>
      <c r="N744" s="234"/>
      <c r="O744" s="87"/>
      <c r="P744" s="87"/>
      <c r="Q744" s="87"/>
      <c r="R744" s="87"/>
      <c r="S744" s="87"/>
      <c r="T744" s="88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T744" s="20" t="s">
        <v>230</v>
      </c>
      <c r="AU744" s="20" t="s">
        <v>82</v>
      </c>
    </row>
    <row r="745" spans="1:51" s="13" customFormat="1" ht="12">
      <c r="A745" s="13"/>
      <c r="B745" s="237"/>
      <c r="C745" s="238"/>
      <c r="D745" s="230" t="s">
        <v>234</v>
      </c>
      <c r="E745" s="238"/>
      <c r="F745" s="240" t="s">
        <v>947</v>
      </c>
      <c r="G745" s="238"/>
      <c r="H745" s="241">
        <v>0.016</v>
      </c>
      <c r="I745" s="242"/>
      <c r="J745" s="238"/>
      <c r="K745" s="238"/>
      <c r="L745" s="243"/>
      <c r="M745" s="244"/>
      <c r="N745" s="245"/>
      <c r="O745" s="245"/>
      <c r="P745" s="245"/>
      <c r="Q745" s="245"/>
      <c r="R745" s="245"/>
      <c r="S745" s="245"/>
      <c r="T745" s="246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7" t="s">
        <v>234</v>
      </c>
      <c r="AU745" s="247" t="s">
        <v>82</v>
      </c>
      <c r="AV745" s="13" t="s">
        <v>82</v>
      </c>
      <c r="AW745" s="13" t="s">
        <v>4</v>
      </c>
      <c r="AX745" s="13" t="s">
        <v>80</v>
      </c>
      <c r="AY745" s="247" t="s">
        <v>221</v>
      </c>
    </row>
    <row r="746" spans="1:65" s="2" customFormat="1" ht="33" customHeight="1">
      <c r="A746" s="41"/>
      <c r="B746" s="42"/>
      <c r="C746" s="217" t="s">
        <v>948</v>
      </c>
      <c r="D746" s="217" t="s">
        <v>223</v>
      </c>
      <c r="E746" s="218" t="s">
        <v>949</v>
      </c>
      <c r="F746" s="219" t="s">
        <v>950</v>
      </c>
      <c r="G746" s="220" t="s">
        <v>226</v>
      </c>
      <c r="H746" s="221">
        <v>46.833</v>
      </c>
      <c r="I746" s="222"/>
      <c r="J746" s="223">
        <f>ROUND(I746*H746,2)</f>
        <v>0</v>
      </c>
      <c r="K746" s="219" t="s">
        <v>227</v>
      </c>
      <c r="L746" s="47"/>
      <c r="M746" s="224" t="s">
        <v>19</v>
      </c>
      <c r="N746" s="225" t="s">
        <v>43</v>
      </c>
      <c r="O746" s="87"/>
      <c r="P746" s="226">
        <f>O746*H746</f>
        <v>0</v>
      </c>
      <c r="Q746" s="226">
        <v>0</v>
      </c>
      <c r="R746" s="226">
        <f>Q746*H746</f>
        <v>0</v>
      </c>
      <c r="S746" s="226">
        <v>0</v>
      </c>
      <c r="T746" s="227">
        <f>S746*H746</f>
        <v>0</v>
      </c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R746" s="228" t="s">
        <v>341</v>
      </c>
      <c r="AT746" s="228" t="s">
        <v>223</v>
      </c>
      <c r="AU746" s="228" t="s">
        <v>82</v>
      </c>
      <c r="AY746" s="20" t="s">
        <v>221</v>
      </c>
      <c r="BE746" s="229">
        <f>IF(N746="základní",J746,0)</f>
        <v>0</v>
      </c>
      <c r="BF746" s="229">
        <f>IF(N746="snížená",J746,0)</f>
        <v>0</v>
      </c>
      <c r="BG746" s="229">
        <f>IF(N746="zákl. přenesená",J746,0)</f>
        <v>0</v>
      </c>
      <c r="BH746" s="229">
        <f>IF(N746="sníž. přenesená",J746,0)</f>
        <v>0</v>
      </c>
      <c r="BI746" s="229">
        <f>IF(N746="nulová",J746,0)</f>
        <v>0</v>
      </c>
      <c r="BJ746" s="20" t="s">
        <v>80</v>
      </c>
      <c r="BK746" s="229">
        <f>ROUND(I746*H746,2)</f>
        <v>0</v>
      </c>
      <c r="BL746" s="20" t="s">
        <v>341</v>
      </c>
      <c r="BM746" s="228" t="s">
        <v>951</v>
      </c>
    </row>
    <row r="747" spans="1:47" s="2" customFormat="1" ht="12">
      <c r="A747" s="41"/>
      <c r="B747" s="42"/>
      <c r="C747" s="43"/>
      <c r="D747" s="230" t="s">
        <v>230</v>
      </c>
      <c r="E747" s="43"/>
      <c r="F747" s="231" t="s">
        <v>952</v>
      </c>
      <c r="G747" s="43"/>
      <c r="H747" s="43"/>
      <c r="I747" s="232"/>
      <c r="J747" s="43"/>
      <c r="K747" s="43"/>
      <c r="L747" s="47"/>
      <c r="M747" s="233"/>
      <c r="N747" s="234"/>
      <c r="O747" s="87"/>
      <c r="P747" s="87"/>
      <c r="Q747" s="87"/>
      <c r="R747" s="87"/>
      <c r="S747" s="87"/>
      <c r="T747" s="88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T747" s="20" t="s">
        <v>230</v>
      </c>
      <c r="AU747" s="20" t="s">
        <v>82</v>
      </c>
    </row>
    <row r="748" spans="1:47" s="2" customFormat="1" ht="12">
      <c r="A748" s="41"/>
      <c r="B748" s="42"/>
      <c r="C748" s="43"/>
      <c r="D748" s="235" t="s">
        <v>232</v>
      </c>
      <c r="E748" s="43"/>
      <c r="F748" s="236" t="s">
        <v>953</v>
      </c>
      <c r="G748" s="43"/>
      <c r="H748" s="43"/>
      <c r="I748" s="232"/>
      <c r="J748" s="43"/>
      <c r="K748" s="43"/>
      <c r="L748" s="47"/>
      <c r="M748" s="233"/>
      <c r="N748" s="234"/>
      <c r="O748" s="87"/>
      <c r="P748" s="87"/>
      <c r="Q748" s="87"/>
      <c r="R748" s="87"/>
      <c r="S748" s="87"/>
      <c r="T748" s="88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T748" s="20" t="s">
        <v>232</v>
      </c>
      <c r="AU748" s="20" t="s">
        <v>82</v>
      </c>
    </row>
    <row r="749" spans="1:65" s="2" customFormat="1" ht="16.5" customHeight="1">
      <c r="A749" s="41"/>
      <c r="B749" s="42"/>
      <c r="C749" s="269" t="s">
        <v>954</v>
      </c>
      <c r="D749" s="269" t="s">
        <v>295</v>
      </c>
      <c r="E749" s="270" t="s">
        <v>930</v>
      </c>
      <c r="F749" s="271" t="s">
        <v>931</v>
      </c>
      <c r="G749" s="272" t="s">
        <v>226</v>
      </c>
      <c r="H749" s="273">
        <v>54.092</v>
      </c>
      <c r="I749" s="274"/>
      <c r="J749" s="275">
        <f>ROUND(I749*H749,2)</f>
        <v>0</v>
      </c>
      <c r="K749" s="271" t="s">
        <v>227</v>
      </c>
      <c r="L749" s="276"/>
      <c r="M749" s="277" t="s">
        <v>19</v>
      </c>
      <c r="N749" s="278" t="s">
        <v>43</v>
      </c>
      <c r="O749" s="87"/>
      <c r="P749" s="226">
        <f>O749*H749</f>
        <v>0</v>
      </c>
      <c r="Q749" s="226">
        <v>0.0003</v>
      </c>
      <c r="R749" s="226">
        <f>Q749*H749</f>
        <v>0.0162276</v>
      </c>
      <c r="S749" s="226">
        <v>0</v>
      </c>
      <c r="T749" s="227">
        <f>S749*H749</f>
        <v>0</v>
      </c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R749" s="228" t="s">
        <v>484</v>
      </c>
      <c r="AT749" s="228" t="s">
        <v>295</v>
      </c>
      <c r="AU749" s="228" t="s">
        <v>82</v>
      </c>
      <c r="AY749" s="20" t="s">
        <v>221</v>
      </c>
      <c r="BE749" s="229">
        <f>IF(N749="základní",J749,0)</f>
        <v>0</v>
      </c>
      <c r="BF749" s="229">
        <f>IF(N749="snížená",J749,0)</f>
        <v>0</v>
      </c>
      <c r="BG749" s="229">
        <f>IF(N749="zákl. přenesená",J749,0)</f>
        <v>0</v>
      </c>
      <c r="BH749" s="229">
        <f>IF(N749="sníž. přenesená",J749,0)</f>
        <v>0</v>
      </c>
      <c r="BI749" s="229">
        <f>IF(N749="nulová",J749,0)</f>
        <v>0</v>
      </c>
      <c r="BJ749" s="20" t="s">
        <v>80</v>
      </c>
      <c r="BK749" s="229">
        <f>ROUND(I749*H749,2)</f>
        <v>0</v>
      </c>
      <c r="BL749" s="20" t="s">
        <v>341</v>
      </c>
      <c r="BM749" s="228" t="s">
        <v>955</v>
      </c>
    </row>
    <row r="750" spans="1:47" s="2" customFormat="1" ht="12">
      <c r="A750" s="41"/>
      <c r="B750" s="42"/>
      <c r="C750" s="43"/>
      <c r="D750" s="230" t="s">
        <v>230</v>
      </c>
      <c r="E750" s="43"/>
      <c r="F750" s="231" t="s">
        <v>931</v>
      </c>
      <c r="G750" s="43"/>
      <c r="H750" s="43"/>
      <c r="I750" s="232"/>
      <c r="J750" s="43"/>
      <c r="K750" s="43"/>
      <c r="L750" s="47"/>
      <c r="M750" s="233"/>
      <c r="N750" s="234"/>
      <c r="O750" s="87"/>
      <c r="P750" s="87"/>
      <c r="Q750" s="87"/>
      <c r="R750" s="87"/>
      <c r="S750" s="87"/>
      <c r="T750" s="88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T750" s="20" t="s">
        <v>230</v>
      </c>
      <c r="AU750" s="20" t="s">
        <v>82</v>
      </c>
    </row>
    <row r="751" spans="1:51" s="13" customFormat="1" ht="12">
      <c r="A751" s="13"/>
      <c r="B751" s="237"/>
      <c r="C751" s="238"/>
      <c r="D751" s="230" t="s">
        <v>234</v>
      </c>
      <c r="E751" s="239" t="s">
        <v>19</v>
      </c>
      <c r="F751" s="240" t="s">
        <v>956</v>
      </c>
      <c r="G751" s="238"/>
      <c r="H751" s="241">
        <v>46.833</v>
      </c>
      <c r="I751" s="242"/>
      <c r="J751" s="238"/>
      <c r="K751" s="238"/>
      <c r="L751" s="243"/>
      <c r="M751" s="244"/>
      <c r="N751" s="245"/>
      <c r="O751" s="245"/>
      <c r="P751" s="245"/>
      <c r="Q751" s="245"/>
      <c r="R751" s="245"/>
      <c r="S751" s="245"/>
      <c r="T751" s="246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7" t="s">
        <v>234</v>
      </c>
      <c r="AU751" s="247" t="s">
        <v>82</v>
      </c>
      <c r="AV751" s="13" t="s">
        <v>82</v>
      </c>
      <c r="AW751" s="13" t="s">
        <v>33</v>
      </c>
      <c r="AX751" s="13" t="s">
        <v>80</v>
      </c>
      <c r="AY751" s="247" t="s">
        <v>221</v>
      </c>
    </row>
    <row r="752" spans="1:51" s="13" customFormat="1" ht="12">
      <c r="A752" s="13"/>
      <c r="B752" s="237"/>
      <c r="C752" s="238"/>
      <c r="D752" s="230" t="s">
        <v>234</v>
      </c>
      <c r="E752" s="238"/>
      <c r="F752" s="240" t="s">
        <v>957</v>
      </c>
      <c r="G752" s="238"/>
      <c r="H752" s="241">
        <v>54.092</v>
      </c>
      <c r="I752" s="242"/>
      <c r="J752" s="238"/>
      <c r="K752" s="238"/>
      <c r="L752" s="243"/>
      <c r="M752" s="244"/>
      <c r="N752" s="245"/>
      <c r="O752" s="245"/>
      <c r="P752" s="245"/>
      <c r="Q752" s="245"/>
      <c r="R752" s="245"/>
      <c r="S752" s="245"/>
      <c r="T752" s="246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7" t="s">
        <v>234</v>
      </c>
      <c r="AU752" s="247" t="s">
        <v>82</v>
      </c>
      <c r="AV752" s="13" t="s">
        <v>82</v>
      </c>
      <c r="AW752" s="13" t="s">
        <v>4</v>
      </c>
      <c r="AX752" s="13" t="s">
        <v>80</v>
      </c>
      <c r="AY752" s="247" t="s">
        <v>221</v>
      </c>
    </row>
    <row r="753" spans="1:65" s="2" customFormat="1" ht="24.15" customHeight="1">
      <c r="A753" s="41"/>
      <c r="B753" s="42"/>
      <c r="C753" s="217" t="s">
        <v>958</v>
      </c>
      <c r="D753" s="217" t="s">
        <v>223</v>
      </c>
      <c r="E753" s="218" t="s">
        <v>959</v>
      </c>
      <c r="F753" s="219" t="s">
        <v>960</v>
      </c>
      <c r="G753" s="220" t="s">
        <v>226</v>
      </c>
      <c r="H753" s="221">
        <v>46.833</v>
      </c>
      <c r="I753" s="222"/>
      <c r="J753" s="223">
        <f>ROUND(I753*H753,2)</f>
        <v>0</v>
      </c>
      <c r="K753" s="219" t="s">
        <v>227</v>
      </c>
      <c r="L753" s="47"/>
      <c r="M753" s="224" t="s">
        <v>19</v>
      </c>
      <c r="N753" s="225" t="s">
        <v>43</v>
      </c>
      <c r="O753" s="87"/>
      <c r="P753" s="226">
        <f>O753*H753</f>
        <v>0</v>
      </c>
      <c r="Q753" s="226">
        <v>0.00094131</v>
      </c>
      <c r="R753" s="226">
        <f>Q753*H753</f>
        <v>0.044084371229999995</v>
      </c>
      <c r="S753" s="226">
        <v>0</v>
      </c>
      <c r="T753" s="227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28" t="s">
        <v>341</v>
      </c>
      <c r="AT753" s="228" t="s">
        <v>223</v>
      </c>
      <c r="AU753" s="228" t="s">
        <v>82</v>
      </c>
      <c r="AY753" s="20" t="s">
        <v>221</v>
      </c>
      <c r="BE753" s="229">
        <f>IF(N753="základní",J753,0)</f>
        <v>0</v>
      </c>
      <c r="BF753" s="229">
        <f>IF(N753="snížená",J753,0)</f>
        <v>0</v>
      </c>
      <c r="BG753" s="229">
        <f>IF(N753="zákl. přenesená",J753,0)</f>
        <v>0</v>
      </c>
      <c r="BH753" s="229">
        <f>IF(N753="sníž. přenesená",J753,0)</f>
        <v>0</v>
      </c>
      <c r="BI753" s="229">
        <f>IF(N753="nulová",J753,0)</f>
        <v>0</v>
      </c>
      <c r="BJ753" s="20" t="s">
        <v>80</v>
      </c>
      <c r="BK753" s="229">
        <f>ROUND(I753*H753,2)</f>
        <v>0</v>
      </c>
      <c r="BL753" s="20" t="s">
        <v>341</v>
      </c>
      <c r="BM753" s="228" t="s">
        <v>961</v>
      </c>
    </row>
    <row r="754" spans="1:47" s="2" customFormat="1" ht="12">
      <c r="A754" s="41"/>
      <c r="B754" s="42"/>
      <c r="C754" s="43"/>
      <c r="D754" s="230" t="s">
        <v>230</v>
      </c>
      <c r="E754" s="43"/>
      <c r="F754" s="231" t="s">
        <v>962</v>
      </c>
      <c r="G754" s="43"/>
      <c r="H754" s="43"/>
      <c r="I754" s="232"/>
      <c r="J754" s="43"/>
      <c r="K754" s="43"/>
      <c r="L754" s="47"/>
      <c r="M754" s="233"/>
      <c r="N754" s="234"/>
      <c r="O754" s="87"/>
      <c r="P754" s="87"/>
      <c r="Q754" s="87"/>
      <c r="R754" s="87"/>
      <c r="S754" s="87"/>
      <c r="T754" s="88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T754" s="20" t="s">
        <v>230</v>
      </c>
      <c r="AU754" s="20" t="s">
        <v>82</v>
      </c>
    </row>
    <row r="755" spans="1:47" s="2" customFormat="1" ht="12">
      <c r="A755" s="41"/>
      <c r="B755" s="42"/>
      <c r="C755" s="43"/>
      <c r="D755" s="235" t="s">
        <v>232</v>
      </c>
      <c r="E755" s="43"/>
      <c r="F755" s="236" t="s">
        <v>963</v>
      </c>
      <c r="G755" s="43"/>
      <c r="H755" s="43"/>
      <c r="I755" s="232"/>
      <c r="J755" s="43"/>
      <c r="K755" s="43"/>
      <c r="L755" s="47"/>
      <c r="M755" s="233"/>
      <c r="N755" s="234"/>
      <c r="O755" s="87"/>
      <c r="P755" s="87"/>
      <c r="Q755" s="87"/>
      <c r="R755" s="87"/>
      <c r="S755" s="87"/>
      <c r="T755" s="88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T755" s="20" t="s">
        <v>232</v>
      </c>
      <c r="AU755" s="20" t="s">
        <v>82</v>
      </c>
    </row>
    <row r="756" spans="1:65" s="2" customFormat="1" ht="44.25" customHeight="1">
      <c r="A756" s="41"/>
      <c r="B756" s="42"/>
      <c r="C756" s="269" t="s">
        <v>964</v>
      </c>
      <c r="D756" s="269" t="s">
        <v>295</v>
      </c>
      <c r="E756" s="270" t="s">
        <v>872</v>
      </c>
      <c r="F756" s="271" t="s">
        <v>873</v>
      </c>
      <c r="G756" s="272" t="s">
        <v>226</v>
      </c>
      <c r="H756" s="273">
        <v>56.2</v>
      </c>
      <c r="I756" s="274"/>
      <c r="J756" s="275">
        <f>ROUND(I756*H756,2)</f>
        <v>0</v>
      </c>
      <c r="K756" s="271" t="s">
        <v>227</v>
      </c>
      <c r="L756" s="276"/>
      <c r="M756" s="277" t="s">
        <v>19</v>
      </c>
      <c r="N756" s="278" t="s">
        <v>43</v>
      </c>
      <c r="O756" s="87"/>
      <c r="P756" s="226">
        <f>O756*H756</f>
        <v>0</v>
      </c>
      <c r="Q756" s="226">
        <v>0.0054</v>
      </c>
      <c r="R756" s="226">
        <f>Q756*H756</f>
        <v>0.30348</v>
      </c>
      <c r="S756" s="226">
        <v>0</v>
      </c>
      <c r="T756" s="227">
        <f>S756*H756</f>
        <v>0</v>
      </c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R756" s="228" t="s">
        <v>484</v>
      </c>
      <c r="AT756" s="228" t="s">
        <v>295</v>
      </c>
      <c r="AU756" s="228" t="s">
        <v>82</v>
      </c>
      <c r="AY756" s="20" t="s">
        <v>221</v>
      </c>
      <c r="BE756" s="229">
        <f>IF(N756="základní",J756,0)</f>
        <v>0</v>
      </c>
      <c r="BF756" s="229">
        <f>IF(N756="snížená",J756,0)</f>
        <v>0</v>
      </c>
      <c r="BG756" s="229">
        <f>IF(N756="zákl. přenesená",J756,0)</f>
        <v>0</v>
      </c>
      <c r="BH756" s="229">
        <f>IF(N756="sníž. přenesená",J756,0)</f>
        <v>0</v>
      </c>
      <c r="BI756" s="229">
        <f>IF(N756="nulová",J756,0)</f>
        <v>0</v>
      </c>
      <c r="BJ756" s="20" t="s">
        <v>80</v>
      </c>
      <c r="BK756" s="229">
        <f>ROUND(I756*H756,2)</f>
        <v>0</v>
      </c>
      <c r="BL756" s="20" t="s">
        <v>341</v>
      </c>
      <c r="BM756" s="228" t="s">
        <v>965</v>
      </c>
    </row>
    <row r="757" spans="1:47" s="2" customFormat="1" ht="12">
      <c r="A757" s="41"/>
      <c r="B757" s="42"/>
      <c r="C757" s="43"/>
      <c r="D757" s="230" t="s">
        <v>230</v>
      </c>
      <c r="E757" s="43"/>
      <c r="F757" s="231" t="s">
        <v>873</v>
      </c>
      <c r="G757" s="43"/>
      <c r="H757" s="43"/>
      <c r="I757" s="232"/>
      <c r="J757" s="43"/>
      <c r="K757" s="43"/>
      <c r="L757" s="47"/>
      <c r="M757" s="233"/>
      <c r="N757" s="234"/>
      <c r="O757" s="87"/>
      <c r="P757" s="87"/>
      <c r="Q757" s="87"/>
      <c r="R757" s="87"/>
      <c r="S757" s="87"/>
      <c r="T757" s="88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T757" s="20" t="s">
        <v>230</v>
      </c>
      <c r="AU757" s="20" t="s">
        <v>82</v>
      </c>
    </row>
    <row r="758" spans="1:51" s="13" customFormat="1" ht="12">
      <c r="A758" s="13"/>
      <c r="B758" s="237"/>
      <c r="C758" s="238"/>
      <c r="D758" s="230" t="s">
        <v>234</v>
      </c>
      <c r="E758" s="238"/>
      <c r="F758" s="240" t="s">
        <v>966</v>
      </c>
      <c r="G758" s="238"/>
      <c r="H758" s="241">
        <v>56.2</v>
      </c>
      <c r="I758" s="242"/>
      <c r="J758" s="238"/>
      <c r="K758" s="238"/>
      <c r="L758" s="243"/>
      <c r="M758" s="244"/>
      <c r="N758" s="245"/>
      <c r="O758" s="245"/>
      <c r="P758" s="245"/>
      <c r="Q758" s="245"/>
      <c r="R758" s="245"/>
      <c r="S758" s="245"/>
      <c r="T758" s="246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7" t="s">
        <v>234</v>
      </c>
      <c r="AU758" s="247" t="s">
        <v>82</v>
      </c>
      <c r="AV758" s="13" t="s">
        <v>82</v>
      </c>
      <c r="AW758" s="13" t="s">
        <v>4</v>
      </c>
      <c r="AX758" s="13" t="s">
        <v>80</v>
      </c>
      <c r="AY758" s="247" t="s">
        <v>221</v>
      </c>
    </row>
    <row r="759" spans="1:65" s="2" customFormat="1" ht="24.15" customHeight="1">
      <c r="A759" s="41"/>
      <c r="B759" s="42"/>
      <c r="C759" s="217" t="s">
        <v>967</v>
      </c>
      <c r="D759" s="217" t="s">
        <v>223</v>
      </c>
      <c r="E759" s="218" t="s">
        <v>968</v>
      </c>
      <c r="F759" s="219" t="s">
        <v>969</v>
      </c>
      <c r="G759" s="220" t="s">
        <v>226</v>
      </c>
      <c r="H759" s="221">
        <v>46.833</v>
      </c>
      <c r="I759" s="222"/>
      <c r="J759" s="223">
        <f>ROUND(I759*H759,2)</f>
        <v>0</v>
      </c>
      <c r="K759" s="219" t="s">
        <v>227</v>
      </c>
      <c r="L759" s="47"/>
      <c r="M759" s="224" t="s">
        <v>19</v>
      </c>
      <c r="N759" s="225" t="s">
        <v>43</v>
      </c>
      <c r="O759" s="87"/>
      <c r="P759" s="226">
        <f>O759*H759</f>
        <v>0</v>
      </c>
      <c r="Q759" s="226">
        <v>0.00077</v>
      </c>
      <c r="R759" s="226">
        <f>Q759*H759</f>
        <v>0.036061409999999995</v>
      </c>
      <c r="S759" s="226">
        <v>0</v>
      </c>
      <c r="T759" s="227">
        <f>S759*H759</f>
        <v>0</v>
      </c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R759" s="228" t="s">
        <v>341</v>
      </c>
      <c r="AT759" s="228" t="s">
        <v>223</v>
      </c>
      <c r="AU759" s="228" t="s">
        <v>82</v>
      </c>
      <c r="AY759" s="20" t="s">
        <v>221</v>
      </c>
      <c r="BE759" s="229">
        <f>IF(N759="základní",J759,0)</f>
        <v>0</v>
      </c>
      <c r="BF759" s="229">
        <f>IF(N759="snížená",J759,0)</f>
        <v>0</v>
      </c>
      <c r="BG759" s="229">
        <f>IF(N759="zákl. přenesená",J759,0)</f>
        <v>0</v>
      </c>
      <c r="BH759" s="229">
        <f>IF(N759="sníž. přenesená",J759,0)</f>
        <v>0</v>
      </c>
      <c r="BI759" s="229">
        <f>IF(N759="nulová",J759,0)</f>
        <v>0</v>
      </c>
      <c r="BJ759" s="20" t="s">
        <v>80</v>
      </c>
      <c r="BK759" s="229">
        <f>ROUND(I759*H759,2)</f>
        <v>0</v>
      </c>
      <c r="BL759" s="20" t="s">
        <v>341</v>
      </c>
      <c r="BM759" s="228" t="s">
        <v>970</v>
      </c>
    </row>
    <row r="760" spans="1:47" s="2" customFormat="1" ht="12">
      <c r="A760" s="41"/>
      <c r="B760" s="42"/>
      <c r="C760" s="43"/>
      <c r="D760" s="230" t="s">
        <v>230</v>
      </c>
      <c r="E760" s="43"/>
      <c r="F760" s="231" t="s">
        <v>971</v>
      </c>
      <c r="G760" s="43"/>
      <c r="H760" s="43"/>
      <c r="I760" s="232"/>
      <c r="J760" s="43"/>
      <c r="K760" s="43"/>
      <c r="L760" s="47"/>
      <c r="M760" s="233"/>
      <c r="N760" s="234"/>
      <c r="O760" s="87"/>
      <c r="P760" s="87"/>
      <c r="Q760" s="87"/>
      <c r="R760" s="87"/>
      <c r="S760" s="87"/>
      <c r="T760" s="88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T760" s="20" t="s">
        <v>230</v>
      </c>
      <c r="AU760" s="20" t="s">
        <v>82</v>
      </c>
    </row>
    <row r="761" spans="1:47" s="2" customFormat="1" ht="12">
      <c r="A761" s="41"/>
      <c r="B761" s="42"/>
      <c r="C761" s="43"/>
      <c r="D761" s="235" t="s">
        <v>232</v>
      </c>
      <c r="E761" s="43"/>
      <c r="F761" s="236" t="s">
        <v>972</v>
      </c>
      <c r="G761" s="43"/>
      <c r="H761" s="43"/>
      <c r="I761" s="232"/>
      <c r="J761" s="43"/>
      <c r="K761" s="43"/>
      <c r="L761" s="47"/>
      <c r="M761" s="233"/>
      <c r="N761" s="234"/>
      <c r="O761" s="87"/>
      <c r="P761" s="87"/>
      <c r="Q761" s="87"/>
      <c r="R761" s="87"/>
      <c r="S761" s="87"/>
      <c r="T761" s="88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T761" s="20" t="s">
        <v>232</v>
      </c>
      <c r="AU761" s="20" t="s">
        <v>82</v>
      </c>
    </row>
    <row r="762" spans="1:65" s="2" customFormat="1" ht="24.15" customHeight="1">
      <c r="A762" s="41"/>
      <c r="B762" s="42"/>
      <c r="C762" s="269" t="s">
        <v>973</v>
      </c>
      <c r="D762" s="269" t="s">
        <v>295</v>
      </c>
      <c r="E762" s="270" t="s">
        <v>974</v>
      </c>
      <c r="F762" s="271" t="s">
        <v>975</v>
      </c>
      <c r="G762" s="272" t="s">
        <v>226</v>
      </c>
      <c r="H762" s="273">
        <v>56.2</v>
      </c>
      <c r="I762" s="274"/>
      <c r="J762" s="275">
        <f>ROUND(I762*H762,2)</f>
        <v>0</v>
      </c>
      <c r="K762" s="271" t="s">
        <v>227</v>
      </c>
      <c r="L762" s="276"/>
      <c r="M762" s="277" t="s">
        <v>19</v>
      </c>
      <c r="N762" s="278" t="s">
        <v>43</v>
      </c>
      <c r="O762" s="87"/>
      <c r="P762" s="226">
        <f>O762*H762</f>
        <v>0</v>
      </c>
      <c r="Q762" s="226">
        <v>0.0019</v>
      </c>
      <c r="R762" s="226">
        <f>Q762*H762</f>
        <v>0.10678</v>
      </c>
      <c r="S762" s="226">
        <v>0</v>
      </c>
      <c r="T762" s="227">
        <f>S762*H762</f>
        <v>0</v>
      </c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R762" s="228" t="s">
        <v>484</v>
      </c>
      <c r="AT762" s="228" t="s">
        <v>295</v>
      </c>
      <c r="AU762" s="228" t="s">
        <v>82</v>
      </c>
      <c r="AY762" s="20" t="s">
        <v>221</v>
      </c>
      <c r="BE762" s="229">
        <f>IF(N762="základní",J762,0)</f>
        <v>0</v>
      </c>
      <c r="BF762" s="229">
        <f>IF(N762="snížená",J762,0)</f>
        <v>0</v>
      </c>
      <c r="BG762" s="229">
        <f>IF(N762="zákl. přenesená",J762,0)</f>
        <v>0</v>
      </c>
      <c r="BH762" s="229">
        <f>IF(N762="sníž. přenesená",J762,0)</f>
        <v>0</v>
      </c>
      <c r="BI762" s="229">
        <f>IF(N762="nulová",J762,0)</f>
        <v>0</v>
      </c>
      <c r="BJ762" s="20" t="s">
        <v>80</v>
      </c>
      <c r="BK762" s="229">
        <f>ROUND(I762*H762,2)</f>
        <v>0</v>
      </c>
      <c r="BL762" s="20" t="s">
        <v>341</v>
      </c>
      <c r="BM762" s="228" t="s">
        <v>976</v>
      </c>
    </row>
    <row r="763" spans="1:47" s="2" customFormat="1" ht="12">
      <c r="A763" s="41"/>
      <c r="B763" s="42"/>
      <c r="C763" s="43"/>
      <c r="D763" s="230" t="s">
        <v>230</v>
      </c>
      <c r="E763" s="43"/>
      <c r="F763" s="231" t="s">
        <v>975</v>
      </c>
      <c r="G763" s="43"/>
      <c r="H763" s="43"/>
      <c r="I763" s="232"/>
      <c r="J763" s="43"/>
      <c r="K763" s="43"/>
      <c r="L763" s="47"/>
      <c r="M763" s="233"/>
      <c r="N763" s="234"/>
      <c r="O763" s="87"/>
      <c r="P763" s="87"/>
      <c r="Q763" s="87"/>
      <c r="R763" s="87"/>
      <c r="S763" s="87"/>
      <c r="T763" s="88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T763" s="20" t="s">
        <v>230</v>
      </c>
      <c r="AU763" s="20" t="s">
        <v>82</v>
      </c>
    </row>
    <row r="764" spans="1:51" s="13" customFormat="1" ht="12">
      <c r="A764" s="13"/>
      <c r="B764" s="237"/>
      <c r="C764" s="238"/>
      <c r="D764" s="230" t="s">
        <v>234</v>
      </c>
      <c r="E764" s="238"/>
      <c r="F764" s="240" t="s">
        <v>966</v>
      </c>
      <c r="G764" s="238"/>
      <c r="H764" s="241">
        <v>56.2</v>
      </c>
      <c r="I764" s="242"/>
      <c r="J764" s="238"/>
      <c r="K764" s="238"/>
      <c r="L764" s="243"/>
      <c r="M764" s="244"/>
      <c r="N764" s="245"/>
      <c r="O764" s="245"/>
      <c r="P764" s="245"/>
      <c r="Q764" s="245"/>
      <c r="R764" s="245"/>
      <c r="S764" s="245"/>
      <c r="T764" s="246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7" t="s">
        <v>234</v>
      </c>
      <c r="AU764" s="247" t="s">
        <v>82</v>
      </c>
      <c r="AV764" s="13" t="s">
        <v>82</v>
      </c>
      <c r="AW764" s="13" t="s">
        <v>4</v>
      </c>
      <c r="AX764" s="13" t="s">
        <v>80</v>
      </c>
      <c r="AY764" s="247" t="s">
        <v>221</v>
      </c>
    </row>
    <row r="765" spans="1:65" s="2" customFormat="1" ht="16.5" customHeight="1">
      <c r="A765" s="41"/>
      <c r="B765" s="42"/>
      <c r="C765" s="217" t="s">
        <v>977</v>
      </c>
      <c r="D765" s="217" t="s">
        <v>223</v>
      </c>
      <c r="E765" s="218" t="s">
        <v>978</v>
      </c>
      <c r="F765" s="219" t="s">
        <v>979</v>
      </c>
      <c r="G765" s="220" t="s">
        <v>336</v>
      </c>
      <c r="H765" s="221">
        <v>2</v>
      </c>
      <c r="I765" s="222"/>
      <c r="J765" s="223">
        <f>ROUND(I765*H765,2)</f>
        <v>0</v>
      </c>
      <c r="K765" s="219" t="s">
        <v>227</v>
      </c>
      <c r="L765" s="47"/>
      <c r="M765" s="224" t="s">
        <v>19</v>
      </c>
      <c r="N765" s="225" t="s">
        <v>43</v>
      </c>
      <c r="O765" s="87"/>
      <c r="P765" s="226">
        <f>O765*H765</f>
        <v>0</v>
      </c>
      <c r="Q765" s="226">
        <v>0.0001</v>
      </c>
      <c r="R765" s="226">
        <f>Q765*H765</f>
        <v>0.0002</v>
      </c>
      <c r="S765" s="226">
        <v>0</v>
      </c>
      <c r="T765" s="227">
        <f>S765*H765</f>
        <v>0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28" t="s">
        <v>341</v>
      </c>
      <c r="AT765" s="228" t="s">
        <v>223</v>
      </c>
      <c r="AU765" s="228" t="s">
        <v>82</v>
      </c>
      <c r="AY765" s="20" t="s">
        <v>221</v>
      </c>
      <c r="BE765" s="229">
        <f>IF(N765="základní",J765,0)</f>
        <v>0</v>
      </c>
      <c r="BF765" s="229">
        <f>IF(N765="snížená",J765,0)</f>
        <v>0</v>
      </c>
      <c r="BG765" s="229">
        <f>IF(N765="zákl. přenesená",J765,0)</f>
        <v>0</v>
      </c>
      <c r="BH765" s="229">
        <f>IF(N765="sníž. přenesená",J765,0)</f>
        <v>0</v>
      </c>
      <c r="BI765" s="229">
        <f>IF(N765="nulová",J765,0)</f>
        <v>0</v>
      </c>
      <c r="BJ765" s="20" t="s">
        <v>80</v>
      </c>
      <c r="BK765" s="229">
        <f>ROUND(I765*H765,2)</f>
        <v>0</v>
      </c>
      <c r="BL765" s="20" t="s">
        <v>341</v>
      </c>
      <c r="BM765" s="228" t="s">
        <v>980</v>
      </c>
    </row>
    <row r="766" spans="1:47" s="2" customFormat="1" ht="12">
      <c r="A766" s="41"/>
      <c r="B766" s="42"/>
      <c r="C766" s="43"/>
      <c r="D766" s="230" t="s">
        <v>230</v>
      </c>
      <c r="E766" s="43"/>
      <c r="F766" s="231" t="s">
        <v>981</v>
      </c>
      <c r="G766" s="43"/>
      <c r="H766" s="43"/>
      <c r="I766" s="232"/>
      <c r="J766" s="43"/>
      <c r="K766" s="43"/>
      <c r="L766" s="47"/>
      <c r="M766" s="233"/>
      <c r="N766" s="234"/>
      <c r="O766" s="87"/>
      <c r="P766" s="87"/>
      <c r="Q766" s="87"/>
      <c r="R766" s="87"/>
      <c r="S766" s="87"/>
      <c r="T766" s="88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T766" s="20" t="s">
        <v>230</v>
      </c>
      <c r="AU766" s="20" t="s">
        <v>82</v>
      </c>
    </row>
    <row r="767" spans="1:47" s="2" customFormat="1" ht="12">
      <c r="A767" s="41"/>
      <c r="B767" s="42"/>
      <c r="C767" s="43"/>
      <c r="D767" s="235" t="s">
        <v>232</v>
      </c>
      <c r="E767" s="43"/>
      <c r="F767" s="236" t="s">
        <v>982</v>
      </c>
      <c r="G767" s="43"/>
      <c r="H767" s="43"/>
      <c r="I767" s="232"/>
      <c r="J767" s="43"/>
      <c r="K767" s="43"/>
      <c r="L767" s="47"/>
      <c r="M767" s="233"/>
      <c r="N767" s="234"/>
      <c r="O767" s="87"/>
      <c r="P767" s="87"/>
      <c r="Q767" s="87"/>
      <c r="R767" s="87"/>
      <c r="S767" s="87"/>
      <c r="T767" s="88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T767" s="20" t="s">
        <v>232</v>
      </c>
      <c r="AU767" s="20" t="s">
        <v>82</v>
      </c>
    </row>
    <row r="768" spans="1:51" s="13" customFormat="1" ht="12">
      <c r="A768" s="13"/>
      <c r="B768" s="237"/>
      <c r="C768" s="238"/>
      <c r="D768" s="230" t="s">
        <v>234</v>
      </c>
      <c r="E768" s="239" t="s">
        <v>19</v>
      </c>
      <c r="F768" s="240" t="s">
        <v>983</v>
      </c>
      <c r="G768" s="238"/>
      <c r="H768" s="241">
        <v>2</v>
      </c>
      <c r="I768" s="242"/>
      <c r="J768" s="238"/>
      <c r="K768" s="238"/>
      <c r="L768" s="243"/>
      <c r="M768" s="244"/>
      <c r="N768" s="245"/>
      <c r="O768" s="245"/>
      <c r="P768" s="245"/>
      <c r="Q768" s="245"/>
      <c r="R768" s="245"/>
      <c r="S768" s="245"/>
      <c r="T768" s="246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7" t="s">
        <v>234</v>
      </c>
      <c r="AU768" s="247" t="s">
        <v>82</v>
      </c>
      <c r="AV768" s="13" t="s">
        <v>82</v>
      </c>
      <c r="AW768" s="13" t="s">
        <v>33</v>
      </c>
      <c r="AX768" s="13" t="s">
        <v>80</v>
      </c>
      <c r="AY768" s="247" t="s">
        <v>221</v>
      </c>
    </row>
    <row r="769" spans="1:65" s="2" customFormat="1" ht="24.15" customHeight="1">
      <c r="A769" s="41"/>
      <c r="B769" s="42"/>
      <c r="C769" s="269" t="s">
        <v>984</v>
      </c>
      <c r="D769" s="269" t="s">
        <v>295</v>
      </c>
      <c r="E769" s="270" t="s">
        <v>985</v>
      </c>
      <c r="F769" s="271" t="s">
        <v>986</v>
      </c>
      <c r="G769" s="272" t="s">
        <v>336</v>
      </c>
      <c r="H769" s="273">
        <v>2</v>
      </c>
      <c r="I769" s="274"/>
      <c r="J769" s="275">
        <f>ROUND(I769*H769,2)</f>
        <v>0</v>
      </c>
      <c r="K769" s="271" t="s">
        <v>227</v>
      </c>
      <c r="L769" s="276"/>
      <c r="M769" s="277" t="s">
        <v>19</v>
      </c>
      <c r="N769" s="278" t="s">
        <v>43</v>
      </c>
      <c r="O769" s="87"/>
      <c r="P769" s="226">
        <f>O769*H769</f>
        <v>0</v>
      </c>
      <c r="Q769" s="226">
        <v>0.0008</v>
      </c>
      <c r="R769" s="226">
        <f>Q769*H769</f>
        <v>0.0016</v>
      </c>
      <c r="S769" s="226">
        <v>0</v>
      </c>
      <c r="T769" s="227">
        <f>S769*H769</f>
        <v>0</v>
      </c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R769" s="228" t="s">
        <v>484</v>
      </c>
      <c r="AT769" s="228" t="s">
        <v>295</v>
      </c>
      <c r="AU769" s="228" t="s">
        <v>82</v>
      </c>
      <c r="AY769" s="20" t="s">
        <v>221</v>
      </c>
      <c r="BE769" s="229">
        <f>IF(N769="základní",J769,0)</f>
        <v>0</v>
      </c>
      <c r="BF769" s="229">
        <f>IF(N769="snížená",J769,0)</f>
        <v>0</v>
      </c>
      <c r="BG769" s="229">
        <f>IF(N769="zákl. přenesená",J769,0)</f>
        <v>0</v>
      </c>
      <c r="BH769" s="229">
        <f>IF(N769="sníž. přenesená",J769,0)</f>
        <v>0</v>
      </c>
      <c r="BI769" s="229">
        <f>IF(N769="nulová",J769,0)</f>
        <v>0</v>
      </c>
      <c r="BJ769" s="20" t="s">
        <v>80</v>
      </c>
      <c r="BK769" s="229">
        <f>ROUND(I769*H769,2)</f>
        <v>0</v>
      </c>
      <c r="BL769" s="20" t="s">
        <v>341</v>
      </c>
      <c r="BM769" s="228" t="s">
        <v>987</v>
      </c>
    </row>
    <row r="770" spans="1:47" s="2" customFormat="1" ht="12">
      <c r="A770" s="41"/>
      <c r="B770" s="42"/>
      <c r="C770" s="43"/>
      <c r="D770" s="230" t="s">
        <v>230</v>
      </c>
      <c r="E770" s="43"/>
      <c r="F770" s="231" t="s">
        <v>986</v>
      </c>
      <c r="G770" s="43"/>
      <c r="H770" s="43"/>
      <c r="I770" s="232"/>
      <c r="J770" s="43"/>
      <c r="K770" s="43"/>
      <c r="L770" s="47"/>
      <c r="M770" s="233"/>
      <c r="N770" s="234"/>
      <c r="O770" s="87"/>
      <c r="P770" s="87"/>
      <c r="Q770" s="87"/>
      <c r="R770" s="87"/>
      <c r="S770" s="87"/>
      <c r="T770" s="88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T770" s="20" t="s">
        <v>230</v>
      </c>
      <c r="AU770" s="20" t="s">
        <v>82</v>
      </c>
    </row>
    <row r="771" spans="1:65" s="2" customFormat="1" ht="24.15" customHeight="1">
      <c r="A771" s="41"/>
      <c r="B771" s="42"/>
      <c r="C771" s="217" t="s">
        <v>988</v>
      </c>
      <c r="D771" s="217" t="s">
        <v>223</v>
      </c>
      <c r="E771" s="218" t="s">
        <v>989</v>
      </c>
      <c r="F771" s="219" t="s">
        <v>990</v>
      </c>
      <c r="G771" s="220" t="s">
        <v>267</v>
      </c>
      <c r="H771" s="221">
        <v>2.767</v>
      </c>
      <c r="I771" s="222"/>
      <c r="J771" s="223">
        <f>ROUND(I771*H771,2)</f>
        <v>0</v>
      </c>
      <c r="K771" s="219" t="s">
        <v>227</v>
      </c>
      <c r="L771" s="47"/>
      <c r="M771" s="224" t="s">
        <v>19</v>
      </c>
      <c r="N771" s="225" t="s">
        <v>43</v>
      </c>
      <c r="O771" s="87"/>
      <c r="P771" s="226">
        <f>O771*H771</f>
        <v>0</v>
      </c>
      <c r="Q771" s="226">
        <v>0</v>
      </c>
      <c r="R771" s="226">
        <f>Q771*H771</f>
        <v>0</v>
      </c>
      <c r="S771" s="226">
        <v>0</v>
      </c>
      <c r="T771" s="227">
        <f>S771*H771</f>
        <v>0</v>
      </c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R771" s="228" t="s">
        <v>341</v>
      </c>
      <c r="AT771" s="228" t="s">
        <v>223</v>
      </c>
      <c r="AU771" s="228" t="s">
        <v>82</v>
      </c>
      <c r="AY771" s="20" t="s">
        <v>221</v>
      </c>
      <c r="BE771" s="229">
        <f>IF(N771="základní",J771,0)</f>
        <v>0</v>
      </c>
      <c r="BF771" s="229">
        <f>IF(N771="snížená",J771,0)</f>
        <v>0</v>
      </c>
      <c r="BG771" s="229">
        <f>IF(N771="zákl. přenesená",J771,0)</f>
        <v>0</v>
      </c>
      <c r="BH771" s="229">
        <f>IF(N771="sníž. přenesená",J771,0)</f>
        <v>0</v>
      </c>
      <c r="BI771" s="229">
        <f>IF(N771="nulová",J771,0)</f>
        <v>0</v>
      </c>
      <c r="BJ771" s="20" t="s">
        <v>80</v>
      </c>
      <c r="BK771" s="229">
        <f>ROUND(I771*H771,2)</f>
        <v>0</v>
      </c>
      <c r="BL771" s="20" t="s">
        <v>341</v>
      </c>
      <c r="BM771" s="228" t="s">
        <v>991</v>
      </c>
    </row>
    <row r="772" spans="1:47" s="2" customFormat="1" ht="12">
      <c r="A772" s="41"/>
      <c r="B772" s="42"/>
      <c r="C772" s="43"/>
      <c r="D772" s="230" t="s">
        <v>230</v>
      </c>
      <c r="E772" s="43"/>
      <c r="F772" s="231" t="s">
        <v>992</v>
      </c>
      <c r="G772" s="43"/>
      <c r="H772" s="43"/>
      <c r="I772" s="232"/>
      <c r="J772" s="43"/>
      <c r="K772" s="43"/>
      <c r="L772" s="47"/>
      <c r="M772" s="233"/>
      <c r="N772" s="234"/>
      <c r="O772" s="87"/>
      <c r="P772" s="87"/>
      <c r="Q772" s="87"/>
      <c r="R772" s="87"/>
      <c r="S772" s="87"/>
      <c r="T772" s="88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T772" s="20" t="s">
        <v>230</v>
      </c>
      <c r="AU772" s="20" t="s">
        <v>82</v>
      </c>
    </row>
    <row r="773" spans="1:47" s="2" customFormat="1" ht="12">
      <c r="A773" s="41"/>
      <c r="B773" s="42"/>
      <c r="C773" s="43"/>
      <c r="D773" s="235" t="s">
        <v>232</v>
      </c>
      <c r="E773" s="43"/>
      <c r="F773" s="236" t="s">
        <v>993</v>
      </c>
      <c r="G773" s="43"/>
      <c r="H773" s="43"/>
      <c r="I773" s="232"/>
      <c r="J773" s="43"/>
      <c r="K773" s="43"/>
      <c r="L773" s="47"/>
      <c r="M773" s="233"/>
      <c r="N773" s="234"/>
      <c r="O773" s="87"/>
      <c r="P773" s="87"/>
      <c r="Q773" s="87"/>
      <c r="R773" s="87"/>
      <c r="S773" s="87"/>
      <c r="T773" s="88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T773" s="20" t="s">
        <v>232</v>
      </c>
      <c r="AU773" s="20" t="s">
        <v>82</v>
      </c>
    </row>
    <row r="774" spans="1:63" s="12" customFormat="1" ht="22.8" customHeight="1">
      <c r="A774" s="12"/>
      <c r="B774" s="201"/>
      <c r="C774" s="202"/>
      <c r="D774" s="203" t="s">
        <v>71</v>
      </c>
      <c r="E774" s="215" t="s">
        <v>994</v>
      </c>
      <c r="F774" s="215" t="s">
        <v>995</v>
      </c>
      <c r="G774" s="202"/>
      <c r="H774" s="202"/>
      <c r="I774" s="205"/>
      <c r="J774" s="216">
        <f>BK774</f>
        <v>0</v>
      </c>
      <c r="K774" s="202"/>
      <c r="L774" s="207"/>
      <c r="M774" s="208"/>
      <c r="N774" s="209"/>
      <c r="O774" s="209"/>
      <c r="P774" s="210">
        <f>SUM(P775:P825)</f>
        <v>0</v>
      </c>
      <c r="Q774" s="209"/>
      <c r="R774" s="210">
        <f>SUM(R775:R825)</f>
        <v>5.452668022920001</v>
      </c>
      <c r="S774" s="209"/>
      <c r="T774" s="211">
        <f>SUM(T775:T825)</f>
        <v>0</v>
      </c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R774" s="212" t="s">
        <v>82</v>
      </c>
      <c r="AT774" s="213" t="s">
        <v>71</v>
      </c>
      <c r="AU774" s="213" t="s">
        <v>80</v>
      </c>
      <c r="AY774" s="212" t="s">
        <v>221</v>
      </c>
      <c r="BK774" s="214">
        <f>SUM(BK775:BK825)</f>
        <v>0</v>
      </c>
    </row>
    <row r="775" spans="1:65" s="2" customFormat="1" ht="24.15" customHeight="1">
      <c r="A775" s="41"/>
      <c r="B775" s="42"/>
      <c r="C775" s="217" t="s">
        <v>996</v>
      </c>
      <c r="D775" s="217" t="s">
        <v>223</v>
      </c>
      <c r="E775" s="218" t="s">
        <v>997</v>
      </c>
      <c r="F775" s="219" t="s">
        <v>998</v>
      </c>
      <c r="G775" s="220" t="s">
        <v>226</v>
      </c>
      <c r="H775" s="221">
        <v>157.46</v>
      </c>
      <c r="I775" s="222"/>
      <c r="J775" s="223">
        <f>ROUND(I775*H775,2)</f>
        <v>0</v>
      </c>
      <c r="K775" s="219" t="s">
        <v>227</v>
      </c>
      <c r="L775" s="47"/>
      <c r="M775" s="224" t="s">
        <v>19</v>
      </c>
      <c r="N775" s="225" t="s">
        <v>43</v>
      </c>
      <c r="O775" s="87"/>
      <c r="P775" s="226">
        <f>O775*H775</f>
        <v>0</v>
      </c>
      <c r="Q775" s="226">
        <v>0</v>
      </c>
      <c r="R775" s="226">
        <f>Q775*H775</f>
        <v>0</v>
      </c>
      <c r="S775" s="226">
        <v>0</v>
      </c>
      <c r="T775" s="227">
        <f>S775*H775</f>
        <v>0</v>
      </c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R775" s="228" t="s">
        <v>341</v>
      </c>
      <c r="AT775" s="228" t="s">
        <v>223</v>
      </c>
      <c r="AU775" s="228" t="s">
        <v>82</v>
      </c>
      <c r="AY775" s="20" t="s">
        <v>221</v>
      </c>
      <c r="BE775" s="229">
        <f>IF(N775="základní",J775,0)</f>
        <v>0</v>
      </c>
      <c r="BF775" s="229">
        <f>IF(N775="snížená",J775,0)</f>
        <v>0</v>
      </c>
      <c r="BG775" s="229">
        <f>IF(N775="zákl. přenesená",J775,0)</f>
        <v>0</v>
      </c>
      <c r="BH775" s="229">
        <f>IF(N775="sníž. přenesená",J775,0)</f>
        <v>0</v>
      </c>
      <c r="BI775" s="229">
        <f>IF(N775="nulová",J775,0)</f>
        <v>0</v>
      </c>
      <c r="BJ775" s="20" t="s">
        <v>80</v>
      </c>
      <c r="BK775" s="229">
        <f>ROUND(I775*H775,2)</f>
        <v>0</v>
      </c>
      <c r="BL775" s="20" t="s">
        <v>341</v>
      </c>
      <c r="BM775" s="228" t="s">
        <v>999</v>
      </c>
    </row>
    <row r="776" spans="1:47" s="2" customFormat="1" ht="12">
      <c r="A776" s="41"/>
      <c r="B776" s="42"/>
      <c r="C776" s="43"/>
      <c r="D776" s="230" t="s">
        <v>230</v>
      </c>
      <c r="E776" s="43"/>
      <c r="F776" s="231" t="s">
        <v>1000</v>
      </c>
      <c r="G776" s="43"/>
      <c r="H776" s="43"/>
      <c r="I776" s="232"/>
      <c r="J776" s="43"/>
      <c r="K776" s="43"/>
      <c r="L776" s="47"/>
      <c r="M776" s="233"/>
      <c r="N776" s="234"/>
      <c r="O776" s="87"/>
      <c r="P776" s="87"/>
      <c r="Q776" s="87"/>
      <c r="R776" s="87"/>
      <c r="S776" s="87"/>
      <c r="T776" s="88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T776" s="20" t="s">
        <v>230</v>
      </c>
      <c r="AU776" s="20" t="s">
        <v>82</v>
      </c>
    </row>
    <row r="777" spans="1:47" s="2" customFormat="1" ht="12">
      <c r="A777" s="41"/>
      <c r="B777" s="42"/>
      <c r="C777" s="43"/>
      <c r="D777" s="235" t="s">
        <v>232</v>
      </c>
      <c r="E777" s="43"/>
      <c r="F777" s="236" t="s">
        <v>1001</v>
      </c>
      <c r="G777" s="43"/>
      <c r="H777" s="43"/>
      <c r="I777" s="232"/>
      <c r="J777" s="43"/>
      <c r="K777" s="43"/>
      <c r="L777" s="47"/>
      <c r="M777" s="233"/>
      <c r="N777" s="234"/>
      <c r="O777" s="87"/>
      <c r="P777" s="87"/>
      <c r="Q777" s="87"/>
      <c r="R777" s="87"/>
      <c r="S777" s="87"/>
      <c r="T777" s="88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T777" s="20" t="s">
        <v>232</v>
      </c>
      <c r="AU777" s="20" t="s">
        <v>82</v>
      </c>
    </row>
    <row r="778" spans="1:51" s="13" customFormat="1" ht="12">
      <c r="A778" s="13"/>
      <c r="B778" s="237"/>
      <c r="C778" s="238"/>
      <c r="D778" s="230" t="s">
        <v>234</v>
      </c>
      <c r="E778" s="239" t="s">
        <v>19</v>
      </c>
      <c r="F778" s="240" t="s">
        <v>142</v>
      </c>
      <c r="G778" s="238"/>
      <c r="H778" s="241">
        <v>157.46</v>
      </c>
      <c r="I778" s="242"/>
      <c r="J778" s="238"/>
      <c r="K778" s="238"/>
      <c r="L778" s="243"/>
      <c r="M778" s="244"/>
      <c r="N778" s="245"/>
      <c r="O778" s="245"/>
      <c r="P778" s="245"/>
      <c r="Q778" s="245"/>
      <c r="R778" s="245"/>
      <c r="S778" s="245"/>
      <c r="T778" s="246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7" t="s">
        <v>234</v>
      </c>
      <c r="AU778" s="247" t="s">
        <v>82</v>
      </c>
      <c r="AV778" s="13" t="s">
        <v>82</v>
      </c>
      <c r="AW778" s="13" t="s">
        <v>33</v>
      </c>
      <c r="AX778" s="13" t="s">
        <v>80</v>
      </c>
      <c r="AY778" s="247" t="s">
        <v>221</v>
      </c>
    </row>
    <row r="779" spans="1:65" s="2" customFormat="1" ht="24.15" customHeight="1">
      <c r="A779" s="41"/>
      <c r="B779" s="42"/>
      <c r="C779" s="269" t="s">
        <v>1002</v>
      </c>
      <c r="D779" s="269" t="s">
        <v>295</v>
      </c>
      <c r="E779" s="270" t="s">
        <v>1003</v>
      </c>
      <c r="F779" s="271" t="s">
        <v>1004</v>
      </c>
      <c r="G779" s="272" t="s">
        <v>238</v>
      </c>
      <c r="H779" s="273">
        <v>165.333</v>
      </c>
      <c r="I779" s="274"/>
      <c r="J779" s="275">
        <f>ROUND(I779*H779,2)</f>
        <v>0</v>
      </c>
      <c r="K779" s="271" t="s">
        <v>632</v>
      </c>
      <c r="L779" s="276"/>
      <c r="M779" s="277" t="s">
        <v>19</v>
      </c>
      <c r="N779" s="278" t="s">
        <v>43</v>
      </c>
      <c r="O779" s="87"/>
      <c r="P779" s="226">
        <f>O779*H779</f>
        <v>0</v>
      </c>
      <c r="Q779" s="226">
        <v>0.018</v>
      </c>
      <c r="R779" s="226">
        <f>Q779*H779</f>
        <v>2.9759939999999996</v>
      </c>
      <c r="S779" s="226">
        <v>0</v>
      </c>
      <c r="T779" s="227">
        <f>S779*H779</f>
        <v>0</v>
      </c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R779" s="228" t="s">
        <v>484</v>
      </c>
      <c r="AT779" s="228" t="s">
        <v>295</v>
      </c>
      <c r="AU779" s="228" t="s">
        <v>82</v>
      </c>
      <c r="AY779" s="20" t="s">
        <v>221</v>
      </c>
      <c r="BE779" s="229">
        <f>IF(N779="základní",J779,0)</f>
        <v>0</v>
      </c>
      <c r="BF779" s="229">
        <f>IF(N779="snížená",J779,0)</f>
        <v>0</v>
      </c>
      <c r="BG779" s="229">
        <f>IF(N779="zákl. přenesená",J779,0)</f>
        <v>0</v>
      </c>
      <c r="BH779" s="229">
        <f>IF(N779="sníž. přenesená",J779,0)</f>
        <v>0</v>
      </c>
      <c r="BI779" s="229">
        <f>IF(N779="nulová",J779,0)</f>
        <v>0</v>
      </c>
      <c r="BJ779" s="20" t="s">
        <v>80</v>
      </c>
      <c r="BK779" s="229">
        <f>ROUND(I779*H779,2)</f>
        <v>0</v>
      </c>
      <c r="BL779" s="20" t="s">
        <v>341</v>
      </c>
      <c r="BM779" s="228" t="s">
        <v>1005</v>
      </c>
    </row>
    <row r="780" spans="1:47" s="2" customFormat="1" ht="12">
      <c r="A780" s="41"/>
      <c r="B780" s="42"/>
      <c r="C780" s="43"/>
      <c r="D780" s="230" t="s">
        <v>230</v>
      </c>
      <c r="E780" s="43"/>
      <c r="F780" s="231" t="s">
        <v>1004</v>
      </c>
      <c r="G780" s="43"/>
      <c r="H780" s="43"/>
      <c r="I780" s="232"/>
      <c r="J780" s="43"/>
      <c r="K780" s="43"/>
      <c r="L780" s="47"/>
      <c r="M780" s="233"/>
      <c r="N780" s="234"/>
      <c r="O780" s="87"/>
      <c r="P780" s="87"/>
      <c r="Q780" s="87"/>
      <c r="R780" s="87"/>
      <c r="S780" s="87"/>
      <c r="T780" s="88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T780" s="20" t="s">
        <v>230</v>
      </c>
      <c r="AU780" s="20" t="s">
        <v>82</v>
      </c>
    </row>
    <row r="781" spans="1:51" s="13" customFormat="1" ht="12">
      <c r="A781" s="13"/>
      <c r="B781" s="237"/>
      <c r="C781" s="238"/>
      <c r="D781" s="230" t="s">
        <v>234</v>
      </c>
      <c r="E781" s="238"/>
      <c r="F781" s="240" t="s">
        <v>1006</v>
      </c>
      <c r="G781" s="238"/>
      <c r="H781" s="241">
        <v>165.333</v>
      </c>
      <c r="I781" s="242"/>
      <c r="J781" s="238"/>
      <c r="K781" s="238"/>
      <c r="L781" s="243"/>
      <c r="M781" s="244"/>
      <c r="N781" s="245"/>
      <c r="O781" s="245"/>
      <c r="P781" s="245"/>
      <c r="Q781" s="245"/>
      <c r="R781" s="245"/>
      <c r="S781" s="245"/>
      <c r="T781" s="246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7" t="s">
        <v>234</v>
      </c>
      <c r="AU781" s="247" t="s">
        <v>82</v>
      </c>
      <c r="AV781" s="13" t="s">
        <v>82</v>
      </c>
      <c r="AW781" s="13" t="s">
        <v>4</v>
      </c>
      <c r="AX781" s="13" t="s">
        <v>80</v>
      </c>
      <c r="AY781" s="247" t="s">
        <v>221</v>
      </c>
    </row>
    <row r="782" spans="1:65" s="2" customFormat="1" ht="24.15" customHeight="1">
      <c r="A782" s="41"/>
      <c r="B782" s="42"/>
      <c r="C782" s="217" t="s">
        <v>1007</v>
      </c>
      <c r="D782" s="217" t="s">
        <v>223</v>
      </c>
      <c r="E782" s="218" t="s">
        <v>1008</v>
      </c>
      <c r="F782" s="219" t="s">
        <v>1009</v>
      </c>
      <c r="G782" s="220" t="s">
        <v>226</v>
      </c>
      <c r="H782" s="221">
        <v>203.323</v>
      </c>
      <c r="I782" s="222"/>
      <c r="J782" s="223">
        <f>ROUND(I782*H782,2)</f>
        <v>0</v>
      </c>
      <c r="K782" s="219" t="s">
        <v>227</v>
      </c>
      <c r="L782" s="47"/>
      <c r="M782" s="224" t="s">
        <v>19</v>
      </c>
      <c r="N782" s="225" t="s">
        <v>43</v>
      </c>
      <c r="O782" s="87"/>
      <c r="P782" s="226">
        <f>O782*H782</f>
        <v>0</v>
      </c>
      <c r="Q782" s="226">
        <v>9.604E-05</v>
      </c>
      <c r="R782" s="226">
        <f>Q782*H782</f>
        <v>0.019527140919999998</v>
      </c>
      <c r="S782" s="226">
        <v>0</v>
      </c>
      <c r="T782" s="227">
        <f>S782*H782</f>
        <v>0</v>
      </c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R782" s="228" t="s">
        <v>341</v>
      </c>
      <c r="AT782" s="228" t="s">
        <v>223</v>
      </c>
      <c r="AU782" s="228" t="s">
        <v>82</v>
      </c>
      <c r="AY782" s="20" t="s">
        <v>221</v>
      </c>
      <c r="BE782" s="229">
        <f>IF(N782="základní",J782,0)</f>
        <v>0</v>
      </c>
      <c r="BF782" s="229">
        <f>IF(N782="snížená",J782,0)</f>
        <v>0</v>
      </c>
      <c r="BG782" s="229">
        <f>IF(N782="zákl. přenesená",J782,0)</f>
        <v>0</v>
      </c>
      <c r="BH782" s="229">
        <f>IF(N782="sníž. přenesená",J782,0)</f>
        <v>0</v>
      </c>
      <c r="BI782" s="229">
        <f>IF(N782="nulová",J782,0)</f>
        <v>0</v>
      </c>
      <c r="BJ782" s="20" t="s">
        <v>80</v>
      </c>
      <c r="BK782" s="229">
        <f>ROUND(I782*H782,2)</f>
        <v>0</v>
      </c>
      <c r="BL782" s="20" t="s">
        <v>341</v>
      </c>
      <c r="BM782" s="228" t="s">
        <v>1010</v>
      </c>
    </row>
    <row r="783" spans="1:47" s="2" customFormat="1" ht="12">
      <c r="A783" s="41"/>
      <c r="B783" s="42"/>
      <c r="C783" s="43"/>
      <c r="D783" s="230" t="s">
        <v>230</v>
      </c>
      <c r="E783" s="43"/>
      <c r="F783" s="231" t="s">
        <v>1011</v>
      </c>
      <c r="G783" s="43"/>
      <c r="H783" s="43"/>
      <c r="I783" s="232"/>
      <c r="J783" s="43"/>
      <c r="K783" s="43"/>
      <c r="L783" s="47"/>
      <c r="M783" s="233"/>
      <c r="N783" s="234"/>
      <c r="O783" s="87"/>
      <c r="P783" s="87"/>
      <c r="Q783" s="87"/>
      <c r="R783" s="87"/>
      <c r="S783" s="87"/>
      <c r="T783" s="88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T783" s="20" t="s">
        <v>230</v>
      </c>
      <c r="AU783" s="20" t="s">
        <v>82</v>
      </c>
    </row>
    <row r="784" spans="1:47" s="2" customFormat="1" ht="12">
      <c r="A784" s="41"/>
      <c r="B784" s="42"/>
      <c r="C784" s="43"/>
      <c r="D784" s="235" t="s">
        <v>232</v>
      </c>
      <c r="E784" s="43"/>
      <c r="F784" s="236" t="s">
        <v>1012</v>
      </c>
      <c r="G784" s="43"/>
      <c r="H784" s="43"/>
      <c r="I784" s="232"/>
      <c r="J784" s="43"/>
      <c r="K784" s="43"/>
      <c r="L784" s="47"/>
      <c r="M784" s="233"/>
      <c r="N784" s="234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20" t="s">
        <v>232</v>
      </c>
      <c r="AU784" s="20" t="s">
        <v>82</v>
      </c>
    </row>
    <row r="785" spans="1:51" s="13" customFormat="1" ht="12">
      <c r="A785" s="13"/>
      <c r="B785" s="237"/>
      <c r="C785" s="238"/>
      <c r="D785" s="230" t="s">
        <v>234</v>
      </c>
      <c r="E785" s="239" t="s">
        <v>154</v>
      </c>
      <c r="F785" s="240" t="s">
        <v>1013</v>
      </c>
      <c r="G785" s="238"/>
      <c r="H785" s="241">
        <v>34.71</v>
      </c>
      <c r="I785" s="242"/>
      <c r="J785" s="238"/>
      <c r="K785" s="238"/>
      <c r="L785" s="243"/>
      <c r="M785" s="244"/>
      <c r="N785" s="245"/>
      <c r="O785" s="245"/>
      <c r="P785" s="245"/>
      <c r="Q785" s="245"/>
      <c r="R785" s="245"/>
      <c r="S785" s="245"/>
      <c r="T785" s="246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7" t="s">
        <v>234</v>
      </c>
      <c r="AU785" s="247" t="s">
        <v>82</v>
      </c>
      <c r="AV785" s="13" t="s">
        <v>82</v>
      </c>
      <c r="AW785" s="13" t="s">
        <v>33</v>
      </c>
      <c r="AX785" s="13" t="s">
        <v>72</v>
      </c>
      <c r="AY785" s="247" t="s">
        <v>221</v>
      </c>
    </row>
    <row r="786" spans="1:51" s="13" customFormat="1" ht="12">
      <c r="A786" s="13"/>
      <c r="B786" s="237"/>
      <c r="C786" s="238"/>
      <c r="D786" s="230" t="s">
        <v>234</v>
      </c>
      <c r="E786" s="239" t="s">
        <v>150</v>
      </c>
      <c r="F786" s="240" t="s">
        <v>1014</v>
      </c>
      <c r="G786" s="238"/>
      <c r="H786" s="241">
        <v>168.613</v>
      </c>
      <c r="I786" s="242"/>
      <c r="J786" s="238"/>
      <c r="K786" s="238"/>
      <c r="L786" s="243"/>
      <c r="M786" s="244"/>
      <c r="N786" s="245"/>
      <c r="O786" s="245"/>
      <c r="P786" s="245"/>
      <c r="Q786" s="245"/>
      <c r="R786" s="245"/>
      <c r="S786" s="245"/>
      <c r="T786" s="246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7" t="s">
        <v>234</v>
      </c>
      <c r="AU786" s="247" t="s">
        <v>82</v>
      </c>
      <c r="AV786" s="13" t="s">
        <v>82</v>
      </c>
      <c r="AW786" s="13" t="s">
        <v>33</v>
      </c>
      <c r="AX786" s="13" t="s">
        <v>72</v>
      </c>
      <c r="AY786" s="247" t="s">
        <v>221</v>
      </c>
    </row>
    <row r="787" spans="1:51" s="15" customFormat="1" ht="12">
      <c r="A787" s="15"/>
      <c r="B787" s="258"/>
      <c r="C787" s="259"/>
      <c r="D787" s="230" t="s">
        <v>234</v>
      </c>
      <c r="E787" s="260" t="s">
        <v>19</v>
      </c>
      <c r="F787" s="261" t="s">
        <v>243</v>
      </c>
      <c r="G787" s="259"/>
      <c r="H787" s="262">
        <v>203.323</v>
      </c>
      <c r="I787" s="263"/>
      <c r="J787" s="259"/>
      <c r="K787" s="259"/>
      <c r="L787" s="264"/>
      <c r="M787" s="265"/>
      <c r="N787" s="266"/>
      <c r="O787" s="266"/>
      <c r="P787" s="266"/>
      <c r="Q787" s="266"/>
      <c r="R787" s="266"/>
      <c r="S787" s="266"/>
      <c r="T787" s="267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T787" s="268" t="s">
        <v>234</v>
      </c>
      <c r="AU787" s="268" t="s">
        <v>82</v>
      </c>
      <c r="AV787" s="15" t="s">
        <v>228</v>
      </c>
      <c r="AW787" s="15" t="s">
        <v>33</v>
      </c>
      <c r="AX787" s="15" t="s">
        <v>80</v>
      </c>
      <c r="AY787" s="268" t="s">
        <v>221</v>
      </c>
    </row>
    <row r="788" spans="1:65" s="2" customFormat="1" ht="24.15" customHeight="1">
      <c r="A788" s="41"/>
      <c r="B788" s="42"/>
      <c r="C788" s="269" t="s">
        <v>1015</v>
      </c>
      <c r="D788" s="269" t="s">
        <v>295</v>
      </c>
      <c r="E788" s="270" t="s">
        <v>1016</v>
      </c>
      <c r="F788" s="271" t="s">
        <v>1017</v>
      </c>
      <c r="G788" s="272" t="s">
        <v>238</v>
      </c>
      <c r="H788" s="273">
        <v>35.409</v>
      </c>
      <c r="I788" s="274"/>
      <c r="J788" s="275">
        <f>ROUND(I788*H788,2)</f>
        <v>0</v>
      </c>
      <c r="K788" s="271" t="s">
        <v>632</v>
      </c>
      <c r="L788" s="276"/>
      <c r="M788" s="277" t="s">
        <v>19</v>
      </c>
      <c r="N788" s="278" t="s">
        <v>43</v>
      </c>
      <c r="O788" s="87"/>
      <c r="P788" s="226">
        <f>O788*H788</f>
        <v>0</v>
      </c>
      <c r="Q788" s="226">
        <v>0.018</v>
      </c>
      <c r="R788" s="226">
        <f>Q788*H788</f>
        <v>0.637362</v>
      </c>
      <c r="S788" s="226">
        <v>0</v>
      </c>
      <c r="T788" s="227">
        <f>S788*H788</f>
        <v>0</v>
      </c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R788" s="228" t="s">
        <v>484</v>
      </c>
      <c r="AT788" s="228" t="s">
        <v>295</v>
      </c>
      <c r="AU788" s="228" t="s">
        <v>82</v>
      </c>
      <c r="AY788" s="20" t="s">
        <v>221</v>
      </c>
      <c r="BE788" s="229">
        <f>IF(N788="základní",J788,0)</f>
        <v>0</v>
      </c>
      <c r="BF788" s="229">
        <f>IF(N788="snížená",J788,0)</f>
        <v>0</v>
      </c>
      <c r="BG788" s="229">
        <f>IF(N788="zákl. přenesená",J788,0)</f>
        <v>0</v>
      </c>
      <c r="BH788" s="229">
        <f>IF(N788="sníž. přenesená",J788,0)</f>
        <v>0</v>
      </c>
      <c r="BI788" s="229">
        <f>IF(N788="nulová",J788,0)</f>
        <v>0</v>
      </c>
      <c r="BJ788" s="20" t="s">
        <v>80</v>
      </c>
      <c r="BK788" s="229">
        <f>ROUND(I788*H788,2)</f>
        <v>0</v>
      </c>
      <c r="BL788" s="20" t="s">
        <v>341</v>
      </c>
      <c r="BM788" s="228" t="s">
        <v>1018</v>
      </c>
    </row>
    <row r="789" spans="1:47" s="2" customFormat="1" ht="12">
      <c r="A789" s="41"/>
      <c r="B789" s="42"/>
      <c r="C789" s="43"/>
      <c r="D789" s="230" t="s">
        <v>230</v>
      </c>
      <c r="E789" s="43"/>
      <c r="F789" s="231" t="s">
        <v>1017</v>
      </c>
      <c r="G789" s="43"/>
      <c r="H789" s="43"/>
      <c r="I789" s="232"/>
      <c r="J789" s="43"/>
      <c r="K789" s="43"/>
      <c r="L789" s="47"/>
      <c r="M789" s="233"/>
      <c r="N789" s="234"/>
      <c r="O789" s="87"/>
      <c r="P789" s="87"/>
      <c r="Q789" s="87"/>
      <c r="R789" s="87"/>
      <c r="S789" s="87"/>
      <c r="T789" s="88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T789" s="20" t="s">
        <v>230</v>
      </c>
      <c r="AU789" s="20" t="s">
        <v>82</v>
      </c>
    </row>
    <row r="790" spans="1:51" s="13" customFormat="1" ht="12">
      <c r="A790" s="13"/>
      <c r="B790" s="237"/>
      <c r="C790" s="238"/>
      <c r="D790" s="230" t="s">
        <v>234</v>
      </c>
      <c r="E790" s="239" t="s">
        <v>19</v>
      </c>
      <c r="F790" s="240" t="s">
        <v>1019</v>
      </c>
      <c r="G790" s="238"/>
      <c r="H790" s="241">
        <v>33.723</v>
      </c>
      <c r="I790" s="242"/>
      <c r="J790" s="238"/>
      <c r="K790" s="238"/>
      <c r="L790" s="243"/>
      <c r="M790" s="244"/>
      <c r="N790" s="245"/>
      <c r="O790" s="245"/>
      <c r="P790" s="245"/>
      <c r="Q790" s="245"/>
      <c r="R790" s="245"/>
      <c r="S790" s="245"/>
      <c r="T790" s="246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7" t="s">
        <v>234</v>
      </c>
      <c r="AU790" s="247" t="s">
        <v>82</v>
      </c>
      <c r="AV790" s="13" t="s">
        <v>82</v>
      </c>
      <c r="AW790" s="13" t="s">
        <v>33</v>
      </c>
      <c r="AX790" s="13" t="s">
        <v>72</v>
      </c>
      <c r="AY790" s="247" t="s">
        <v>221</v>
      </c>
    </row>
    <row r="791" spans="1:51" s="15" customFormat="1" ht="12">
      <c r="A791" s="15"/>
      <c r="B791" s="258"/>
      <c r="C791" s="259"/>
      <c r="D791" s="230" t="s">
        <v>234</v>
      </c>
      <c r="E791" s="260" t="s">
        <v>19</v>
      </c>
      <c r="F791" s="261" t="s">
        <v>243</v>
      </c>
      <c r="G791" s="259"/>
      <c r="H791" s="262">
        <v>33.723</v>
      </c>
      <c r="I791" s="263"/>
      <c r="J791" s="259"/>
      <c r="K791" s="259"/>
      <c r="L791" s="264"/>
      <c r="M791" s="265"/>
      <c r="N791" s="266"/>
      <c r="O791" s="266"/>
      <c r="P791" s="266"/>
      <c r="Q791" s="266"/>
      <c r="R791" s="266"/>
      <c r="S791" s="266"/>
      <c r="T791" s="267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68" t="s">
        <v>234</v>
      </c>
      <c r="AU791" s="268" t="s">
        <v>82</v>
      </c>
      <c r="AV791" s="15" t="s">
        <v>228</v>
      </c>
      <c r="AW791" s="15" t="s">
        <v>33</v>
      </c>
      <c r="AX791" s="15" t="s">
        <v>80</v>
      </c>
      <c r="AY791" s="268" t="s">
        <v>221</v>
      </c>
    </row>
    <row r="792" spans="1:51" s="13" customFormat="1" ht="12">
      <c r="A792" s="13"/>
      <c r="B792" s="237"/>
      <c r="C792" s="238"/>
      <c r="D792" s="230" t="s">
        <v>234</v>
      </c>
      <c r="E792" s="238"/>
      <c r="F792" s="240" t="s">
        <v>1020</v>
      </c>
      <c r="G792" s="238"/>
      <c r="H792" s="241">
        <v>35.409</v>
      </c>
      <c r="I792" s="242"/>
      <c r="J792" s="238"/>
      <c r="K792" s="238"/>
      <c r="L792" s="243"/>
      <c r="M792" s="244"/>
      <c r="N792" s="245"/>
      <c r="O792" s="245"/>
      <c r="P792" s="245"/>
      <c r="Q792" s="245"/>
      <c r="R792" s="245"/>
      <c r="S792" s="245"/>
      <c r="T792" s="246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7" t="s">
        <v>234</v>
      </c>
      <c r="AU792" s="247" t="s">
        <v>82</v>
      </c>
      <c r="AV792" s="13" t="s">
        <v>82</v>
      </c>
      <c r="AW792" s="13" t="s">
        <v>4</v>
      </c>
      <c r="AX792" s="13" t="s">
        <v>80</v>
      </c>
      <c r="AY792" s="247" t="s">
        <v>221</v>
      </c>
    </row>
    <row r="793" spans="1:65" s="2" customFormat="1" ht="24.15" customHeight="1">
      <c r="A793" s="41"/>
      <c r="B793" s="42"/>
      <c r="C793" s="269" t="s">
        <v>1021</v>
      </c>
      <c r="D793" s="269" t="s">
        <v>295</v>
      </c>
      <c r="E793" s="270" t="s">
        <v>1022</v>
      </c>
      <c r="F793" s="271" t="s">
        <v>1023</v>
      </c>
      <c r="G793" s="272" t="s">
        <v>238</v>
      </c>
      <c r="H793" s="273">
        <v>10.205</v>
      </c>
      <c r="I793" s="274"/>
      <c r="J793" s="275">
        <f>ROUND(I793*H793,2)</f>
        <v>0</v>
      </c>
      <c r="K793" s="271" t="s">
        <v>632</v>
      </c>
      <c r="L793" s="276"/>
      <c r="M793" s="277" t="s">
        <v>19</v>
      </c>
      <c r="N793" s="278" t="s">
        <v>43</v>
      </c>
      <c r="O793" s="87"/>
      <c r="P793" s="226">
        <f>O793*H793</f>
        <v>0</v>
      </c>
      <c r="Q793" s="226">
        <v>0.018</v>
      </c>
      <c r="R793" s="226">
        <f>Q793*H793</f>
        <v>0.18369</v>
      </c>
      <c r="S793" s="226">
        <v>0</v>
      </c>
      <c r="T793" s="227">
        <f>S793*H793</f>
        <v>0</v>
      </c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R793" s="228" t="s">
        <v>484</v>
      </c>
      <c r="AT793" s="228" t="s">
        <v>295</v>
      </c>
      <c r="AU793" s="228" t="s">
        <v>82</v>
      </c>
      <c r="AY793" s="20" t="s">
        <v>221</v>
      </c>
      <c r="BE793" s="229">
        <f>IF(N793="základní",J793,0)</f>
        <v>0</v>
      </c>
      <c r="BF793" s="229">
        <f>IF(N793="snížená",J793,0)</f>
        <v>0</v>
      </c>
      <c r="BG793" s="229">
        <f>IF(N793="zákl. přenesená",J793,0)</f>
        <v>0</v>
      </c>
      <c r="BH793" s="229">
        <f>IF(N793="sníž. přenesená",J793,0)</f>
        <v>0</v>
      </c>
      <c r="BI793" s="229">
        <f>IF(N793="nulová",J793,0)</f>
        <v>0</v>
      </c>
      <c r="BJ793" s="20" t="s">
        <v>80</v>
      </c>
      <c r="BK793" s="229">
        <f>ROUND(I793*H793,2)</f>
        <v>0</v>
      </c>
      <c r="BL793" s="20" t="s">
        <v>341</v>
      </c>
      <c r="BM793" s="228" t="s">
        <v>1024</v>
      </c>
    </row>
    <row r="794" spans="1:47" s="2" customFormat="1" ht="12">
      <c r="A794" s="41"/>
      <c r="B794" s="42"/>
      <c r="C794" s="43"/>
      <c r="D794" s="230" t="s">
        <v>230</v>
      </c>
      <c r="E794" s="43"/>
      <c r="F794" s="231" t="s">
        <v>1023</v>
      </c>
      <c r="G794" s="43"/>
      <c r="H794" s="43"/>
      <c r="I794" s="232"/>
      <c r="J794" s="43"/>
      <c r="K794" s="43"/>
      <c r="L794" s="47"/>
      <c r="M794" s="233"/>
      <c r="N794" s="234"/>
      <c r="O794" s="87"/>
      <c r="P794" s="87"/>
      <c r="Q794" s="87"/>
      <c r="R794" s="87"/>
      <c r="S794" s="87"/>
      <c r="T794" s="88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T794" s="20" t="s">
        <v>230</v>
      </c>
      <c r="AU794" s="20" t="s">
        <v>82</v>
      </c>
    </row>
    <row r="795" spans="1:51" s="13" customFormat="1" ht="12">
      <c r="A795" s="13"/>
      <c r="B795" s="237"/>
      <c r="C795" s="238"/>
      <c r="D795" s="230" t="s">
        <v>234</v>
      </c>
      <c r="E795" s="239" t="s">
        <v>19</v>
      </c>
      <c r="F795" s="240" t="s">
        <v>1025</v>
      </c>
      <c r="G795" s="238"/>
      <c r="H795" s="241">
        <v>9.719</v>
      </c>
      <c r="I795" s="242"/>
      <c r="J795" s="238"/>
      <c r="K795" s="238"/>
      <c r="L795" s="243"/>
      <c r="M795" s="244"/>
      <c r="N795" s="245"/>
      <c r="O795" s="245"/>
      <c r="P795" s="245"/>
      <c r="Q795" s="245"/>
      <c r="R795" s="245"/>
      <c r="S795" s="245"/>
      <c r="T795" s="246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7" t="s">
        <v>234</v>
      </c>
      <c r="AU795" s="247" t="s">
        <v>82</v>
      </c>
      <c r="AV795" s="13" t="s">
        <v>82</v>
      </c>
      <c r="AW795" s="13" t="s">
        <v>33</v>
      </c>
      <c r="AX795" s="13" t="s">
        <v>72</v>
      </c>
      <c r="AY795" s="247" t="s">
        <v>221</v>
      </c>
    </row>
    <row r="796" spans="1:51" s="15" customFormat="1" ht="12">
      <c r="A796" s="15"/>
      <c r="B796" s="258"/>
      <c r="C796" s="259"/>
      <c r="D796" s="230" t="s">
        <v>234</v>
      </c>
      <c r="E796" s="260" t="s">
        <v>19</v>
      </c>
      <c r="F796" s="261" t="s">
        <v>243</v>
      </c>
      <c r="G796" s="259"/>
      <c r="H796" s="262">
        <v>9.719</v>
      </c>
      <c r="I796" s="263"/>
      <c r="J796" s="259"/>
      <c r="K796" s="259"/>
      <c r="L796" s="264"/>
      <c r="M796" s="265"/>
      <c r="N796" s="266"/>
      <c r="O796" s="266"/>
      <c r="P796" s="266"/>
      <c r="Q796" s="266"/>
      <c r="R796" s="266"/>
      <c r="S796" s="266"/>
      <c r="T796" s="267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T796" s="268" t="s">
        <v>234</v>
      </c>
      <c r="AU796" s="268" t="s">
        <v>82</v>
      </c>
      <c r="AV796" s="15" t="s">
        <v>228</v>
      </c>
      <c r="AW796" s="15" t="s">
        <v>33</v>
      </c>
      <c r="AX796" s="15" t="s">
        <v>80</v>
      </c>
      <c r="AY796" s="268" t="s">
        <v>221</v>
      </c>
    </row>
    <row r="797" spans="1:51" s="13" customFormat="1" ht="12">
      <c r="A797" s="13"/>
      <c r="B797" s="237"/>
      <c r="C797" s="238"/>
      <c r="D797" s="230" t="s">
        <v>234</v>
      </c>
      <c r="E797" s="238"/>
      <c r="F797" s="240" t="s">
        <v>1026</v>
      </c>
      <c r="G797" s="238"/>
      <c r="H797" s="241">
        <v>10.205</v>
      </c>
      <c r="I797" s="242"/>
      <c r="J797" s="238"/>
      <c r="K797" s="238"/>
      <c r="L797" s="243"/>
      <c r="M797" s="244"/>
      <c r="N797" s="245"/>
      <c r="O797" s="245"/>
      <c r="P797" s="245"/>
      <c r="Q797" s="245"/>
      <c r="R797" s="245"/>
      <c r="S797" s="245"/>
      <c r="T797" s="246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7" t="s">
        <v>234</v>
      </c>
      <c r="AU797" s="247" t="s">
        <v>82</v>
      </c>
      <c r="AV797" s="13" t="s">
        <v>82</v>
      </c>
      <c r="AW797" s="13" t="s">
        <v>4</v>
      </c>
      <c r="AX797" s="13" t="s">
        <v>80</v>
      </c>
      <c r="AY797" s="247" t="s">
        <v>221</v>
      </c>
    </row>
    <row r="798" spans="1:65" s="2" customFormat="1" ht="24.15" customHeight="1">
      <c r="A798" s="41"/>
      <c r="B798" s="42"/>
      <c r="C798" s="217" t="s">
        <v>165</v>
      </c>
      <c r="D798" s="217" t="s">
        <v>223</v>
      </c>
      <c r="E798" s="218" t="s">
        <v>1027</v>
      </c>
      <c r="F798" s="219" t="s">
        <v>1028</v>
      </c>
      <c r="G798" s="220" t="s">
        <v>226</v>
      </c>
      <c r="H798" s="221">
        <v>203.322</v>
      </c>
      <c r="I798" s="222"/>
      <c r="J798" s="223">
        <f>ROUND(I798*H798,2)</f>
        <v>0</v>
      </c>
      <c r="K798" s="219" t="s">
        <v>227</v>
      </c>
      <c r="L798" s="47"/>
      <c r="M798" s="224" t="s">
        <v>19</v>
      </c>
      <c r="N798" s="225" t="s">
        <v>43</v>
      </c>
      <c r="O798" s="87"/>
      <c r="P798" s="226">
        <f>O798*H798</f>
        <v>0</v>
      </c>
      <c r="Q798" s="226">
        <v>0.00116</v>
      </c>
      <c r="R798" s="226">
        <f>Q798*H798</f>
        <v>0.23585352</v>
      </c>
      <c r="S798" s="226">
        <v>0</v>
      </c>
      <c r="T798" s="227">
        <f>S798*H798</f>
        <v>0</v>
      </c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R798" s="228" t="s">
        <v>341</v>
      </c>
      <c r="AT798" s="228" t="s">
        <v>223</v>
      </c>
      <c r="AU798" s="228" t="s">
        <v>82</v>
      </c>
      <c r="AY798" s="20" t="s">
        <v>221</v>
      </c>
      <c r="BE798" s="229">
        <f>IF(N798="základní",J798,0)</f>
        <v>0</v>
      </c>
      <c r="BF798" s="229">
        <f>IF(N798="snížená",J798,0)</f>
        <v>0</v>
      </c>
      <c r="BG798" s="229">
        <f>IF(N798="zákl. přenesená",J798,0)</f>
        <v>0</v>
      </c>
      <c r="BH798" s="229">
        <f>IF(N798="sníž. přenesená",J798,0)</f>
        <v>0</v>
      </c>
      <c r="BI798" s="229">
        <f>IF(N798="nulová",J798,0)</f>
        <v>0</v>
      </c>
      <c r="BJ798" s="20" t="s">
        <v>80</v>
      </c>
      <c r="BK798" s="229">
        <f>ROUND(I798*H798,2)</f>
        <v>0</v>
      </c>
      <c r="BL798" s="20" t="s">
        <v>341</v>
      </c>
      <c r="BM798" s="228" t="s">
        <v>1029</v>
      </c>
    </row>
    <row r="799" spans="1:47" s="2" customFormat="1" ht="12">
      <c r="A799" s="41"/>
      <c r="B799" s="42"/>
      <c r="C799" s="43"/>
      <c r="D799" s="230" t="s">
        <v>230</v>
      </c>
      <c r="E799" s="43"/>
      <c r="F799" s="231" t="s">
        <v>1030</v>
      </c>
      <c r="G799" s="43"/>
      <c r="H799" s="43"/>
      <c r="I799" s="232"/>
      <c r="J799" s="43"/>
      <c r="K799" s="43"/>
      <c r="L799" s="47"/>
      <c r="M799" s="233"/>
      <c r="N799" s="234"/>
      <c r="O799" s="87"/>
      <c r="P799" s="87"/>
      <c r="Q799" s="87"/>
      <c r="R799" s="87"/>
      <c r="S799" s="87"/>
      <c r="T799" s="88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T799" s="20" t="s">
        <v>230</v>
      </c>
      <c r="AU799" s="20" t="s">
        <v>82</v>
      </c>
    </row>
    <row r="800" spans="1:47" s="2" customFormat="1" ht="12">
      <c r="A800" s="41"/>
      <c r="B800" s="42"/>
      <c r="C800" s="43"/>
      <c r="D800" s="235" t="s">
        <v>232</v>
      </c>
      <c r="E800" s="43"/>
      <c r="F800" s="236" t="s">
        <v>1031</v>
      </c>
      <c r="G800" s="43"/>
      <c r="H800" s="43"/>
      <c r="I800" s="232"/>
      <c r="J800" s="43"/>
      <c r="K800" s="43"/>
      <c r="L800" s="47"/>
      <c r="M800" s="233"/>
      <c r="N800" s="234"/>
      <c r="O800" s="87"/>
      <c r="P800" s="87"/>
      <c r="Q800" s="87"/>
      <c r="R800" s="87"/>
      <c r="S800" s="87"/>
      <c r="T800" s="88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T800" s="20" t="s">
        <v>232</v>
      </c>
      <c r="AU800" s="20" t="s">
        <v>82</v>
      </c>
    </row>
    <row r="801" spans="1:51" s="13" customFormat="1" ht="12">
      <c r="A801" s="13"/>
      <c r="B801" s="237"/>
      <c r="C801" s="238"/>
      <c r="D801" s="230" t="s">
        <v>234</v>
      </c>
      <c r="E801" s="239" t="s">
        <v>19</v>
      </c>
      <c r="F801" s="240" t="s">
        <v>152</v>
      </c>
      <c r="G801" s="238"/>
      <c r="H801" s="241">
        <v>203.322</v>
      </c>
      <c r="I801" s="242"/>
      <c r="J801" s="238"/>
      <c r="K801" s="238"/>
      <c r="L801" s="243"/>
      <c r="M801" s="244"/>
      <c r="N801" s="245"/>
      <c r="O801" s="245"/>
      <c r="P801" s="245"/>
      <c r="Q801" s="245"/>
      <c r="R801" s="245"/>
      <c r="S801" s="245"/>
      <c r="T801" s="246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7" t="s">
        <v>234</v>
      </c>
      <c r="AU801" s="247" t="s">
        <v>82</v>
      </c>
      <c r="AV801" s="13" t="s">
        <v>82</v>
      </c>
      <c r="AW801" s="13" t="s">
        <v>33</v>
      </c>
      <c r="AX801" s="13" t="s">
        <v>72</v>
      </c>
      <c r="AY801" s="247" t="s">
        <v>221</v>
      </c>
    </row>
    <row r="802" spans="1:51" s="15" customFormat="1" ht="12">
      <c r="A802" s="15"/>
      <c r="B802" s="258"/>
      <c r="C802" s="259"/>
      <c r="D802" s="230" t="s">
        <v>234</v>
      </c>
      <c r="E802" s="260" t="s">
        <v>19</v>
      </c>
      <c r="F802" s="261" t="s">
        <v>243</v>
      </c>
      <c r="G802" s="259"/>
      <c r="H802" s="262">
        <v>203.322</v>
      </c>
      <c r="I802" s="263"/>
      <c r="J802" s="259"/>
      <c r="K802" s="259"/>
      <c r="L802" s="264"/>
      <c r="M802" s="265"/>
      <c r="N802" s="266"/>
      <c r="O802" s="266"/>
      <c r="P802" s="266"/>
      <c r="Q802" s="266"/>
      <c r="R802" s="266"/>
      <c r="S802" s="266"/>
      <c r="T802" s="267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68" t="s">
        <v>234</v>
      </c>
      <c r="AU802" s="268" t="s">
        <v>82</v>
      </c>
      <c r="AV802" s="15" t="s">
        <v>228</v>
      </c>
      <c r="AW802" s="15" t="s">
        <v>33</v>
      </c>
      <c r="AX802" s="15" t="s">
        <v>80</v>
      </c>
      <c r="AY802" s="268" t="s">
        <v>221</v>
      </c>
    </row>
    <row r="803" spans="1:65" s="2" customFormat="1" ht="24.15" customHeight="1">
      <c r="A803" s="41"/>
      <c r="B803" s="42"/>
      <c r="C803" s="269" t="s">
        <v>1032</v>
      </c>
      <c r="D803" s="269" t="s">
        <v>295</v>
      </c>
      <c r="E803" s="270" t="s">
        <v>1033</v>
      </c>
      <c r="F803" s="271" t="s">
        <v>1034</v>
      </c>
      <c r="G803" s="272" t="s">
        <v>238</v>
      </c>
      <c r="H803" s="273">
        <v>12.55</v>
      </c>
      <c r="I803" s="274"/>
      <c r="J803" s="275">
        <f>ROUND(I803*H803,2)</f>
        <v>0</v>
      </c>
      <c r="K803" s="271" t="s">
        <v>632</v>
      </c>
      <c r="L803" s="276"/>
      <c r="M803" s="277" t="s">
        <v>19</v>
      </c>
      <c r="N803" s="278" t="s">
        <v>43</v>
      </c>
      <c r="O803" s="87"/>
      <c r="P803" s="226">
        <f>O803*H803</f>
        <v>0</v>
      </c>
      <c r="Q803" s="226">
        <v>0.018</v>
      </c>
      <c r="R803" s="226">
        <f>Q803*H803</f>
        <v>0.2259</v>
      </c>
      <c r="S803" s="226">
        <v>0</v>
      </c>
      <c r="T803" s="227">
        <f>S803*H803</f>
        <v>0</v>
      </c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R803" s="228" t="s">
        <v>484</v>
      </c>
      <c r="AT803" s="228" t="s">
        <v>295</v>
      </c>
      <c r="AU803" s="228" t="s">
        <v>82</v>
      </c>
      <c r="AY803" s="20" t="s">
        <v>221</v>
      </c>
      <c r="BE803" s="229">
        <f>IF(N803="základní",J803,0)</f>
        <v>0</v>
      </c>
      <c r="BF803" s="229">
        <f>IF(N803="snížená",J803,0)</f>
        <v>0</v>
      </c>
      <c r="BG803" s="229">
        <f>IF(N803="zákl. přenesená",J803,0)</f>
        <v>0</v>
      </c>
      <c r="BH803" s="229">
        <f>IF(N803="sníž. přenesená",J803,0)</f>
        <v>0</v>
      </c>
      <c r="BI803" s="229">
        <f>IF(N803="nulová",J803,0)</f>
        <v>0</v>
      </c>
      <c r="BJ803" s="20" t="s">
        <v>80</v>
      </c>
      <c r="BK803" s="229">
        <f>ROUND(I803*H803,2)</f>
        <v>0</v>
      </c>
      <c r="BL803" s="20" t="s">
        <v>341</v>
      </c>
      <c r="BM803" s="228" t="s">
        <v>1035</v>
      </c>
    </row>
    <row r="804" spans="1:47" s="2" customFormat="1" ht="12">
      <c r="A804" s="41"/>
      <c r="B804" s="42"/>
      <c r="C804" s="43"/>
      <c r="D804" s="230" t="s">
        <v>230</v>
      </c>
      <c r="E804" s="43"/>
      <c r="F804" s="231" t="s">
        <v>1034</v>
      </c>
      <c r="G804" s="43"/>
      <c r="H804" s="43"/>
      <c r="I804" s="232"/>
      <c r="J804" s="43"/>
      <c r="K804" s="43"/>
      <c r="L804" s="47"/>
      <c r="M804" s="233"/>
      <c r="N804" s="234"/>
      <c r="O804" s="87"/>
      <c r="P804" s="87"/>
      <c r="Q804" s="87"/>
      <c r="R804" s="87"/>
      <c r="S804" s="87"/>
      <c r="T804" s="88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T804" s="20" t="s">
        <v>230</v>
      </c>
      <c r="AU804" s="20" t="s">
        <v>82</v>
      </c>
    </row>
    <row r="805" spans="1:51" s="13" customFormat="1" ht="12">
      <c r="A805" s="13"/>
      <c r="B805" s="237"/>
      <c r="C805" s="238"/>
      <c r="D805" s="230" t="s">
        <v>234</v>
      </c>
      <c r="E805" s="239" t="s">
        <v>19</v>
      </c>
      <c r="F805" s="240" t="s">
        <v>1036</v>
      </c>
      <c r="G805" s="238"/>
      <c r="H805" s="241">
        <v>10.679</v>
      </c>
      <c r="I805" s="242"/>
      <c r="J805" s="238"/>
      <c r="K805" s="238"/>
      <c r="L805" s="243"/>
      <c r="M805" s="244"/>
      <c r="N805" s="245"/>
      <c r="O805" s="245"/>
      <c r="P805" s="245"/>
      <c r="Q805" s="245"/>
      <c r="R805" s="245"/>
      <c r="S805" s="245"/>
      <c r="T805" s="246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7" t="s">
        <v>234</v>
      </c>
      <c r="AU805" s="247" t="s">
        <v>82</v>
      </c>
      <c r="AV805" s="13" t="s">
        <v>82</v>
      </c>
      <c r="AW805" s="13" t="s">
        <v>33</v>
      </c>
      <c r="AX805" s="13" t="s">
        <v>72</v>
      </c>
      <c r="AY805" s="247" t="s">
        <v>221</v>
      </c>
    </row>
    <row r="806" spans="1:51" s="13" customFormat="1" ht="12">
      <c r="A806" s="13"/>
      <c r="B806" s="237"/>
      <c r="C806" s="238"/>
      <c r="D806" s="230" t="s">
        <v>234</v>
      </c>
      <c r="E806" s="239" t="s">
        <v>19</v>
      </c>
      <c r="F806" s="240" t="s">
        <v>1037</v>
      </c>
      <c r="G806" s="238"/>
      <c r="H806" s="241">
        <v>1.273</v>
      </c>
      <c r="I806" s="242"/>
      <c r="J806" s="238"/>
      <c r="K806" s="238"/>
      <c r="L806" s="243"/>
      <c r="M806" s="244"/>
      <c r="N806" s="245"/>
      <c r="O806" s="245"/>
      <c r="P806" s="245"/>
      <c r="Q806" s="245"/>
      <c r="R806" s="245"/>
      <c r="S806" s="245"/>
      <c r="T806" s="246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7" t="s">
        <v>234</v>
      </c>
      <c r="AU806" s="247" t="s">
        <v>82</v>
      </c>
      <c r="AV806" s="13" t="s">
        <v>82</v>
      </c>
      <c r="AW806" s="13" t="s">
        <v>33</v>
      </c>
      <c r="AX806" s="13" t="s">
        <v>72</v>
      </c>
      <c r="AY806" s="247" t="s">
        <v>221</v>
      </c>
    </row>
    <row r="807" spans="1:51" s="15" customFormat="1" ht="12">
      <c r="A807" s="15"/>
      <c r="B807" s="258"/>
      <c r="C807" s="259"/>
      <c r="D807" s="230" t="s">
        <v>234</v>
      </c>
      <c r="E807" s="260" t="s">
        <v>19</v>
      </c>
      <c r="F807" s="261" t="s">
        <v>243</v>
      </c>
      <c r="G807" s="259"/>
      <c r="H807" s="262">
        <v>11.952</v>
      </c>
      <c r="I807" s="263"/>
      <c r="J807" s="259"/>
      <c r="K807" s="259"/>
      <c r="L807" s="264"/>
      <c r="M807" s="265"/>
      <c r="N807" s="266"/>
      <c r="O807" s="266"/>
      <c r="P807" s="266"/>
      <c r="Q807" s="266"/>
      <c r="R807" s="266"/>
      <c r="S807" s="266"/>
      <c r="T807" s="267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68" t="s">
        <v>234</v>
      </c>
      <c r="AU807" s="268" t="s">
        <v>82</v>
      </c>
      <c r="AV807" s="15" t="s">
        <v>228</v>
      </c>
      <c r="AW807" s="15" t="s">
        <v>33</v>
      </c>
      <c r="AX807" s="15" t="s">
        <v>80</v>
      </c>
      <c r="AY807" s="268" t="s">
        <v>221</v>
      </c>
    </row>
    <row r="808" spans="1:51" s="13" customFormat="1" ht="12">
      <c r="A808" s="13"/>
      <c r="B808" s="237"/>
      <c r="C808" s="238"/>
      <c r="D808" s="230" t="s">
        <v>234</v>
      </c>
      <c r="E808" s="238"/>
      <c r="F808" s="240" t="s">
        <v>1038</v>
      </c>
      <c r="G808" s="238"/>
      <c r="H808" s="241">
        <v>12.55</v>
      </c>
      <c r="I808" s="242"/>
      <c r="J808" s="238"/>
      <c r="K808" s="238"/>
      <c r="L808" s="243"/>
      <c r="M808" s="244"/>
      <c r="N808" s="245"/>
      <c r="O808" s="245"/>
      <c r="P808" s="245"/>
      <c r="Q808" s="245"/>
      <c r="R808" s="245"/>
      <c r="S808" s="245"/>
      <c r="T808" s="246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7" t="s">
        <v>234</v>
      </c>
      <c r="AU808" s="247" t="s">
        <v>82</v>
      </c>
      <c r="AV808" s="13" t="s">
        <v>82</v>
      </c>
      <c r="AW808" s="13" t="s">
        <v>4</v>
      </c>
      <c r="AX808" s="13" t="s">
        <v>80</v>
      </c>
      <c r="AY808" s="247" t="s">
        <v>221</v>
      </c>
    </row>
    <row r="809" spans="1:65" s="2" customFormat="1" ht="33" customHeight="1">
      <c r="A809" s="41"/>
      <c r="B809" s="42"/>
      <c r="C809" s="217" t="s">
        <v>1039</v>
      </c>
      <c r="D809" s="217" t="s">
        <v>223</v>
      </c>
      <c r="E809" s="218" t="s">
        <v>1040</v>
      </c>
      <c r="F809" s="219" t="s">
        <v>1041</v>
      </c>
      <c r="G809" s="220" t="s">
        <v>226</v>
      </c>
      <c r="H809" s="221">
        <v>61.526</v>
      </c>
      <c r="I809" s="222"/>
      <c r="J809" s="223">
        <f>ROUND(I809*H809,2)</f>
        <v>0</v>
      </c>
      <c r="K809" s="219" t="s">
        <v>227</v>
      </c>
      <c r="L809" s="47"/>
      <c r="M809" s="224" t="s">
        <v>19</v>
      </c>
      <c r="N809" s="225" t="s">
        <v>43</v>
      </c>
      <c r="O809" s="87"/>
      <c r="P809" s="226">
        <f>O809*H809</f>
        <v>0</v>
      </c>
      <c r="Q809" s="226">
        <v>0.000187</v>
      </c>
      <c r="R809" s="226">
        <f>Q809*H809</f>
        <v>0.011505362</v>
      </c>
      <c r="S809" s="226">
        <v>0</v>
      </c>
      <c r="T809" s="227">
        <f>S809*H809</f>
        <v>0</v>
      </c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R809" s="228" t="s">
        <v>341</v>
      </c>
      <c r="AT809" s="228" t="s">
        <v>223</v>
      </c>
      <c r="AU809" s="228" t="s">
        <v>82</v>
      </c>
      <c r="AY809" s="20" t="s">
        <v>221</v>
      </c>
      <c r="BE809" s="229">
        <f>IF(N809="základní",J809,0)</f>
        <v>0</v>
      </c>
      <c r="BF809" s="229">
        <f>IF(N809="snížená",J809,0)</f>
        <v>0</v>
      </c>
      <c r="BG809" s="229">
        <f>IF(N809="zákl. přenesená",J809,0)</f>
        <v>0</v>
      </c>
      <c r="BH809" s="229">
        <f>IF(N809="sníž. přenesená",J809,0)</f>
        <v>0</v>
      </c>
      <c r="BI809" s="229">
        <f>IF(N809="nulová",J809,0)</f>
        <v>0</v>
      </c>
      <c r="BJ809" s="20" t="s">
        <v>80</v>
      </c>
      <c r="BK809" s="229">
        <f>ROUND(I809*H809,2)</f>
        <v>0</v>
      </c>
      <c r="BL809" s="20" t="s">
        <v>341</v>
      </c>
      <c r="BM809" s="228" t="s">
        <v>1042</v>
      </c>
    </row>
    <row r="810" spans="1:47" s="2" customFormat="1" ht="12">
      <c r="A810" s="41"/>
      <c r="B810" s="42"/>
      <c r="C810" s="43"/>
      <c r="D810" s="230" t="s">
        <v>230</v>
      </c>
      <c r="E810" s="43"/>
      <c r="F810" s="231" t="s">
        <v>1043</v>
      </c>
      <c r="G810" s="43"/>
      <c r="H810" s="43"/>
      <c r="I810" s="232"/>
      <c r="J810" s="43"/>
      <c r="K810" s="43"/>
      <c r="L810" s="47"/>
      <c r="M810" s="233"/>
      <c r="N810" s="234"/>
      <c r="O810" s="87"/>
      <c r="P810" s="87"/>
      <c r="Q810" s="87"/>
      <c r="R810" s="87"/>
      <c r="S810" s="87"/>
      <c r="T810" s="88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T810" s="20" t="s">
        <v>230</v>
      </c>
      <c r="AU810" s="20" t="s">
        <v>82</v>
      </c>
    </row>
    <row r="811" spans="1:47" s="2" customFormat="1" ht="12">
      <c r="A811" s="41"/>
      <c r="B811" s="42"/>
      <c r="C811" s="43"/>
      <c r="D811" s="235" t="s">
        <v>232</v>
      </c>
      <c r="E811" s="43"/>
      <c r="F811" s="236" t="s">
        <v>1044</v>
      </c>
      <c r="G811" s="43"/>
      <c r="H811" s="43"/>
      <c r="I811" s="232"/>
      <c r="J811" s="43"/>
      <c r="K811" s="43"/>
      <c r="L811" s="47"/>
      <c r="M811" s="233"/>
      <c r="N811" s="234"/>
      <c r="O811" s="87"/>
      <c r="P811" s="87"/>
      <c r="Q811" s="87"/>
      <c r="R811" s="87"/>
      <c r="S811" s="87"/>
      <c r="T811" s="88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T811" s="20" t="s">
        <v>232</v>
      </c>
      <c r="AU811" s="20" t="s">
        <v>82</v>
      </c>
    </row>
    <row r="812" spans="1:51" s="14" customFormat="1" ht="12">
      <c r="A812" s="14"/>
      <c r="B812" s="248"/>
      <c r="C812" s="249"/>
      <c r="D812" s="230" t="s">
        <v>234</v>
      </c>
      <c r="E812" s="250" t="s">
        <v>19</v>
      </c>
      <c r="F812" s="251" t="s">
        <v>940</v>
      </c>
      <c r="G812" s="249"/>
      <c r="H812" s="250" t="s">
        <v>19</v>
      </c>
      <c r="I812" s="252"/>
      <c r="J812" s="249"/>
      <c r="K812" s="249"/>
      <c r="L812" s="253"/>
      <c r="M812" s="254"/>
      <c r="N812" s="255"/>
      <c r="O812" s="255"/>
      <c r="P812" s="255"/>
      <c r="Q812" s="255"/>
      <c r="R812" s="255"/>
      <c r="S812" s="255"/>
      <c r="T812" s="256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7" t="s">
        <v>234</v>
      </c>
      <c r="AU812" s="257" t="s">
        <v>82</v>
      </c>
      <c r="AV812" s="14" t="s">
        <v>80</v>
      </c>
      <c r="AW812" s="14" t="s">
        <v>33</v>
      </c>
      <c r="AX812" s="14" t="s">
        <v>72</v>
      </c>
      <c r="AY812" s="257" t="s">
        <v>221</v>
      </c>
    </row>
    <row r="813" spans="1:51" s="13" customFormat="1" ht="12">
      <c r="A813" s="13"/>
      <c r="B813" s="237"/>
      <c r="C813" s="238"/>
      <c r="D813" s="230" t="s">
        <v>234</v>
      </c>
      <c r="E813" s="239" t="s">
        <v>19</v>
      </c>
      <c r="F813" s="240" t="s">
        <v>941</v>
      </c>
      <c r="G813" s="238"/>
      <c r="H813" s="241">
        <v>233.157</v>
      </c>
      <c r="I813" s="242"/>
      <c r="J813" s="238"/>
      <c r="K813" s="238"/>
      <c r="L813" s="243"/>
      <c r="M813" s="244"/>
      <c r="N813" s="245"/>
      <c r="O813" s="245"/>
      <c r="P813" s="245"/>
      <c r="Q813" s="245"/>
      <c r="R813" s="245"/>
      <c r="S813" s="245"/>
      <c r="T813" s="246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7" t="s">
        <v>234</v>
      </c>
      <c r="AU813" s="247" t="s">
        <v>82</v>
      </c>
      <c r="AV813" s="13" t="s">
        <v>82</v>
      </c>
      <c r="AW813" s="13" t="s">
        <v>33</v>
      </c>
      <c r="AX813" s="13" t="s">
        <v>72</v>
      </c>
      <c r="AY813" s="247" t="s">
        <v>221</v>
      </c>
    </row>
    <row r="814" spans="1:51" s="13" customFormat="1" ht="12">
      <c r="A814" s="13"/>
      <c r="B814" s="237"/>
      <c r="C814" s="238"/>
      <c r="D814" s="230" t="s">
        <v>234</v>
      </c>
      <c r="E814" s="239" t="s">
        <v>19</v>
      </c>
      <c r="F814" s="240" t="s">
        <v>942</v>
      </c>
      <c r="G814" s="238"/>
      <c r="H814" s="241">
        <v>-203.322</v>
      </c>
      <c r="I814" s="242"/>
      <c r="J814" s="238"/>
      <c r="K814" s="238"/>
      <c r="L814" s="243"/>
      <c r="M814" s="244"/>
      <c r="N814" s="245"/>
      <c r="O814" s="245"/>
      <c r="P814" s="245"/>
      <c r="Q814" s="245"/>
      <c r="R814" s="245"/>
      <c r="S814" s="245"/>
      <c r="T814" s="246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7" t="s">
        <v>234</v>
      </c>
      <c r="AU814" s="247" t="s">
        <v>82</v>
      </c>
      <c r="AV814" s="13" t="s">
        <v>82</v>
      </c>
      <c r="AW814" s="13" t="s">
        <v>33</v>
      </c>
      <c r="AX814" s="13" t="s">
        <v>72</v>
      </c>
      <c r="AY814" s="247" t="s">
        <v>221</v>
      </c>
    </row>
    <row r="815" spans="1:51" s="14" customFormat="1" ht="12">
      <c r="A815" s="14"/>
      <c r="B815" s="248"/>
      <c r="C815" s="249"/>
      <c r="D815" s="230" t="s">
        <v>234</v>
      </c>
      <c r="E815" s="250" t="s">
        <v>19</v>
      </c>
      <c r="F815" s="251" t="s">
        <v>943</v>
      </c>
      <c r="G815" s="249"/>
      <c r="H815" s="250" t="s">
        <v>19</v>
      </c>
      <c r="I815" s="252"/>
      <c r="J815" s="249"/>
      <c r="K815" s="249"/>
      <c r="L815" s="253"/>
      <c r="M815" s="254"/>
      <c r="N815" s="255"/>
      <c r="O815" s="255"/>
      <c r="P815" s="255"/>
      <c r="Q815" s="255"/>
      <c r="R815" s="255"/>
      <c r="S815" s="255"/>
      <c r="T815" s="25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7" t="s">
        <v>234</v>
      </c>
      <c r="AU815" s="257" t="s">
        <v>82</v>
      </c>
      <c r="AV815" s="14" t="s">
        <v>80</v>
      </c>
      <c r="AW815" s="14" t="s">
        <v>33</v>
      </c>
      <c r="AX815" s="14" t="s">
        <v>72</v>
      </c>
      <c r="AY815" s="257" t="s">
        <v>221</v>
      </c>
    </row>
    <row r="816" spans="1:51" s="13" customFormat="1" ht="12">
      <c r="A816" s="13"/>
      <c r="B816" s="237"/>
      <c r="C816" s="238"/>
      <c r="D816" s="230" t="s">
        <v>234</v>
      </c>
      <c r="E816" s="239" t="s">
        <v>19</v>
      </c>
      <c r="F816" s="240" t="s">
        <v>1045</v>
      </c>
      <c r="G816" s="238"/>
      <c r="H816" s="241">
        <v>31.691</v>
      </c>
      <c r="I816" s="242"/>
      <c r="J816" s="238"/>
      <c r="K816" s="238"/>
      <c r="L816" s="243"/>
      <c r="M816" s="244"/>
      <c r="N816" s="245"/>
      <c r="O816" s="245"/>
      <c r="P816" s="245"/>
      <c r="Q816" s="245"/>
      <c r="R816" s="245"/>
      <c r="S816" s="245"/>
      <c r="T816" s="246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7" t="s">
        <v>234</v>
      </c>
      <c r="AU816" s="247" t="s">
        <v>82</v>
      </c>
      <c r="AV816" s="13" t="s">
        <v>82</v>
      </c>
      <c r="AW816" s="13" t="s">
        <v>33</v>
      </c>
      <c r="AX816" s="13" t="s">
        <v>72</v>
      </c>
      <c r="AY816" s="247" t="s">
        <v>221</v>
      </c>
    </row>
    <row r="817" spans="1:51" s="15" customFormat="1" ht="12">
      <c r="A817" s="15"/>
      <c r="B817" s="258"/>
      <c r="C817" s="259"/>
      <c r="D817" s="230" t="s">
        <v>234</v>
      </c>
      <c r="E817" s="260" t="s">
        <v>19</v>
      </c>
      <c r="F817" s="261" t="s">
        <v>243</v>
      </c>
      <c r="G817" s="259"/>
      <c r="H817" s="262">
        <v>61.526</v>
      </c>
      <c r="I817" s="263"/>
      <c r="J817" s="259"/>
      <c r="K817" s="259"/>
      <c r="L817" s="264"/>
      <c r="M817" s="265"/>
      <c r="N817" s="266"/>
      <c r="O817" s="266"/>
      <c r="P817" s="266"/>
      <c r="Q817" s="266"/>
      <c r="R817" s="266"/>
      <c r="S817" s="266"/>
      <c r="T817" s="267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T817" s="268" t="s">
        <v>234</v>
      </c>
      <c r="AU817" s="268" t="s">
        <v>82</v>
      </c>
      <c r="AV817" s="15" t="s">
        <v>228</v>
      </c>
      <c r="AW817" s="15" t="s">
        <v>33</v>
      </c>
      <c r="AX817" s="15" t="s">
        <v>80</v>
      </c>
      <c r="AY817" s="268" t="s">
        <v>221</v>
      </c>
    </row>
    <row r="818" spans="1:65" s="2" customFormat="1" ht="24.15" customHeight="1">
      <c r="A818" s="41"/>
      <c r="B818" s="42"/>
      <c r="C818" s="269" t="s">
        <v>1046</v>
      </c>
      <c r="D818" s="269" t="s">
        <v>295</v>
      </c>
      <c r="E818" s="270" t="s">
        <v>1047</v>
      </c>
      <c r="F818" s="271" t="s">
        <v>1048</v>
      </c>
      <c r="G818" s="272" t="s">
        <v>238</v>
      </c>
      <c r="H818" s="273">
        <v>64.602</v>
      </c>
      <c r="I818" s="274"/>
      <c r="J818" s="275">
        <f>ROUND(I818*H818,2)</f>
        <v>0</v>
      </c>
      <c r="K818" s="271" t="s">
        <v>632</v>
      </c>
      <c r="L818" s="276"/>
      <c r="M818" s="277" t="s">
        <v>19</v>
      </c>
      <c r="N818" s="278" t="s">
        <v>43</v>
      </c>
      <c r="O818" s="87"/>
      <c r="P818" s="226">
        <f>O818*H818</f>
        <v>0</v>
      </c>
      <c r="Q818" s="226">
        <v>0.018</v>
      </c>
      <c r="R818" s="226">
        <f>Q818*H818</f>
        <v>1.162836</v>
      </c>
      <c r="S818" s="226">
        <v>0</v>
      </c>
      <c r="T818" s="227">
        <f>S818*H818</f>
        <v>0</v>
      </c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R818" s="228" t="s">
        <v>484</v>
      </c>
      <c r="AT818" s="228" t="s">
        <v>295</v>
      </c>
      <c r="AU818" s="228" t="s">
        <v>82</v>
      </c>
      <c r="AY818" s="20" t="s">
        <v>221</v>
      </c>
      <c r="BE818" s="229">
        <f>IF(N818="základní",J818,0)</f>
        <v>0</v>
      </c>
      <c r="BF818" s="229">
        <f>IF(N818="snížená",J818,0)</f>
        <v>0</v>
      </c>
      <c r="BG818" s="229">
        <f>IF(N818="zákl. přenesená",J818,0)</f>
        <v>0</v>
      </c>
      <c r="BH818" s="229">
        <f>IF(N818="sníž. přenesená",J818,0)</f>
        <v>0</v>
      </c>
      <c r="BI818" s="229">
        <f>IF(N818="nulová",J818,0)</f>
        <v>0</v>
      </c>
      <c r="BJ818" s="20" t="s">
        <v>80</v>
      </c>
      <c r="BK818" s="229">
        <f>ROUND(I818*H818,2)</f>
        <v>0</v>
      </c>
      <c r="BL818" s="20" t="s">
        <v>341</v>
      </c>
      <c r="BM818" s="228" t="s">
        <v>1049</v>
      </c>
    </row>
    <row r="819" spans="1:47" s="2" customFormat="1" ht="12">
      <c r="A819" s="41"/>
      <c r="B819" s="42"/>
      <c r="C819" s="43"/>
      <c r="D819" s="230" t="s">
        <v>230</v>
      </c>
      <c r="E819" s="43"/>
      <c r="F819" s="231" t="s">
        <v>1048</v>
      </c>
      <c r="G819" s="43"/>
      <c r="H819" s="43"/>
      <c r="I819" s="232"/>
      <c r="J819" s="43"/>
      <c r="K819" s="43"/>
      <c r="L819" s="47"/>
      <c r="M819" s="233"/>
      <c r="N819" s="234"/>
      <c r="O819" s="87"/>
      <c r="P819" s="87"/>
      <c r="Q819" s="87"/>
      <c r="R819" s="87"/>
      <c r="S819" s="87"/>
      <c r="T819" s="88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T819" s="20" t="s">
        <v>230</v>
      </c>
      <c r="AU819" s="20" t="s">
        <v>82</v>
      </c>
    </row>
    <row r="820" spans="1:51" s="13" customFormat="1" ht="12">
      <c r="A820" s="13"/>
      <c r="B820" s="237"/>
      <c r="C820" s="238"/>
      <c r="D820" s="230" t="s">
        <v>234</v>
      </c>
      <c r="E820" s="238"/>
      <c r="F820" s="240" t="s">
        <v>1050</v>
      </c>
      <c r="G820" s="238"/>
      <c r="H820" s="241">
        <v>64.602</v>
      </c>
      <c r="I820" s="242"/>
      <c r="J820" s="238"/>
      <c r="K820" s="238"/>
      <c r="L820" s="243"/>
      <c r="M820" s="244"/>
      <c r="N820" s="245"/>
      <c r="O820" s="245"/>
      <c r="P820" s="245"/>
      <c r="Q820" s="245"/>
      <c r="R820" s="245"/>
      <c r="S820" s="245"/>
      <c r="T820" s="246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7" t="s">
        <v>234</v>
      </c>
      <c r="AU820" s="247" t="s">
        <v>82</v>
      </c>
      <c r="AV820" s="13" t="s">
        <v>82</v>
      </c>
      <c r="AW820" s="13" t="s">
        <v>4</v>
      </c>
      <c r="AX820" s="13" t="s">
        <v>80</v>
      </c>
      <c r="AY820" s="247" t="s">
        <v>221</v>
      </c>
    </row>
    <row r="821" spans="1:65" s="2" customFormat="1" ht="21.75" customHeight="1">
      <c r="A821" s="41"/>
      <c r="B821" s="42"/>
      <c r="C821" s="217" t="s">
        <v>1051</v>
      </c>
      <c r="D821" s="217" t="s">
        <v>223</v>
      </c>
      <c r="E821" s="218" t="s">
        <v>1052</v>
      </c>
      <c r="F821" s="219" t="s">
        <v>1053</v>
      </c>
      <c r="G821" s="220" t="s">
        <v>305</v>
      </c>
      <c r="H821" s="221">
        <v>28</v>
      </c>
      <c r="I821" s="222"/>
      <c r="J821" s="223">
        <f>ROUND(I821*H821,2)</f>
        <v>0</v>
      </c>
      <c r="K821" s="219" t="s">
        <v>632</v>
      </c>
      <c r="L821" s="47"/>
      <c r="M821" s="224" t="s">
        <v>19</v>
      </c>
      <c r="N821" s="225" t="s">
        <v>43</v>
      </c>
      <c r="O821" s="87"/>
      <c r="P821" s="226">
        <f>O821*H821</f>
        <v>0</v>
      </c>
      <c r="Q821" s="226">
        <v>0</v>
      </c>
      <c r="R821" s="226">
        <f>Q821*H821</f>
        <v>0</v>
      </c>
      <c r="S821" s="226">
        <v>0</v>
      </c>
      <c r="T821" s="227">
        <f>S821*H821</f>
        <v>0</v>
      </c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R821" s="228" t="s">
        <v>341</v>
      </c>
      <c r="AT821" s="228" t="s">
        <v>223</v>
      </c>
      <c r="AU821" s="228" t="s">
        <v>82</v>
      </c>
      <c r="AY821" s="20" t="s">
        <v>221</v>
      </c>
      <c r="BE821" s="229">
        <f>IF(N821="základní",J821,0)</f>
        <v>0</v>
      </c>
      <c r="BF821" s="229">
        <f>IF(N821="snížená",J821,0)</f>
        <v>0</v>
      </c>
      <c r="BG821" s="229">
        <f>IF(N821="zákl. přenesená",J821,0)</f>
        <v>0</v>
      </c>
      <c r="BH821" s="229">
        <f>IF(N821="sníž. přenesená",J821,0)</f>
        <v>0</v>
      </c>
      <c r="BI821" s="229">
        <f>IF(N821="nulová",J821,0)</f>
        <v>0</v>
      </c>
      <c r="BJ821" s="20" t="s">
        <v>80</v>
      </c>
      <c r="BK821" s="229">
        <f>ROUND(I821*H821,2)</f>
        <v>0</v>
      </c>
      <c r="BL821" s="20" t="s">
        <v>341</v>
      </c>
      <c r="BM821" s="228" t="s">
        <v>1054</v>
      </c>
    </row>
    <row r="822" spans="1:47" s="2" customFormat="1" ht="12">
      <c r="A822" s="41"/>
      <c r="B822" s="42"/>
      <c r="C822" s="43"/>
      <c r="D822" s="230" t="s">
        <v>230</v>
      </c>
      <c r="E822" s="43"/>
      <c r="F822" s="231" t="s">
        <v>1053</v>
      </c>
      <c r="G822" s="43"/>
      <c r="H822" s="43"/>
      <c r="I822" s="232"/>
      <c r="J822" s="43"/>
      <c r="K822" s="43"/>
      <c r="L822" s="47"/>
      <c r="M822" s="233"/>
      <c r="N822" s="234"/>
      <c r="O822" s="87"/>
      <c r="P822" s="87"/>
      <c r="Q822" s="87"/>
      <c r="R822" s="87"/>
      <c r="S822" s="87"/>
      <c r="T822" s="88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T822" s="20" t="s">
        <v>230</v>
      </c>
      <c r="AU822" s="20" t="s">
        <v>82</v>
      </c>
    </row>
    <row r="823" spans="1:65" s="2" customFormat="1" ht="24.15" customHeight="1">
      <c r="A823" s="41"/>
      <c r="B823" s="42"/>
      <c r="C823" s="217" t="s">
        <v>1055</v>
      </c>
      <c r="D823" s="217" t="s">
        <v>223</v>
      </c>
      <c r="E823" s="218" t="s">
        <v>1056</v>
      </c>
      <c r="F823" s="219" t="s">
        <v>1057</v>
      </c>
      <c r="G823" s="220" t="s">
        <v>267</v>
      </c>
      <c r="H823" s="221">
        <v>5.453</v>
      </c>
      <c r="I823" s="222"/>
      <c r="J823" s="223">
        <f>ROUND(I823*H823,2)</f>
        <v>0</v>
      </c>
      <c r="K823" s="219" t="s">
        <v>227</v>
      </c>
      <c r="L823" s="47"/>
      <c r="M823" s="224" t="s">
        <v>19</v>
      </c>
      <c r="N823" s="225" t="s">
        <v>43</v>
      </c>
      <c r="O823" s="87"/>
      <c r="P823" s="226">
        <f>O823*H823</f>
        <v>0</v>
      </c>
      <c r="Q823" s="226">
        <v>0</v>
      </c>
      <c r="R823" s="226">
        <f>Q823*H823</f>
        <v>0</v>
      </c>
      <c r="S823" s="226">
        <v>0</v>
      </c>
      <c r="T823" s="227">
        <f>S823*H823</f>
        <v>0</v>
      </c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R823" s="228" t="s">
        <v>341</v>
      </c>
      <c r="AT823" s="228" t="s">
        <v>223</v>
      </c>
      <c r="AU823" s="228" t="s">
        <v>82</v>
      </c>
      <c r="AY823" s="20" t="s">
        <v>221</v>
      </c>
      <c r="BE823" s="229">
        <f>IF(N823="základní",J823,0)</f>
        <v>0</v>
      </c>
      <c r="BF823" s="229">
        <f>IF(N823="snížená",J823,0)</f>
        <v>0</v>
      </c>
      <c r="BG823" s="229">
        <f>IF(N823="zákl. přenesená",J823,0)</f>
        <v>0</v>
      </c>
      <c r="BH823" s="229">
        <f>IF(N823="sníž. přenesená",J823,0)</f>
        <v>0</v>
      </c>
      <c r="BI823" s="229">
        <f>IF(N823="nulová",J823,0)</f>
        <v>0</v>
      </c>
      <c r="BJ823" s="20" t="s">
        <v>80</v>
      </c>
      <c r="BK823" s="229">
        <f>ROUND(I823*H823,2)</f>
        <v>0</v>
      </c>
      <c r="BL823" s="20" t="s">
        <v>341</v>
      </c>
      <c r="BM823" s="228" t="s">
        <v>1058</v>
      </c>
    </row>
    <row r="824" spans="1:47" s="2" customFormat="1" ht="12">
      <c r="A824" s="41"/>
      <c r="B824" s="42"/>
      <c r="C824" s="43"/>
      <c r="D824" s="230" t="s">
        <v>230</v>
      </c>
      <c r="E824" s="43"/>
      <c r="F824" s="231" t="s">
        <v>1059</v>
      </c>
      <c r="G824" s="43"/>
      <c r="H824" s="43"/>
      <c r="I824" s="232"/>
      <c r="J824" s="43"/>
      <c r="K824" s="43"/>
      <c r="L824" s="47"/>
      <c r="M824" s="233"/>
      <c r="N824" s="234"/>
      <c r="O824" s="87"/>
      <c r="P824" s="87"/>
      <c r="Q824" s="87"/>
      <c r="R824" s="87"/>
      <c r="S824" s="87"/>
      <c r="T824" s="88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T824" s="20" t="s">
        <v>230</v>
      </c>
      <c r="AU824" s="20" t="s">
        <v>82</v>
      </c>
    </row>
    <row r="825" spans="1:47" s="2" customFormat="1" ht="12">
      <c r="A825" s="41"/>
      <c r="B825" s="42"/>
      <c r="C825" s="43"/>
      <c r="D825" s="235" t="s">
        <v>232</v>
      </c>
      <c r="E825" s="43"/>
      <c r="F825" s="236" t="s">
        <v>1060</v>
      </c>
      <c r="G825" s="43"/>
      <c r="H825" s="43"/>
      <c r="I825" s="232"/>
      <c r="J825" s="43"/>
      <c r="K825" s="43"/>
      <c r="L825" s="47"/>
      <c r="M825" s="233"/>
      <c r="N825" s="234"/>
      <c r="O825" s="87"/>
      <c r="P825" s="87"/>
      <c r="Q825" s="87"/>
      <c r="R825" s="87"/>
      <c r="S825" s="87"/>
      <c r="T825" s="88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T825" s="20" t="s">
        <v>232</v>
      </c>
      <c r="AU825" s="20" t="s">
        <v>82</v>
      </c>
    </row>
    <row r="826" spans="1:63" s="12" customFormat="1" ht="22.8" customHeight="1">
      <c r="A826" s="12"/>
      <c r="B826" s="201"/>
      <c r="C826" s="202"/>
      <c r="D826" s="203" t="s">
        <v>71</v>
      </c>
      <c r="E826" s="215" t="s">
        <v>1061</v>
      </c>
      <c r="F826" s="215" t="s">
        <v>1062</v>
      </c>
      <c r="G826" s="202"/>
      <c r="H826" s="202"/>
      <c r="I826" s="205"/>
      <c r="J826" s="216">
        <f>BK826</f>
        <v>0</v>
      </c>
      <c r="K826" s="202"/>
      <c r="L826" s="207"/>
      <c r="M826" s="208"/>
      <c r="N826" s="209"/>
      <c r="O826" s="209"/>
      <c r="P826" s="210">
        <f>SUM(P827:P842)</f>
        <v>0</v>
      </c>
      <c r="Q826" s="209"/>
      <c r="R826" s="210">
        <f>SUM(R827:R842)</f>
        <v>0.907062</v>
      </c>
      <c r="S826" s="209"/>
      <c r="T826" s="211">
        <f>SUM(T827:T842)</f>
        <v>0</v>
      </c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R826" s="212" t="s">
        <v>82</v>
      </c>
      <c r="AT826" s="213" t="s">
        <v>71</v>
      </c>
      <c r="AU826" s="213" t="s">
        <v>80</v>
      </c>
      <c r="AY826" s="212" t="s">
        <v>221</v>
      </c>
      <c r="BK826" s="214">
        <f>SUM(BK827:BK842)</f>
        <v>0</v>
      </c>
    </row>
    <row r="827" spans="1:65" s="2" customFormat="1" ht="24.15" customHeight="1">
      <c r="A827" s="41"/>
      <c r="B827" s="42"/>
      <c r="C827" s="217" t="s">
        <v>1063</v>
      </c>
      <c r="D827" s="217" t="s">
        <v>223</v>
      </c>
      <c r="E827" s="218" t="s">
        <v>1064</v>
      </c>
      <c r="F827" s="219" t="s">
        <v>1065</v>
      </c>
      <c r="G827" s="220" t="s">
        <v>226</v>
      </c>
      <c r="H827" s="221">
        <v>85.2</v>
      </c>
      <c r="I827" s="222"/>
      <c r="J827" s="223">
        <f>ROUND(I827*H827,2)</f>
        <v>0</v>
      </c>
      <c r="K827" s="219" t="s">
        <v>632</v>
      </c>
      <c r="L827" s="47"/>
      <c r="M827" s="224" t="s">
        <v>19</v>
      </c>
      <c r="N827" s="225" t="s">
        <v>43</v>
      </c>
      <c r="O827" s="87"/>
      <c r="P827" s="226">
        <f>O827*H827</f>
        <v>0</v>
      </c>
      <c r="Q827" s="226">
        <v>0.00118</v>
      </c>
      <c r="R827" s="226">
        <f>Q827*H827</f>
        <v>0.10053600000000001</v>
      </c>
      <c r="S827" s="226">
        <v>0</v>
      </c>
      <c r="T827" s="227">
        <f>S827*H827</f>
        <v>0</v>
      </c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R827" s="228" t="s">
        <v>341</v>
      </c>
      <c r="AT827" s="228" t="s">
        <v>223</v>
      </c>
      <c r="AU827" s="228" t="s">
        <v>82</v>
      </c>
      <c r="AY827" s="20" t="s">
        <v>221</v>
      </c>
      <c r="BE827" s="229">
        <f>IF(N827="základní",J827,0)</f>
        <v>0</v>
      </c>
      <c r="BF827" s="229">
        <f>IF(N827="snížená",J827,0)</f>
        <v>0</v>
      </c>
      <c r="BG827" s="229">
        <f>IF(N827="zákl. přenesená",J827,0)</f>
        <v>0</v>
      </c>
      <c r="BH827" s="229">
        <f>IF(N827="sníž. přenesená",J827,0)</f>
        <v>0</v>
      </c>
      <c r="BI827" s="229">
        <f>IF(N827="nulová",J827,0)</f>
        <v>0</v>
      </c>
      <c r="BJ827" s="20" t="s">
        <v>80</v>
      </c>
      <c r="BK827" s="229">
        <f>ROUND(I827*H827,2)</f>
        <v>0</v>
      </c>
      <c r="BL827" s="20" t="s">
        <v>341</v>
      </c>
      <c r="BM827" s="228" t="s">
        <v>1066</v>
      </c>
    </row>
    <row r="828" spans="1:47" s="2" customFormat="1" ht="12">
      <c r="A828" s="41"/>
      <c r="B828" s="42"/>
      <c r="C828" s="43"/>
      <c r="D828" s="230" t="s">
        <v>230</v>
      </c>
      <c r="E828" s="43"/>
      <c r="F828" s="231" t="s">
        <v>1065</v>
      </c>
      <c r="G828" s="43"/>
      <c r="H828" s="43"/>
      <c r="I828" s="232"/>
      <c r="J828" s="43"/>
      <c r="K828" s="43"/>
      <c r="L828" s="47"/>
      <c r="M828" s="233"/>
      <c r="N828" s="234"/>
      <c r="O828" s="87"/>
      <c r="P828" s="87"/>
      <c r="Q828" s="87"/>
      <c r="R828" s="87"/>
      <c r="S828" s="87"/>
      <c r="T828" s="88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T828" s="20" t="s">
        <v>230</v>
      </c>
      <c r="AU828" s="20" t="s">
        <v>82</v>
      </c>
    </row>
    <row r="829" spans="1:51" s="13" customFormat="1" ht="12">
      <c r="A829" s="13"/>
      <c r="B829" s="237"/>
      <c r="C829" s="238"/>
      <c r="D829" s="230" t="s">
        <v>234</v>
      </c>
      <c r="E829" s="239" t="s">
        <v>19</v>
      </c>
      <c r="F829" s="240" t="s">
        <v>1067</v>
      </c>
      <c r="G829" s="238"/>
      <c r="H829" s="241">
        <v>85.2</v>
      </c>
      <c r="I829" s="242"/>
      <c r="J829" s="238"/>
      <c r="K829" s="238"/>
      <c r="L829" s="243"/>
      <c r="M829" s="244"/>
      <c r="N829" s="245"/>
      <c r="O829" s="245"/>
      <c r="P829" s="245"/>
      <c r="Q829" s="245"/>
      <c r="R829" s="245"/>
      <c r="S829" s="245"/>
      <c r="T829" s="246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7" t="s">
        <v>234</v>
      </c>
      <c r="AU829" s="247" t="s">
        <v>82</v>
      </c>
      <c r="AV829" s="13" t="s">
        <v>82</v>
      </c>
      <c r="AW829" s="13" t="s">
        <v>33</v>
      </c>
      <c r="AX829" s="13" t="s">
        <v>80</v>
      </c>
      <c r="AY829" s="247" t="s">
        <v>221</v>
      </c>
    </row>
    <row r="830" spans="1:65" s="2" customFormat="1" ht="16.5" customHeight="1">
      <c r="A830" s="41"/>
      <c r="B830" s="42"/>
      <c r="C830" s="269" t="s">
        <v>1068</v>
      </c>
      <c r="D830" s="269" t="s">
        <v>295</v>
      </c>
      <c r="E830" s="270" t="s">
        <v>1069</v>
      </c>
      <c r="F830" s="271" t="s">
        <v>1070</v>
      </c>
      <c r="G830" s="272" t="s">
        <v>226</v>
      </c>
      <c r="H830" s="273">
        <v>89.46</v>
      </c>
      <c r="I830" s="274"/>
      <c r="J830" s="275">
        <f>ROUND(I830*H830,2)</f>
        <v>0</v>
      </c>
      <c r="K830" s="271" t="s">
        <v>632</v>
      </c>
      <c r="L830" s="276"/>
      <c r="M830" s="277" t="s">
        <v>19</v>
      </c>
      <c r="N830" s="278" t="s">
        <v>43</v>
      </c>
      <c r="O830" s="87"/>
      <c r="P830" s="226">
        <f>O830*H830</f>
        <v>0</v>
      </c>
      <c r="Q830" s="226">
        <v>0.0031</v>
      </c>
      <c r="R830" s="226">
        <f>Q830*H830</f>
        <v>0.27732599999999996</v>
      </c>
      <c r="S830" s="226">
        <v>0</v>
      </c>
      <c r="T830" s="227">
        <f>S830*H830</f>
        <v>0</v>
      </c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R830" s="228" t="s">
        <v>484</v>
      </c>
      <c r="AT830" s="228" t="s">
        <v>295</v>
      </c>
      <c r="AU830" s="228" t="s">
        <v>82</v>
      </c>
      <c r="AY830" s="20" t="s">
        <v>221</v>
      </c>
      <c r="BE830" s="229">
        <f>IF(N830="základní",J830,0)</f>
        <v>0</v>
      </c>
      <c r="BF830" s="229">
        <f>IF(N830="snížená",J830,0)</f>
        <v>0</v>
      </c>
      <c r="BG830" s="229">
        <f>IF(N830="zákl. přenesená",J830,0)</f>
        <v>0</v>
      </c>
      <c r="BH830" s="229">
        <f>IF(N830="sníž. přenesená",J830,0)</f>
        <v>0</v>
      </c>
      <c r="BI830" s="229">
        <f>IF(N830="nulová",J830,0)</f>
        <v>0</v>
      </c>
      <c r="BJ830" s="20" t="s">
        <v>80</v>
      </c>
      <c r="BK830" s="229">
        <f>ROUND(I830*H830,2)</f>
        <v>0</v>
      </c>
      <c r="BL830" s="20" t="s">
        <v>341</v>
      </c>
      <c r="BM830" s="228" t="s">
        <v>1071</v>
      </c>
    </row>
    <row r="831" spans="1:47" s="2" customFormat="1" ht="12">
      <c r="A831" s="41"/>
      <c r="B831" s="42"/>
      <c r="C831" s="43"/>
      <c r="D831" s="230" t="s">
        <v>230</v>
      </c>
      <c r="E831" s="43"/>
      <c r="F831" s="231" t="s">
        <v>1070</v>
      </c>
      <c r="G831" s="43"/>
      <c r="H831" s="43"/>
      <c r="I831" s="232"/>
      <c r="J831" s="43"/>
      <c r="K831" s="43"/>
      <c r="L831" s="47"/>
      <c r="M831" s="233"/>
      <c r="N831" s="234"/>
      <c r="O831" s="87"/>
      <c r="P831" s="87"/>
      <c r="Q831" s="87"/>
      <c r="R831" s="87"/>
      <c r="S831" s="87"/>
      <c r="T831" s="88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T831" s="20" t="s">
        <v>230</v>
      </c>
      <c r="AU831" s="20" t="s">
        <v>82</v>
      </c>
    </row>
    <row r="832" spans="1:51" s="13" customFormat="1" ht="12">
      <c r="A832" s="13"/>
      <c r="B832" s="237"/>
      <c r="C832" s="238"/>
      <c r="D832" s="230" t="s">
        <v>234</v>
      </c>
      <c r="E832" s="238"/>
      <c r="F832" s="240" t="s">
        <v>1072</v>
      </c>
      <c r="G832" s="238"/>
      <c r="H832" s="241">
        <v>89.46</v>
      </c>
      <c r="I832" s="242"/>
      <c r="J832" s="238"/>
      <c r="K832" s="238"/>
      <c r="L832" s="243"/>
      <c r="M832" s="244"/>
      <c r="N832" s="245"/>
      <c r="O832" s="245"/>
      <c r="P832" s="245"/>
      <c r="Q832" s="245"/>
      <c r="R832" s="245"/>
      <c r="S832" s="245"/>
      <c r="T832" s="246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7" t="s">
        <v>234</v>
      </c>
      <c r="AU832" s="247" t="s">
        <v>82</v>
      </c>
      <c r="AV832" s="13" t="s">
        <v>82</v>
      </c>
      <c r="AW832" s="13" t="s">
        <v>4</v>
      </c>
      <c r="AX832" s="13" t="s">
        <v>80</v>
      </c>
      <c r="AY832" s="247" t="s">
        <v>221</v>
      </c>
    </row>
    <row r="833" spans="1:65" s="2" customFormat="1" ht="24.15" customHeight="1">
      <c r="A833" s="41"/>
      <c r="B833" s="42"/>
      <c r="C833" s="217" t="s">
        <v>1073</v>
      </c>
      <c r="D833" s="217" t="s">
        <v>223</v>
      </c>
      <c r="E833" s="218" t="s">
        <v>1074</v>
      </c>
      <c r="F833" s="219" t="s">
        <v>1075</v>
      </c>
      <c r="G833" s="220" t="s">
        <v>226</v>
      </c>
      <c r="H833" s="221">
        <v>32</v>
      </c>
      <c r="I833" s="222"/>
      <c r="J833" s="223">
        <f>ROUND(I833*H833,2)</f>
        <v>0</v>
      </c>
      <c r="K833" s="219" t="s">
        <v>227</v>
      </c>
      <c r="L833" s="47"/>
      <c r="M833" s="224" t="s">
        <v>19</v>
      </c>
      <c r="N833" s="225" t="s">
        <v>43</v>
      </c>
      <c r="O833" s="87"/>
      <c r="P833" s="226">
        <f>O833*H833</f>
        <v>0</v>
      </c>
      <c r="Q833" s="226">
        <v>0</v>
      </c>
      <c r="R833" s="226">
        <f>Q833*H833</f>
        <v>0</v>
      </c>
      <c r="S833" s="226">
        <v>0</v>
      </c>
      <c r="T833" s="227">
        <f>S833*H833</f>
        <v>0</v>
      </c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R833" s="228" t="s">
        <v>341</v>
      </c>
      <c r="AT833" s="228" t="s">
        <v>223</v>
      </c>
      <c r="AU833" s="228" t="s">
        <v>82</v>
      </c>
      <c r="AY833" s="20" t="s">
        <v>221</v>
      </c>
      <c r="BE833" s="229">
        <f>IF(N833="základní",J833,0)</f>
        <v>0</v>
      </c>
      <c r="BF833" s="229">
        <f>IF(N833="snížená",J833,0)</f>
        <v>0</v>
      </c>
      <c r="BG833" s="229">
        <f>IF(N833="zákl. přenesená",J833,0)</f>
        <v>0</v>
      </c>
      <c r="BH833" s="229">
        <f>IF(N833="sníž. přenesená",J833,0)</f>
        <v>0</v>
      </c>
      <c r="BI833" s="229">
        <f>IF(N833="nulová",J833,0)</f>
        <v>0</v>
      </c>
      <c r="BJ833" s="20" t="s">
        <v>80</v>
      </c>
      <c r="BK833" s="229">
        <f>ROUND(I833*H833,2)</f>
        <v>0</v>
      </c>
      <c r="BL833" s="20" t="s">
        <v>341</v>
      </c>
      <c r="BM833" s="228" t="s">
        <v>1076</v>
      </c>
    </row>
    <row r="834" spans="1:47" s="2" customFormat="1" ht="12">
      <c r="A834" s="41"/>
      <c r="B834" s="42"/>
      <c r="C834" s="43"/>
      <c r="D834" s="230" t="s">
        <v>230</v>
      </c>
      <c r="E834" s="43"/>
      <c r="F834" s="231" t="s">
        <v>1077</v>
      </c>
      <c r="G834" s="43"/>
      <c r="H834" s="43"/>
      <c r="I834" s="232"/>
      <c r="J834" s="43"/>
      <c r="K834" s="43"/>
      <c r="L834" s="47"/>
      <c r="M834" s="233"/>
      <c r="N834" s="234"/>
      <c r="O834" s="87"/>
      <c r="P834" s="87"/>
      <c r="Q834" s="87"/>
      <c r="R834" s="87"/>
      <c r="S834" s="87"/>
      <c r="T834" s="88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T834" s="20" t="s">
        <v>230</v>
      </c>
      <c r="AU834" s="20" t="s">
        <v>82</v>
      </c>
    </row>
    <row r="835" spans="1:47" s="2" customFormat="1" ht="12">
      <c r="A835" s="41"/>
      <c r="B835" s="42"/>
      <c r="C835" s="43"/>
      <c r="D835" s="235" t="s">
        <v>232</v>
      </c>
      <c r="E835" s="43"/>
      <c r="F835" s="236" t="s">
        <v>1078</v>
      </c>
      <c r="G835" s="43"/>
      <c r="H835" s="43"/>
      <c r="I835" s="232"/>
      <c r="J835" s="43"/>
      <c r="K835" s="43"/>
      <c r="L835" s="47"/>
      <c r="M835" s="233"/>
      <c r="N835" s="234"/>
      <c r="O835" s="87"/>
      <c r="P835" s="87"/>
      <c r="Q835" s="87"/>
      <c r="R835" s="87"/>
      <c r="S835" s="87"/>
      <c r="T835" s="88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T835" s="20" t="s">
        <v>232</v>
      </c>
      <c r="AU835" s="20" t="s">
        <v>82</v>
      </c>
    </row>
    <row r="836" spans="1:51" s="13" customFormat="1" ht="12">
      <c r="A836" s="13"/>
      <c r="B836" s="237"/>
      <c r="C836" s="238"/>
      <c r="D836" s="230" t="s">
        <v>234</v>
      </c>
      <c r="E836" s="239" t="s">
        <v>19</v>
      </c>
      <c r="F836" s="240" t="s">
        <v>1079</v>
      </c>
      <c r="G836" s="238"/>
      <c r="H836" s="241">
        <v>32</v>
      </c>
      <c r="I836" s="242"/>
      <c r="J836" s="238"/>
      <c r="K836" s="238"/>
      <c r="L836" s="243"/>
      <c r="M836" s="244"/>
      <c r="N836" s="245"/>
      <c r="O836" s="245"/>
      <c r="P836" s="245"/>
      <c r="Q836" s="245"/>
      <c r="R836" s="245"/>
      <c r="S836" s="245"/>
      <c r="T836" s="246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7" t="s">
        <v>234</v>
      </c>
      <c r="AU836" s="247" t="s">
        <v>82</v>
      </c>
      <c r="AV836" s="13" t="s">
        <v>82</v>
      </c>
      <c r="AW836" s="13" t="s">
        <v>33</v>
      </c>
      <c r="AX836" s="13" t="s">
        <v>80</v>
      </c>
      <c r="AY836" s="247" t="s">
        <v>221</v>
      </c>
    </row>
    <row r="837" spans="1:65" s="2" customFormat="1" ht="24.15" customHeight="1">
      <c r="A837" s="41"/>
      <c r="B837" s="42"/>
      <c r="C837" s="269" t="s">
        <v>1080</v>
      </c>
      <c r="D837" s="269" t="s">
        <v>295</v>
      </c>
      <c r="E837" s="270" t="s">
        <v>1081</v>
      </c>
      <c r="F837" s="271" t="s">
        <v>1082</v>
      </c>
      <c r="G837" s="272" t="s">
        <v>226</v>
      </c>
      <c r="H837" s="273">
        <v>33.6</v>
      </c>
      <c r="I837" s="274"/>
      <c r="J837" s="275">
        <f>ROUND(I837*H837,2)</f>
        <v>0</v>
      </c>
      <c r="K837" s="271" t="s">
        <v>227</v>
      </c>
      <c r="L837" s="276"/>
      <c r="M837" s="277" t="s">
        <v>19</v>
      </c>
      <c r="N837" s="278" t="s">
        <v>43</v>
      </c>
      <c r="O837" s="87"/>
      <c r="P837" s="226">
        <f>O837*H837</f>
        <v>0</v>
      </c>
      <c r="Q837" s="226">
        <v>0.01575</v>
      </c>
      <c r="R837" s="226">
        <f>Q837*H837</f>
        <v>0.5292</v>
      </c>
      <c r="S837" s="226">
        <v>0</v>
      </c>
      <c r="T837" s="227">
        <f>S837*H837</f>
        <v>0</v>
      </c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R837" s="228" t="s">
        <v>484</v>
      </c>
      <c r="AT837" s="228" t="s">
        <v>295</v>
      </c>
      <c r="AU837" s="228" t="s">
        <v>82</v>
      </c>
      <c r="AY837" s="20" t="s">
        <v>221</v>
      </c>
      <c r="BE837" s="229">
        <f>IF(N837="základní",J837,0)</f>
        <v>0</v>
      </c>
      <c r="BF837" s="229">
        <f>IF(N837="snížená",J837,0)</f>
        <v>0</v>
      </c>
      <c r="BG837" s="229">
        <f>IF(N837="zákl. přenesená",J837,0)</f>
        <v>0</v>
      </c>
      <c r="BH837" s="229">
        <f>IF(N837="sníž. přenesená",J837,0)</f>
        <v>0</v>
      </c>
      <c r="BI837" s="229">
        <f>IF(N837="nulová",J837,0)</f>
        <v>0</v>
      </c>
      <c r="BJ837" s="20" t="s">
        <v>80</v>
      </c>
      <c r="BK837" s="229">
        <f>ROUND(I837*H837,2)</f>
        <v>0</v>
      </c>
      <c r="BL837" s="20" t="s">
        <v>341</v>
      </c>
      <c r="BM837" s="228" t="s">
        <v>1083</v>
      </c>
    </row>
    <row r="838" spans="1:47" s="2" customFormat="1" ht="12">
      <c r="A838" s="41"/>
      <c r="B838" s="42"/>
      <c r="C838" s="43"/>
      <c r="D838" s="230" t="s">
        <v>230</v>
      </c>
      <c r="E838" s="43"/>
      <c r="F838" s="231" t="s">
        <v>1082</v>
      </c>
      <c r="G838" s="43"/>
      <c r="H838" s="43"/>
      <c r="I838" s="232"/>
      <c r="J838" s="43"/>
      <c r="K838" s="43"/>
      <c r="L838" s="47"/>
      <c r="M838" s="233"/>
      <c r="N838" s="234"/>
      <c r="O838" s="87"/>
      <c r="P838" s="87"/>
      <c r="Q838" s="87"/>
      <c r="R838" s="87"/>
      <c r="S838" s="87"/>
      <c r="T838" s="88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T838" s="20" t="s">
        <v>230</v>
      </c>
      <c r="AU838" s="20" t="s">
        <v>82</v>
      </c>
    </row>
    <row r="839" spans="1:51" s="13" customFormat="1" ht="12">
      <c r="A839" s="13"/>
      <c r="B839" s="237"/>
      <c r="C839" s="238"/>
      <c r="D839" s="230" t="s">
        <v>234</v>
      </c>
      <c r="E839" s="238"/>
      <c r="F839" s="240" t="s">
        <v>1084</v>
      </c>
      <c r="G839" s="238"/>
      <c r="H839" s="241">
        <v>33.6</v>
      </c>
      <c r="I839" s="242"/>
      <c r="J839" s="238"/>
      <c r="K839" s="238"/>
      <c r="L839" s="243"/>
      <c r="M839" s="244"/>
      <c r="N839" s="245"/>
      <c r="O839" s="245"/>
      <c r="P839" s="245"/>
      <c r="Q839" s="245"/>
      <c r="R839" s="245"/>
      <c r="S839" s="245"/>
      <c r="T839" s="246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7" t="s">
        <v>234</v>
      </c>
      <c r="AU839" s="247" t="s">
        <v>82</v>
      </c>
      <c r="AV839" s="13" t="s">
        <v>82</v>
      </c>
      <c r="AW839" s="13" t="s">
        <v>4</v>
      </c>
      <c r="AX839" s="13" t="s">
        <v>80</v>
      </c>
      <c r="AY839" s="247" t="s">
        <v>221</v>
      </c>
    </row>
    <row r="840" spans="1:65" s="2" customFormat="1" ht="24.15" customHeight="1">
      <c r="A840" s="41"/>
      <c r="B840" s="42"/>
      <c r="C840" s="217" t="s">
        <v>1085</v>
      </c>
      <c r="D840" s="217" t="s">
        <v>223</v>
      </c>
      <c r="E840" s="218" t="s">
        <v>1086</v>
      </c>
      <c r="F840" s="219" t="s">
        <v>1087</v>
      </c>
      <c r="G840" s="220" t="s">
        <v>267</v>
      </c>
      <c r="H840" s="221">
        <v>0.907</v>
      </c>
      <c r="I840" s="222"/>
      <c r="J840" s="223">
        <f>ROUND(I840*H840,2)</f>
        <v>0</v>
      </c>
      <c r="K840" s="219" t="s">
        <v>227</v>
      </c>
      <c r="L840" s="47"/>
      <c r="M840" s="224" t="s">
        <v>19</v>
      </c>
      <c r="N840" s="225" t="s">
        <v>43</v>
      </c>
      <c r="O840" s="87"/>
      <c r="P840" s="226">
        <f>O840*H840</f>
        <v>0</v>
      </c>
      <c r="Q840" s="226">
        <v>0</v>
      </c>
      <c r="R840" s="226">
        <f>Q840*H840</f>
        <v>0</v>
      </c>
      <c r="S840" s="226">
        <v>0</v>
      </c>
      <c r="T840" s="227">
        <f>S840*H840</f>
        <v>0</v>
      </c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R840" s="228" t="s">
        <v>341</v>
      </c>
      <c r="AT840" s="228" t="s">
        <v>223</v>
      </c>
      <c r="AU840" s="228" t="s">
        <v>82</v>
      </c>
      <c r="AY840" s="20" t="s">
        <v>221</v>
      </c>
      <c r="BE840" s="229">
        <f>IF(N840="základní",J840,0)</f>
        <v>0</v>
      </c>
      <c r="BF840" s="229">
        <f>IF(N840="snížená",J840,0)</f>
        <v>0</v>
      </c>
      <c r="BG840" s="229">
        <f>IF(N840="zákl. přenesená",J840,0)</f>
        <v>0</v>
      </c>
      <c r="BH840" s="229">
        <f>IF(N840="sníž. přenesená",J840,0)</f>
        <v>0</v>
      </c>
      <c r="BI840" s="229">
        <f>IF(N840="nulová",J840,0)</f>
        <v>0</v>
      </c>
      <c r="BJ840" s="20" t="s">
        <v>80</v>
      </c>
      <c r="BK840" s="229">
        <f>ROUND(I840*H840,2)</f>
        <v>0</v>
      </c>
      <c r="BL840" s="20" t="s">
        <v>341</v>
      </c>
      <c r="BM840" s="228" t="s">
        <v>1088</v>
      </c>
    </row>
    <row r="841" spans="1:47" s="2" customFormat="1" ht="12">
      <c r="A841" s="41"/>
      <c r="B841" s="42"/>
      <c r="C841" s="43"/>
      <c r="D841" s="230" t="s">
        <v>230</v>
      </c>
      <c r="E841" s="43"/>
      <c r="F841" s="231" t="s">
        <v>1089</v>
      </c>
      <c r="G841" s="43"/>
      <c r="H841" s="43"/>
      <c r="I841" s="232"/>
      <c r="J841" s="43"/>
      <c r="K841" s="43"/>
      <c r="L841" s="47"/>
      <c r="M841" s="233"/>
      <c r="N841" s="234"/>
      <c r="O841" s="87"/>
      <c r="P841" s="87"/>
      <c r="Q841" s="87"/>
      <c r="R841" s="87"/>
      <c r="S841" s="87"/>
      <c r="T841" s="88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T841" s="20" t="s">
        <v>230</v>
      </c>
      <c r="AU841" s="20" t="s">
        <v>82</v>
      </c>
    </row>
    <row r="842" spans="1:47" s="2" customFormat="1" ht="12">
      <c r="A842" s="41"/>
      <c r="B842" s="42"/>
      <c r="C842" s="43"/>
      <c r="D842" s="235" t="s">
        <v>232</v>
      </c>
      <c r="E842" s="43"/>
      <c r="F842" s="236" t="s">
        <v>1090</v>
      </c>
      <c r="G842" s="43"/>
      <c r="H842" s="43"/>
      <c r="I842" s="232"/>
      <c r="J842" s="43"/>
      <c r="K842" s="43"/>
      <c r="L842" s="47"/>
      <c r="M842" s="233"/>
      <c r="N842" s="234"/>
      <c r="O842" s="87"/>
      <c r="P842" s="87"/>
      <c r="Q842" s="87"/>
      <c r="R842" s="87"/>
      <c r="S842" s="87"/>
      <c r="T842" s="88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T842" s="20" t="s">
        <v>232</v>
      </c>
      <c r="AU842" s="20" t="s">
        <v>82</v>
      </c>
    </row>
    <row r="843" spans="1:63" s="12" customFormat="1" ht="22.8" customHeight="1">
      <c r="A843" s="12"/>
      <c r="B843" s="201"/>
      <c r="C843" s="202"/>
      <c r="D843" s="203" t="s">
        <v>71</v>
      </c>
      <c r="E843" s="215" t="s">
        <v>1091</v>
      </c>
      <c r="F843" s="215" t="s">
        <v>1092</v>
      </c>
      <c r="G843" s="202"/>
      <c r="H843" s="202"/>
      <c r="I843" s="205"/>
      <c r="J843" s="216">
        <f>BK843</f>
        <v>0</v>
      </c>
      <c r="K843" s="202"/>
      <c r="L843" s="207"/>
      <c r="M843" s="208"/>
      <c r="N843" s="209"/>
      <c r="O843" s="209"/>
      <c r="P843" s="210">
        <f>SUM(P844:P849)</f>
        <v>0</v>
      </c>
      <c r="Q843" s="209"/>
      <c r="R843" s="210">
        <f>SUM(R844:R849)</f>
        <v>0.015275</v>
      </c>
      <c r="S843" s="209"/>
      <c r="T843" s="211">
        <f>SUM(T844:T849)</f>
        <v>0</v>
      </c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R843" s="212" t="s">
        <v>82</v>
      </c>
      <c r="AT843" s="213" t="s">
        <v>71</v>
      </c>
      <c r="AU843" s="213" t="s">
        <v>80</v>
      </c>
      <c r="AY843" s="212" t="s">
        <v>221</v>
      </c>
      <c r="BK843" s="214">
        <f>SUM(BK844:BK849)</f>
        <v>0</v>
      </c>
    </row>
    <row r="844" spans="1:65" s="2" customFormat="1" ht="16.5" customHeight="1">
      <c r="A844" s="41"/>
      <c r="B844" s="42"/>
      <c r="C844" s="217" t="s">
        <v>1093</v>
      </c>
      <c r="D844" s="217" t="s">
        <v>223</v>
      </c>
      <c r="E844" s="218" t="s">
        <v>1094</v>
      </c>
      <c r="F844" s="219" t="s">
        <v>1095</v>
      </c>
      <c r="G844" s="220" t="s">
        <v>305</v>
      </c>
      <c r="H844" s="221">
        <v>5</v>
      </c>
      <c r="I844" s="222"/>
      <c r="J844" s="223">
        <f>ROUND(I844*H844,2)</f>
        <v>0</v>
      </c>
      <c r="K844" s="219" t="s">
        <v>227</v>
      </c>
      <c r="L844" s="47"/>
      <c r="M844" s="224" t="s">
        <v>19</v>
      </c>
      <c r="N844" s="225" t="s">
        <v>43</v>
      </c>
      <c r="O844" s="87"/>
      <c r="P844" s="226">
        <f>O844*H844</f>
        <v>0</v>
      </c>
      <c r="Q844" s="226">
        <v>0.003055</v>
      </c>
      <c r="R844" s="226">
        <f>Q844*H844</f>
        <v>0.015275</v>
      </c>
      <c r="S844" s="226">
        <v>0</v>
      </c>
      <c r="T844" s="227">
        <f>S844*H844</f>
        <v>0</v>
      </c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R844" s="228" t="s">
        <v>341</v>
      </c>
      <c r="AT844" s="228" t="s">
        <v>223</v>
      </c>
      <c r="AU844" s="228" t="s">
        <v>82</v>
      </c>
      <c r="AY844" s="20" t="s">
        <v>221</v>
      </c>
      <c r="BE844" s="229">
        <f>IF(N844="základní",J844,0)</f>
        <v>0</v>
      </c>
      <c r="BF844" s="229">
        <f>IF(N844="snížená",J844,0)</f>
        <v>0</v>
      </c>
      <c r="BG844" s="229">
        <f>IF(N844="zákl. přenesená",J844,0)</f>
        <v>0</v>
      </c>
      <c r="BH844" s="229">
        <f>IF(N844="sníž. přenesená",J844,0)</f>
        <v>0</v>
      </c>
      <c r="BI844" s="229">
        <f>IF(N844="nulová",J844,0)</f>
        <v>0</v>
      </c>
      <c r="BJ844" s="20" t="s">
        <v>80</v>
      </c>
      <c r="BK844" s="229">
        <f>ROUND(I844*H844,2)</f>
        <v>0</v>
      </c>
      <c r="BL844" s="20" t="s">
        <v>341</v>
      </c>
      <c r="BM844" s="228" t="s">
        <v>1096</v>
      </c>
    </row>
    <row r="845" spans="1:47" s="2" customFormat="1" ht="12">
      <c r="A845" s="41"/>
      <c r="B845" s="42"/>
      <c r="C845" s="43"/>
      <c r="D845" s="230" t="s">
        <v>230</v>
      </c>
      <c r="E845" s="43"/>
      <c r="F845" s="231" t="s">
        <v>1097</v>
      </c>
      <c r="G845" s="43"/>
      <c r="H845" s="43"/>
      <c r="I845" s="232"/>
      <c r="J845" s="43"/>
      <c r="K845" s="43"/>
      <c r="L845" s="47"/>
      <c r="M845" s="233"/>
      <c r="N845" s="234"/>
      <c r="O845" s="87"/>
      <c r="P845" s="87"/>
      <c r="Q845" s="87"/>
      <c r="R845" s="87"/>
      <c r="S845" s="87"/>
      <c r="T845" s="88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T845" s="20" t="s">
        <v>230</v>
      </c>
      <c r="AU845" s="20" t="s">
        <v>82</v>
      </c>
    </row>
    <row r="846" spans="1:47" s="2" customFormat="1" ht="12">
      <c r="A846" s="41"/>
      <c r="B846" s="42"/>
      <c r="C846" s="43"/>
      <c r="D846" s="235" t="s">
        <v>232</v>
      </c>
      <c r="E846" s="43"/>
      <c r="F846" s="236" t="s">
        <v>1098</v>
      </c>
      <c r="G846" s="43"/>
      <c r="H846" s="43"/>
      <c r="I846" s="232"/>
      <c r="J846" s="43"/>
      <c r="K846" s="43"/>
      <c r="L846" s="47"/>
      <c r="M846" s="233"/>
      <c r="N846" s="234"/>
      <c r="O846" s="87"/>
      <c r="P846" s="87"/>
      <c r="Q846" s="87"/>
      <c r="R846" s="87"/>
      <c r="S846" s="87"/>
      <c r="T846" s="88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T846" s="20" t="s">
        <v>232</v>
      </c>
      <c r="AU846" s="20" t="s">
        <v>82</v>
      </c>
    </row>
    <row r="847" spans="1:65" s="2" customFormat="1" ht="24.15" customHeight="1">
      <c r="A847" s="41"/>
      <c r="B847" s="42"/>
      <c r="C847" s="217" t="s">
        <v>1099</v>
      </c>
      <c r="D847" s="217" t="s">
        <v>223</v>
      </c>
      <c r="E847" s="218" t="s">
        <v>1100</v>
      </c>
      <c r="F847" s="219" t="s">
        <v>1101</v>
      </c>
      <c r="G847" s="220" t="s">
        <v>267</v>
      </c>
      <c r="H847" s="221">
        <v>0.015</v>
      </c>
      <c r="I847" s="222"/>
      <c r="J847" s="223">
        <f>ROUND(I847*H847,2)</f>
        <v>0</v>
      </c>
      <c r="K847" s="219" t="s">
        <v>227</v>
      </c>
      <c r="L847" s="47"/>
      <c r="M847" s="224" t="s">
        <v>19</v>
      </c>
      <c r="N847" s="225" t="s">
        <v>43</v>
      </c>
      <c r="O847" s="87"/>
      <c r="P847" s="226">
        <f>O847*H847</f>
        <v>0</v>
      </c>
      <c r="Q847" s="226">
        <v>0</v>
      </c>
      <c r="R847" s="226">
        <f>Q847*H847</f>
        <v>0</v>
      </c>
      <c r="S847" s="226">
        <v>0</v>
      </c>
      <c r="T847" s="227">
        <f>S847*H847</f>
        <v>0</v>
      </c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R847" s="228" t="s">
        <v>341</v>
      </c>
      <c r="AT847" s="228" t="s">
        <v>223</v>
      </c>
      <c r="AU847" s="228" t="s">
        <v>82</v>
      </c>
      <c r="AY847" s="20" t="s">
        <v>221</v>
      </c>
      <c r="BE847" s="229">
        <f>IF(N847="základní",J847,0)</f>
        <v>0</v>
      </c>
      <c r="BF847" s="229">
        <f>IF(N847="snížená",J847,0)</f>
        <v>0</v>
      </c>
      <c r="BG847" s="229">
        <f>IF(N847="zákl. přenesená",J847,0)</f>
        <v>0</v>
      </c>
      <c r="BH847" s="229">
        <f>IF(N847="sníž. přenesená",J847,0)</f>
        <v>0</v>
      </c>
      <c r="BI847" s="229">
        <f>IF(N847="nulová",J847,0)</f>
        <v>0</v>
      </c>
      <c r="BJ847" s="20" t="s">
        <v>80</v>
      </c>
      <c r="BK847" s="229">
        <f>ROUND(I847*H847,2)</f>
        <v>0</v>
      </c>
      <c r="BL847" s="20" t="s">
        <v>341</v>
      </c>
      <c r="BM847" s="228" t="s">
        <v>1102</v>
      </c>
    </row>
    <row r="848" spans="1:47" s="2" customFormat="1" ht="12">
      <c r="A848" s="41"/>
      <c r="B848" s="42"/>
      <c r="C848" s="43"/>
      <c r="D848" s="230" t="s">
        <v>230</v>
      </c>
      <c r="E848" s="43"/>
      <c r="F848" s="231" t="s">
        <v>1103</v>
      </c>
      <c r="G848" s="43"/>
      <c r="H848" s="43"/>
      <c r="I848" s="232"/>
      <c r="J848" s="43"/>
      <c r="K848" s="43"/>
      <c r="L848" s="47"/>
      <c r="M848" s="233"/>
      <c r="N848" s="234"/>
      <c r="O848" s="87"/>
      <c r="P848" s="87"/>
      <c r="Q848" s="87"/>
      <c r="R848" s="87"/>
      <c r="S848" s="87"/>
      <c r="T848" s="88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T848" s="20" t="s">
        <v>230</v>
      </c>
      <c r="AU848" s="20" t="s">
        <v>82</v>
      </c>
    </row>
    <row r="849" spans="1:47" s="2" customFormat="1" ht="12">
      <c r="A849" s="41"/>
      <c r="B849" s="42"/>
      <c r="C849" s="43"/>
      <c r="D849" s="235" t="s">
        <v>232</v>
      </c>
      <c r="E849" s="43"/>
      <c r="F849" s="236" t="s">
        <v>1104</v>
      </c>
      <c r="G849" s="43"/>
      <c r="H849" s="43"/>
      <c r="I849" s="232"/>
      <c r="J849" s="43"/>
      <c r="K849" s="43"/>
      <c r="L849" s="47"/>
      <c r="M849" s="233"/>
      <c r="N849" s="234"/>
      <c r="O849" s="87"/>
      <c r="P849" s="87"/>
      <c r="Q849" s="87"/>
      <c r="R849" s="87"/>
      <c r="S849" s="87"/>
      <c r="T849" s="88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T849" s="20" t="s">
        <v>232</v>
      </c>
      <c r="AU849" s="20" t="s">
        <v>82</v>
      </c>
    </row>
    <row r="850" spans="1:63" s="12" customFormat="1" ht="22.8" customHeight="1">
      <c r="A850" s="12"/>
      <c r="B850" s="201"/>
      <c r="C850" s="202"/>
      <c r="D850" s="203" t="s">
        <v>71</v>
      </c>
      <c r="E850" s="215" t="s">
        <v>1105</v>
      </c>
      <c r="F850" s="215" t="s">
        <v>1106</v>
      </c>
      <c r="G850" s="202"/>
      <c r="H850" s="202"/>
      <c r="I850" s="205"/>
      <c r="J850" s="216">
        <f>BK850</f>
        <v>0</v>
      </c>
      <c r="K850" s="202"/>
      <c r="L850" s="207"/>
      <c r="M850" s="208"/>
      <c r="N850" s="209"/>
      <c r="O850" s="209"/>
      <c r="P850" s="210">
        <f>SUM(P851:P857)</f>
        <v>0</v>
      </c>
      <c r="Q850" s="209"/>
      <c r="R850" s="210">
        <f>SUM(R851:R857)</f>
        <v>0</v>
      </c>
      <c r="S850" s="209"/>
      <c r="T850" s="211">
        <f>SUM(T851:T857)</f>
        <v>0</v>
      </c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R850" s="212" t="s">
        <v>82</v>
      </c>
      <c r="AT850" s="213" t="s">
        <v>71</v>
      </c>
      <c r="AU850" s="213" t="s">
        <v>80</v>
      </c>
      <c r="AY850" s="212" t="s">
        <v>221</v>
      </c>
      <c r="BK850" s="214">
        <f>SUM(BK851:BK857)</f>
        <v>0</v>
      </c>
    </row>
    <row r="851" spans="1:65" s="2" customFormat="1" ht="55.5" customHeight="1">
      <c r="A851" s="41"/>
      <c r="B851" s="42"/>
      <c r="C851" s="269" t="s">
        <v>1107</v>
      </c>
      <c r="D851" s="269" t="s">
        <v>295</v>
      </c>
      <c r="E851" s="270" t="s">
        <v>1108</v>
      </c>
      <c r="F851" s="271" t="s">
        <v>1109</v>
      </c>
      <c r="G851" s="272" t="s">
        <v>336</v>
      </c>
      <c r="H851" s="273">
        <v>1</v>
      </c>
      <c r="I851" s="274"/>
      <c r="J851" s="275">
        <f>ROUND(I851*H851,2)</f>
        <v>0</v>
      </c>
      <c r="K851" s="271" t="s">
        <v>632</v>
      </c>
      <c r="L851" s="276"/>
      <c r="M851" s="277" t="s">
        <v>19</v>
      </c>
      <c r="N851" s="278" t="s">
        <v>43</v>
      </c>
      <c r="O851" s="87"/>
      <c r="P851" s="226">
        <f>O851*H851</f>
        <v>0</v>
      </c>
      <c r="Q851" s="226">
        <v>0</v>
      </c>
      <c r="R851" s="226">
        <f>Q851*H851</f>
        <v>0</v>
      </c>
      <c r="S851" s="226">
        <v>0</v>
      </c>
      <c r="T851" s="227">
        <f>S851*H851</f>
        <v>0</v>
      </c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R851" s="228" t="s">
        <v>279</v>
      </c>
      <c r="AT851" s="228" t="s">
        <v>295</v>
      </c>
      <c r="AU851" s="228" t="s">
        <v>82</v>
      </c>
      <c r="AY851" s="20" t="s">
        <v>221</v>
      </c>
      <c r="BE851" s="229">
        <f>IF(N851="základní",J851,0)</f>
        <v>0</v>
      </c>
      <c r="BF851" s="229">
        <f>IF(N851="snížená",J851,0)</f>
        <v>0</v>
      </c>
      <c r="BG851" s="229">
        <f>IF(N851="zákl. přenesená",J851,0)</f>
        <v>0</v>
      </c>
      <c r="BH851" s="229">
        <f>IF(N851="sníž. přenesená",J851,0)</f>
        <v>0</v>
      </c>
      <c r="BI851" s="229">
        <f>IF(N851="nulová",J851,0)</f>
        <v>0</v>
      </c>
      <c r="BJ851" s="20" t="s">
        <v>80</v>
      </c>
      <c r="BK851" s="229">
        <f>ROUND(I851*H851,2)</f>
        <v>0</v>
      </c>
      <c r="BL851" s="20" t="s">
        <v>228</v>
      </c>
      <c r="BM851" s="228" t="s">
        <v>1110</v>
      </c>
    </row>
    <row r="852" spans="1:47" s="2" customFormat="1" ht="12">
      <c r="A852" s="41"/>
      <c r="B852" s="42"/>
      <c r="C852" s="43"/>
      <c r="D852" s="230" t="s">
        <v>230</v>
      </c>
      <c r="E852" s="43"/>
      <c r="F852" s="231" t="s">
        <v>1109</v>
      </c>
      <c r="G852" s="43"/>
      <c r="H852" s="43"/>
      <c r="I852" s="232"/>
      <c r="J852" s="43"/>
      <c r="K852" s="43"/>
      <c r="L852" s="47"/>
      <c r="M852" s="233"/>
      <c r="N852" s="234"/>
      <c r="O852" s="87"/>
      <c r="P852" s="87"/>
      <c r="Q852" s="87"/>
      <c r="R852" s="87"/>
      <c r="S852" s="87"/>
      <c r="T852" s="88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T852" s="20" t="s">
        <v>230</v>
      </c>
      <c r="AU852" s="20" t="s">
        <v>82</v>
      </c>
    </row>
    <row r="853" spans="1:65" s="2" customFormat="1" ht="55.5" customHeight="1">
      <c r="A853" s="41"/>
      <c r="B853" s="42"/>
      <c r="C853" s="269" t="s">
        <v>1111</v>
      </c>
      <c r="D853" s="269" t="s">
        <v>295</v>
      </c>
      <c r="E853" s="270" t="s">
        <v>1112</v>
      </c>
      <c r="F853" s="271" t="s">
        <v>1113</v>
      </c>
      <c r="G853" s="272" t="s">
        <v>336</v>
      </c>
      <c r="H853" s="273">
        <v>2</v>
      </c>
      <c r="I853" s="274"/>
      <c r="J853" s="275">
        <f>ROUND(I853*H853,2)</f>
        <v>0</v>
      </c>
      <c r="K853" s="271" t="s">
        <v>632</v>
      </c>
      <c r="L853" s="276"/>
      <c r="M853" s="277" t="s">
        <v>19</v>
      </c>
      <c r="N853" s="278" t="s">
        <v>43</v>
      </c>
      <c r="O853" s="87"/>
      <c r="P853" s="226">
        <f>O853*H853</f>
        <v>0</v>
      </c>
      <c r="Q853" s="226">
        <v>0</v>
      </c>
      <c r="R853" s="226">
        <f>Q853*H853</f>
        <v>0</v>
      </c>
      <c r="S853" s="226">
        <v>0</v>
      </c>
      <c r="T853" s="227">
        <f>S853*H853</f>
        <v>0</v>
      </c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R853" s="228" t="s">
        <v>279</v>
      </c>
      <c r="AT853" s="228" t="s">
        <v>295</v>
      </c>
      <c r="AU853" s="228" t="s">
        <v>82</v>
      </c>
      <c r="AY853" s="20" t="s">
        <v>221</v>
      </c>
      <c r="BE853" s="229">
        <f>IF(N853="základní",J853,0)</f>
        <v>0</v>
      </c>
      <c r="BF853" s="229">
        <f>IF(N853="snížená",J853,0)</f>
        <v>0</v>
      </c>
      <c r="BG853" s="229">
        <f>IF(N853="zákl. přenesená",J853,0)</f>
        <v>0</v>
      </c>
      <c r="BH853" s="229">
        <f>IF(N853="sníž. přenesená",J853,0)</f>
        <v>0</v>
      </c>
      <c r="BI853" s="229">
        <f>IF(N853="nulová",J853,0)</f>
        <v>0</v>
      </c>
      <c r="BJ853" s="20" t="s">
        <v>80</v>
      </c>
      <c r="BK853" s="229">
        <f>ROUND(I853*H853,2)</f>
        <v>0</v>
      </c>
      <c r="BL853" s="20" t="s">
        <v>228</v>
      </c>
      <c r="BM853" s="228" t="s">
        <v>1114</v>
      </c>
    </row>
    <row r="854" spans="1:47" s="2" customFormat="1" ht="12">
      <c r="A854" s="41"/>
      <c r="B854" s="42"/>
      <c r="C854" s="43"/>
      <c r="D854" s="230" t="s">
        <v>230</v>
      </c>
      <c r="E854" s="43"/>
      <c r="F854" s="231" t="s">
        <v>1113</v>
      </c>
      <c r="G854" s="43"/>
      <c r="H854" s="43"/>
      <c r="I854" s="232"/>
      <c r="J854" s="43"/>
      <c r="K854" s="43"/>
      <c r="L854" s="47"/>
      <c r="M854" s="233"/>
      <c r="N854" s="234"/>
      <c r="O854" s="87"/>
      <c r="P854" s="87"/>
      <c r="Q854" s="87"/>
      <c r="R854" s="87"/>
      <c r="S854" s="87"/>
      <c r="T854" s="88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T854" s="20" t="s">
        <v>230</v>
      </c>
      <c r="AU854" s="20" t="s">
        <v>82</v>
      </c>
    </row>
    <row r="855" spans="1:65" s="2" customFormat="1" ht="24.15" customHeight="1">
      <c r="A855" s="41"/>
      <c r="B855" s="42"/>
      <c r="C855" s="217" t="s">
        <v>1115</v>
      </c>
      <c r="D855" s="217" t="s">
        <v>223</v>
      </c>
      <c r="E855" s="218" t="s">
        <v>1116</v>
      </c>
      <c r="F855" s="219" t="s">
        <v>1117</v>
      </c>
      <c r="G855" s="220" t="s">
        <v>267</v>
      </c>
      <c r="H855" s="221">
        <v>0.015</v>
      </c>
      <c r="I855" s="222"/>
      <c r="J855" s="223">
        <f>ROUND(I855*H855,2)</f>
        <v>0</v>
      </c>
      <c r="K855" s="219" t="s">
        <v>227</v>
      </c>
      <c r="L855" s="47"/>
      <c r="M855" s="224" t="s">
        <v>19</v>
      </c>
      <c r="N855" s="225" t="s">
        <v>43</v>
      </c>
      <c r="O855" s="87"/>
      <c r="P855" s="226">
        <f>O855*H855</f>
        <v>0</v>
      </c>
      <c r="Q855" s="226">
        <v>0</v>
      </c>
      <c r="R855" s="226">
        <f>Q855*H855</f>
        <v>0</v>
      </c>
      <c r="S855" s="226">
        <v>0</v>
      </c>
      <c r="T855" s="227">
        <f>S855*H855</f>
        <v>0</v>
      </c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R855" s="228" t="s">
        <v>341</v>
      </c>
      <c r="AT855" s="228" t="s">
        <v>223</v>
      </c>
      <c r="AU855" s="228" t="s">
        <v>82</v>
      </c>
      <c r="AY855" s="20" t="s">
        <v>221</v>
      </c>
      <c r="BE855" s="229">
        <f>IF(N855="základní",J855,0)</f>
        <v>0</v>
      </c>
      <c r="BF855" s="229">
        <f>IF(N855="snížená",J855,0)</f>
        <v>0</v>
      </c>
      <c r="BG855" s="229">
        <f>IF(N855="zákl. přenesená",J855,0)</f>
        <v>0</v>
      </c>
      <c r="BH855" s="229">
        <f>IF(N855="sníž. přenesená",J855,0)</f>
        <v>0</v>
      </c>
      <c r="BI855" s="229">
        <f>IF(N855="nulová",J855,0)</f>
        <v>0</v>
      </c>
      <c r="BJ855" s="20" t="s">
        <v>80</v>
      </c>
      <c r="BK855" s="229">
        <f>ROUND(I855*H855,2)</f>
        <v>0</v>
      </c>
      <c r="BL855" s="20" t="s">
        <v>341</v>
      </c>
      <c r="BM855" s="228" t="s">
        <v>1118</v>
      </c>
    </row>
    <row r="856" spans="1:47" s="2" customFormat="1" ht="12">
      <c r="A856" s="41"/>
      <c r="B856" s="42"/>
      <c r="C856" s="43"/>
      <c r="D856" s="230" t="s">
        <v>230</v>
      </c>
      <c r="E856" s="43"/>
      <c r="F856" s="231" t="s">
        <v>1119</v>
      </c>
      <c r="G856" s="43"/>
      <c r="H856" s="43"/>
      <c r="I856" s="232"/>
      <c r="J856" s="43"/>
      <c r="K856" s="43"/>
      <c r="L856" s="47"/>
      <c r="M856" s="233"/>
      <c r="N856" s="234"/>
      <c r="O856" s="87"/>
      <c r="P856" s="87"/>
      <c r="Q856" s="87"/>
      <c r="R856" s="87"/>
      <c r="S856" s="87"/>
      <c r="T856" s="88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T856" s="20" t="s">
        <v>230</v>
      </c>
      <c r="AU856" s="20" t="s">
        <v>82</v>
      </c>
    </row>
    <row r="857" spans="1:47" s="2" customFormat="1" ht="12">
      <c r="A857" s="41"/>
      <c r="B857" s="42"/>
      <c r="C857" s="43"/>
      <c r="D857" s="235" t="s">
        <v>232</v>
      </c>
      <c r="E857" s="43"/>
      <c r="F857" s="236" t="s">
        <v>1120</v>
      </c>
      <c r="G857" s="43"/>
      <c r="H857" s="43"/>
      <c r="I857" s="232"/>
      <c r="J857" s="43"/>
      <c r="K857" s="43"/>
      <c r="L857" s="47"/>
      <c r="M857" s="233"/>
      <c r="N857" s="234"/>
      <c r="O857" s="87"/>
      <c r="P857" s="87"/>
      <c r="Q857" s="87"/>
      <c r="R857" s="87"/>
      <c r="S857" s="87"/>
      <c r="T857" s="88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T857" s="20" t="s">
        <v>232</v>
      </c>
      <c r="AU857" s="20" t="s">
        <v>82</v>
      </c>
    </row>
    <row r="858" spans="1:63" s="12" customFormat="1" ht="22.8" customHeight="1">
      <c r="A858" s="12"/>
      <c r="B858" s="201"/>
      <c r="C858" s="202"/>
      <c r="D858" s="203" t="s">
        <v>71</v>
      </c>
      <c r="E858" s="215" t="s">
        <v>1121</v>
      </c>
      <c r="F858" s="215" t="s">
        <v>1122</v>
      </c>
      <c r="G858" s="202"/>
      <c r="H858" s="202"/>
      <c r="I858" s="205"/>
      <c r="J858" s="216">
        <f>BK858</f>
        <v>0</v>
      </c>
      <c r="K858" s="202"/>
      <c r="L858" s="207"/>
      <c r="M858" s="208"/>
      <c r="N858" s="209"/>
      <c r="O858" s="209"/>
      <c r="P858" s="210">
        <f>SUM(P859:P927)</f>
        <v>0</v>
      </c>
      <c r="Q858" s="209"/>
      <c r="R858" s="210">
        <f>SUM(R859:R927)</f>
        <v>0.0198203</v>
      </c>
      <c r="S858" s="209"/>
      <c r="T858" s="211">
        <f>SUM(T859:T927)</f>
        <v>0</v>
      </c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R858" s="212" t="s">
        <v>82</v>
      </c>
      <c r="AT858" s="213" t="s">
        <v>71</v>
      </c>
      <c r="AU858" s="213" t="s">
        <v>80</v>
      </c>
      <c r="AY858" s="212" t="s">
        <v>221</v>
      </c>
      <c r="BK858" s="214">
        <f>SUM(BK859:BK927)</f>
        <v>0</v>
      </c>
    </row>
    <row r="859" spans="1:65" s="2" customFormat="1" ht="24.15" customHeight="1">
      <c r="A859" s="41"/>
      <c r="B859" s="42"/>
      <c r="C859" s="217" t="s">
        <v>1123</v>
      </c>
      <c r="D859" s="217" t="s">
        <v>223</v>
      </c>
      <c r="E859" s="218" t="s">
        <v>1124</v>
      </c>
      <c r="F859" s="219" t="s">
        <v>1125</v>
      </c>
      <c r="G859" s="220" t="s">
        <v>336</v>
      </c>
      <c r="H859" s="221">
        <v>2</v>
      </c>
      <c r="I859" s="222"/>
      <c r="J859" s="223">
        <f>ROUND(I859*H859,2)</f>
        <v>0</v>
      </c>
      <c r="K859" s="219" t="s">
        <v>227</v>
      </c>
      <c r="L859" s="47"/>
      <c r="M859" s="224" t="s">
        <v>19</v>
      </c>
      <c r="N859" s="225" t="s">
        <v>43</v>
      </c>
      <c r="O859" s="87"/>
      <c r="P859" s="226">
        <f>O859*H859</f>
        <v>0</v>
      </c>
      <c r="Q859" s="226">
        <v>0</v>
      </c>
      <c r="R859" s="226">
        <f>Q859*H859</f>
        <v>0</v>
      </c>
      <c r="S859" s="226">
        <v>0</v>
      </c>
      <c r="T859" s="227">
        <f>S859*H859</f>
        <v>0</v>
      </c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R859" s="228" t="s">
        <v>341</v>
      </c>
      <c r="AT859" s="228" t="s">
        <v>223</v>
      </c>
      <c r="AU859" s="228" t="s">
        <v>82</v>
      </c>
      <c r="AY859" s="20" t="s">
        <v>221</v>
      </c>
      <c r="BE859" s="229">
        <f>IF(N859="základní",J859,0)</f>
        <v>0</v>
      </c>
      <c r="BF859" s="229">
        <f>IF(N859="snížená",J859,0)</f>
        <v>0</v>
      </c>
      <c r="BG859" s="229">
        <f>IF(N859="zákl. přenesená",J859,0)</f>
        <v>0</v>
      </c>
      <c r="BH859" s="229">
        <f>IF(N859="sníž. přenesená",J859,0)</f>
        <v>0</v>
      </c>
      <c r="BI859" s="229">
        <f>IF(N859="nulová",J859,0)</f>
        <v>0</v>
      </c>
      <c r="BJ859" s="20" t="s">
        <v>80</v>
      </c>
      <c r="BK859" s="229">
        <f>ROUND(I859*H859,2)</f>
        <v>0</v>
      </c>
      <c r="BL859" s="20" t="s">
        <v>341</v>
      </c>
      <c r="BM859" s="228" t="s">
        <v>1126</v>
      </c>
    </row>
    <row r="860" spans="1:47" s="2" customFormat="1" ht="12">
      <c r="A860" s="41"/>
      <c r="B860" s="42"/>
      <c r="C860" s="43"/>
      <c r="D860" s="230" t="s">
        <v>230</v>
      </c>
      <c r="E860" s="43"/>
      <c r="F860" s="231" t="s">
        <v>1127</v>
      </c>
      <c r="G860" s="43"/>
      <c r="H860" s="43"/>
      <c r="I860" s="232"/>
      <c r="J860" s="43"/>
      <c r="K860" s="43"/>
      <c r="L860" s="47"/>
      <c r="M860" s="233"/>
      <c r="N860" s="234"/>
      <c r="O860" s="87"/>
      <c r="P860" s="87"/>
      <c r="Q860" s="87"/>
      <c r="R860" s="87"/>
      <c r="S860" s="87"/>
      <c r="T860" s="88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T860" s="20" t="s">
        <v>230</v>
      </c>
      <c r="AU860" s="20" t="s">
        <v>82</v>
      </c>
    </row>
    <row r="861" spans="1:47" s="2" customFormat="1" ht="12">
      <c r="A861" s="41"/>
      <c r="B861" s="42"/>
      <c r="C861" s="43"/>
      <c r="D861" s="235" t="s">
        <v>232</v>
      </c>
      <c r="E861" s="43"/>
      <c r="F861" s="236" t="s">
        <v>1128</v>
      </c>
      <c r="G861" s="43"/>
      <c r="H861" s="43"/>
      <c r="I861" s="232"/>
      <c r="J861" s="43"/>
      <c r="K861" s="43"/>
      <c r="L861" s="47"/>
      <c r="M861" s="233"/>
      <c r="N861" s="234"/>
      <c r="O861" s="87"/>
      <c r="P861" s="87"/>
      <c r="Q861" s="87"/>
      <c r="R861" s="87"/>
      <c r="S861" s="87"/>
      <c r="T861" s="88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T861" s="20" t="s">
        <v>232</v>
      </c>
      <c r="AU861" s="20" t="s">
        <v>82</v>
      </c>
    </row>
    <row r="862" spans="1:51" s="13" customFormat="1" ht="12">
      <c r="A862" s="13"/>
      <c r="B862" s="237"/>
      <c r="C862" s="238"/>
      <c r="D862" s="230" t="s">
        <v>234</v>
      </c>
      <c r="E862" s="239" t="s">
        <v>19</v>
      </c>
      <c r="F862" s="240" t="s">
        <v>1129</v>
      </c>
      <c r="G862" s="238"/>
      <c r="H862" s="241">
        <v>2</v>
      </c>
      <c r="I862" s="242"/>
      <c r="J862" s="238"/>
      <c r="K862" s="238"/>
      <c r="L862" s="243"/>
      <c r="M862" s="244"/>
      <c r="N862" s="245"/>
      <c r="O862" s="245"/>
      <c r="P862" s="245"/>
      <c r="Q862" s="245"/>
      <c r="R862" s="245"/>
      <c r="S862" s="245"/>
      <c r="T862" s="246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7" t="s">
        <v>234</v>
      </c>
      <c r="AU862" s="247" t="s">
        <v>82</v>
      </c>
      <c r="AV862" s="13" t="s">
        <v>82</v>
      </c>
      <c r="AW862" s="13" t="s">
        <v>33</v>
      </c>
      <c r="AX862" s="13" t="s">
        <v>80</v>
      </c>
      <c r="AY862" s="247" t="s">
        <v>221</v>
      </c>
    </row>
    <row r="863" spans="1:65" s="2" customFormat="1" ht="24.15" customHeight="1">
      <c r="A863" s="41"/>
      <c r="B863" s="42"/>
      <c r="C863" s="269" t="s">
        <v>1130</v>
      </c>
      <c r="D863" s="269" t="s">
        <v>295</v>
      </c>
      <c r="E863" s="270" t="s">
        <v>1131</v>
      </c>
      <c r="F863" s="271" t="s">
        <v>1132</v>
      </c>
      <c r="G863" s="272" t="s">
        <v>336</v>
      </c>
      <c r="H863" s="273">
        <v>2</v>
      </c>
      <c r="I863" s="274"/>
      <c r="J863" s="275">
        <f>ROUND(I863*H863,2)</f>
        <v>0</v>
      </c>
      <c r="K863" s="271" t="s">
        <v>227</v>
      </c>
      <c r="L863" s="276"/>
      <c r="M863" s="277" t="s">
        <v>19</v>
      </c>
      <c r="N863" s="278" t="s">
        <v>43</v>
      </c>
      <c r="O863" s="87"/>
      <c r="P863" s="226">
        <f>O863*H863</f>
        <v>0</v>
      </c>
      <c r="Q863" s="226">
        <v>0.00044</v>
      </c>
      <c r="R863" s="226">
        <f>Q863*H863</f>
        <v>0.00088</v>
      </c>
      <c r="S863" s="226">
        <v>0</v>
      </c>
      <c r="T863" s="227">
        <f>S863*H863</f>
        <v>0</v>
      </c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R863" s="228" t="s">
        <v>484</v>
      </c>
      <c r="AT863" s="228" t="s">
        <v>295</v>
      </c>
      <c r="AU863" s="228" t="s">
        <v>82</v>
      </c>
      <c r="AY863" s="20" t="s">
        <v>221</v>
      </c>
      <c r="BE863" s="229">
        <f>IF(N863="základní",J863,0)</f>
        <v>0</v>
      </c>
      <c r="BF863" s="229">
        <f>IF(N863="snížená",J863,0)</f>
        <v>0</v>
      </c>
      <c r="BG863" s="229">
        <f>IF(N863="zákl. přenesená",J863,0)</f>
        <v>0</v>
      </c>
      <c r="BH863" s="229">
        <f>IF(N863="sníž. přenesená",J863,0)</f>
        <v>0</v>
      </c>
      <c r="BI863" s="229">
        <f>IF(N863="nulová",J863,0)</f>
        <v>0</v>
      </c>
      <c r="BJ863" s="20" t="s">
        <v>80</v>
      </c>
      <c r="BK863" s="229">
        <f>ROUND(I863*H863,2)</f>
        <v>0</v>
      </c>
      <c r="BL863" s="20" t="s">
        <v>341</v>
      </c>
      <c r="BM863" s="228" t="s">
        <v>1133</v>
      </c>
    </row>
    <row r="864" spans="1:47" s="2" customFormat="1" ht="12">
      <c r="A864" s="41"/>
      <c r="B864" s="42"/>
      <c r="C864" s="43"/>
      <c r="D864" s="230" t="s">
        <v>230</v>
      </c>
      <c r="E864" s="43"/>
      <c r="F864" s="231" t="s">
        <v>1132</v>
      </c>
      <c r="G864" s="43"/>
      <c r="H864" s="43"/>
      <c r="I864" s="232"/>
      <c r="J864" s="43"/>
      <c r="K864" s="43"/>
      <c r="L864" s="47"/>
      <c r="M864" s="233"/>
      <c r="N864" s="234"/>
      <c r="O864" s="87"/>
      <c r="P864" s="87"/>
      <c r="Q864" s="87"/>
      <c r="R864" s="87"/>
      <c r="S864" s="87"/>
      <c r="T864" s="88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T864" s="20" t="s">
        <v>230</v>
      </c>
      <c r="AU864" s="20" t="s">
        <v>82</v>
      </c>
    </row>
    <row r="865" spans="1:65" s="2" customFormat="1" ht="24.15" customHeight="1">
      <c r="A865" s="41"/>
      <c r="B865" s="42"/>
      <c r="C865" s="217" t="s">
        <v>1134</v>
      </c>
      <c r="D865" s="217" t="s">
        <v>223</v>
      </c>
      <c r="E865" s="218" t="s">
        <v>1135</v>
      </c>
      <c r="F865" s="219" t="s">
        <v>1136</v>
      </c>
      <c r="G865" s="220" t="s">
        <v>336</v>
      </c>
      <c r="H865" s="221">
        <v>1</v>
      </c>
      <c r="I865" s="222"/>
      <c r="J865" s="223">
        <f>ROUND(I865*H865,2)</f>
        <v>0</v>
      </c>
      <c r="K865" s="219" t="s">
        <v>227</v>
      </c>
      <c r="L865" s="47"/>
      <c r="M865" s="224" t="s">
        <v>19</v>
      </c>
      <c r="N865" s="225" t="s">
        <v>43</v>
      </c>
      <c r="O865" s="87"/>
      <c r="P865" s="226">
        <f>O865*H865</f>
        <v>0</v>
      </c>
      <c r="Q865" s="226">
        <v>0</v>
      </c>
      <c r="R865" s="226">
        <f>Q865*H865</f>
        <v>0</v>
      </c>
      <c r="S865" s="226">
        <v>0</v>
      </c>
      <c r="T865" s="227">
        <f>S865*H865</f>
        <v>0</v>
      </c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R865" s="228" t="s">
        <v>341</v>
      </c>
      <c r="AT865" s="228" t="s">
        <v>223</v>
      </c>
      <c r="AU865" s="228" t="s">
        <v>82</v>
      </c>
      <c r="AY865" s="20" t="s">
        <v>221</v>
      </c>
      <c r="BE865" s="229">
        <f>IF(N865="základní",J865,0)</f>
        <v>0</v>
      </c>
      <c r="BF865" s="229">
        <f>IF(N865="snížená",J865,0)</f>
        <v>0</v>
      </c>
      <c r="BG865" s="229">
        <f>IF(N865="zákl. přenesená",J865,0)</f>
        <v>0</v>
      </c>
      <c r="BH865" s="229">
        <f>IF(N865="sníž. přenesená",J865,0)</f>
        <v>0</v>
      </c>
      <c r="BI865" s="229">
        <f>IF(N865="nulová",J865,0)</f>
        <v>0</v>
      </c>
      <c r="BJ865" s="20" t="s">
        <v>80</v>
      </c>
      <c r="BK865" s="229">
        <f>ROUND(I865*H865,2)</f>
        <v>0</v>
      </c>
      <c r="BL865" s="20" t="s">
        <v>341</v>
      </c>
      <c r="BM865" s="228" t="s">
        <v>1137</v>
      </c>
    </row>
    <row r="866" spans="1:47" s="2" customFormat="1" ht="12">
      <c r="A866" s="41"/>
      <c r="B866" s="42"/>
      <c r="C866" s="43"/>
      <c r="D866" s="230" t="s">
        <v>230</v>
      </c>
      <c r="E866" s="43"/>
      <c r="F866" s="231" t="s">
        <v>1138</v>
      </c>
      <c r="G866" s="43"/>
      <c r="H866" s="43"/>
      <c r="I866" s="232"/>
      <c r="J866" s="43"/>
      <c r="K866" s="43"/>
      <c r="L866" s="47"/>
      <c r="M866" s="233"/>
      <c r="N866" s="234"/>
      <c r="O866" s="87"/>
      <c r="P866" s="87"/>
      <c r="Q866" s="87"/>
      <c r="R866" s="87"/>
      <c r="S866" s="87"/>
      <c r="T866" s="88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T866" s="20" t="s">
        <v>230</v>
      </c>
      <c r="AU866" s="20" t="s">
        <v>82</v>
      </c>
    </row>
    <row r="867" spans="1:47" s="2" customFormat="1" ht="12">
      <c r="A867" s="41"/>
      <c r="B867" s="42"/>
      <c r="C867" s="43"/>
      <c r="D867" s="235" t="s">
        <v>232</v>
      </c>
      <c r="E867" s="43"/>
      <c r="F867" s="236" t="s">
        <v>1139</v>
      </c>
      <c r="G867" s="43"/>
      <c r="H867" s="43"/>
      <c r="I867" s="232"/>
      <c r="J867" s="43"/>
      <c r="K867" s="43"/>
      <c r="L867" s="47"/>
      <c r="M867" s="233"/>
      <c r="N867" s="234"/>
      <c r="O867" s="87"/>
      <c r="P867" s="87"/>
      <c r="Q867" s="87"/>
      <c r="R867" s="87"/>
      <c r="S867" s="87"/>
      <c r="T867" s="88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T867" s="20" t="s">
        <v>232</v>
      </c>
      <c r="AU867" s="20" t="s">
        <v>82</v>
      </c>
    </row>
    <row r="868" spans="1:51" s="13" customFormat="1" ht="12">
      <c r="A868" s="13"/>
      <c r="B868" s="237"/>
      <c r="C868" s="238"/>
      <c r="D868" s="230" t="s">
        <v>234</v>
      </c>
      <c r="E868" s="239" t="s">
        <v>19</v>
      </c>
      <c r="F868" s="240" t="s">
        <v>1140</v>
      </c>
      <c r="G868" s="238"/>
      <c r="H868" s="241">
        <v>1</v>
      </c>
      <c r="I868" s="242"/>
      <c r="J868" s="238"/>
      <c r="K868" s="238"/>
      <c r="L868" s="243"/>
      <c r="M868" s="244"/>
      <c r="N868" s="245"/>
      <c r="O868" s="245"/>
      <c r="P868" s="245"/>
      <c r="Q868" s="245"/>
      <c r="R868" s="245"/>
      <c r="S868" s="245"/>
      <c r="T868" s="246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7" t="s">
        <v>234</v>
      </c>
      <c r="AU868" s="247" t="s">
        <v>82</v>
      </c>
      <c r="AV868" s="13" t="s">
        <v>82</v>
      </c>
      <c r="AW868" s="13" t="s">
        <v>33</v>
      </c>
      <c r="AX868" s="13" t="s">
        <v>72</v>
      </c>
      <c r="AY868" s="247" t="s">
        <v>221</v>
      </c>
    </row>
    <row r="869" spans="1:51" s="15" customFormat="1" ht="12">
      <c r="A869" s="15"/>
      <c r="B869" s="258"/>
      <c r="C869" s="259"/>
      <c r="D869" s="230" t="s">
        <v>234</v>
      </c>
      <c r="E869" s="260" t="s">
        <v>19</v>
      </c>
      <c r="F869" s="261" t="s">
        <v>243</v>
      </c>
      <c r="G869" s="259"/>
      <c r="H869" s="262">
        <v>1</v>
      </c>
      <c r="I869" s="263"/>
      <c r="J869" s="259"/>
      <c r="K869" s="259"/>
      <c r="L869" s="264"/>
      <c r="M869" s="265"/>
      <c r="N869" s="266"/>
      <c r="O869" s="266"/>
      <c r="P869" s="266"/>
      <c r="Q869" s="266"/>
      <c r="R869" s="266"/>
      <c r="S869" s="266"/>
      <c r="T869" s="267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T869" s="268" t="s">
        <v>234</v>
      </c>
      <c r="AU869" s="268" t="s">
        <v>82</v>
      </c>
      <c r="AV869" s="15" t="s">
        <v>228</v>
      </c>
      <c r="AW869" s="15" t="s">
        <v>33</v>
      </c>
      <c r="AX869" s="15" t="s">
        <v>80</v>
      </c>
      <c r="AY869" s="268" t="s">
        <v>221</v>
      </c>
    </row>
    <row r="870" spans="1:65" s="2" customFormat="1" ht="24.15" customHeight="1">
      <c r="A870" s="41"/>
      <c r="B870" s="42"/>
      <c r="C870" s="269" t="s">
        <v>1141</v>
      </c>
      <c r="D870" s="269" t="s">
        <v>295</v>
      </c>
      <c r="E870" s="270" t="s">
        <v>1142</v>
      </c>
      <c r="F870" s="271" t="s">
        <v>1143</v>
      </c>
      <c r="G870" s="272" t="s">
        <v>336</v>
      </c>
      <c r="H870" s="273">
        <v>1</v>
      </c>
      <c r="I870" s="274"/>
      <c r="J870" s="275">
        <f>ROUND(I870*H870,2)</f>
        <v>0</v>
      </c>
      <c r="K870" s="271" t="s">
        <v>227</v>
      </c>
      <c r="L870" s="276"/>
      <c r="M870" s="277" t="s">
        <v>19</v>
      </c>
      <c r="N870" s="278" t="s">
        <v>43</v>
      </c>
      <c r="O870" s="87"/>
      <c r="P870" s="226">
        <f>O870*H870</f>
        <v>0</v>
      </c>
      <c r="Q870" s="226">
        <v>0.00057</v>
      </c>
      <c r="R870" s="226">
        <f>Q870*H870</f>
        <v>0.00057</v>
      </c>
      <c r="S870" s="226">
        <v>0</v>
      </c>
      <c r="T870" s="227">
        <f>S870*H870</f>
        <v>0</v>
      </c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R870" s="228" t="s">
        <v>484</v>
      </c>
      <c r="AT870" s="228" t="s">
        <v>295</v>
      </c>
      <c r="AU870" s="228" t="s">
        <v>82</v>
      </c>
      <c r="AY870" s="20" t="s">
        <v>221</v>
      </c>
      <c r="BE870" s="229">
        <f>IF(N870="základní",J870,0)</f>
        <v>0</v>
      </c>
      <c r="BF870" s="229">
        <f>IF(N870="snížená",J870,0)</f>
        <v>0</v>
      </c>
      <c r="BG870" s="229">
        <f>IF(N870="zákl. přenesená",J870,0)</f>
        <v>0</v>
      </c>
      <c r="BH870" s="229">
        <f>IF(N870="sníž. přenesená",J870,0)</f>
        <v>0</v>
      </c>
      <c r="BI870" s="229">
        <f>IF(N870="nulová",J870,0)</f>
        <v>0</v>
      </c>
      <c r="BJ870" s="20" t="s">
        <v>80</v>
      </c>
      <c r="BK870" s="229">
        <f>ROUND(I870*H870,2)</f>
        <v>0</v>
      </c>
      <c r="BL870" s="20" t="s">
        <v>341</v>
      </c>
      <c r="BM870" s="228" t="s">
        <v>1144</v>
      </c>
    </row>
    <row r="871" spans="1:47" s="2" customFormat="1" ht="12">
      <c r="A871" s="41"/>
      <c r="B871" s="42"/>
      <c r="C871" s="43"/>
      <c r="D871" s="230" t="s">
        <v>230</v>
      </c>
      <c r="E871" s="43"/>
      <c r="F871" s="231" t="s">
        <v>1143</v>
      </c>
      <c r="G871" s="43"/>
      <c r="H871" s="43"/>
      <c r="I871" s="232"/>
      <c r="J871" s="43"/>
      <c r="K871" s="43"/>
      <c r="L871" s="47"/>
      <c r="M871" s="233"/>
      <c r="N871" s="234"/>
      <c r="O871" s="87"/>
      <c r="P871" s="87"/>
      <c r="Q871" s="87"/>
      <c r="R871" s="87"/>
      <c r="S871" s="87"/>
      <c r="T871" s="88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T871" s="20" t="s">
        <v>230</v>
      </c>
      <c r="AU871" s="20" t="s">
        <v>82</v>
      </c>
    </row>
    <row r="872" spans="1:65" s="2" customFormat="1" ht="24.15" customHeight="1">
      <c r="A872" s="41"/>
      <c r="B872" s="42"/>
      <c r="C872" s="217" t="s">
        <v>1145</v>
      </c>
      <c r="D872" s="217" t="s">
        <v>223</v>
      </c>
      <c r="E872" s="218" t="s">
        <v>1146</v>
      </c>
      <c r="F872" s="219" t="s">
        <v>1147</v>
      </c>
      <c r="G872" s="220" t="s">
        <v>336</v>
      </c>
      <c r="H872" s="221">
        <v>2</v>
      </c>
      <c r="I872" s="222"/>
      <c r="J872" s="223">
        <f>ROUND(I872*H872,2)</f>
        <v>0</v>
      </c>
      <c r="K872" s="219" t="s">
        <v>227</v>
      </c>
      <c r="L872" s="47"/>
      <c r="M872" s="224" t="s">
        <v>19</v>
      </c>
      <c r="N872" s="225" t="s">
        <v>43</v>
      </c>
      <c r="O872" s="87"/>
      <c r="P872" s="226">
        <f>O872*H872</f>
        <v>0</v>
      </c>
      <c r="Q872" s="226">
        <v>0</v>
      </c>
      <c r="R872" s="226">
        <f>Q872*H872</f>
        <v>0</v>
      </c>
      <c r="S872" s="226">
        <v>0</v>
      </c>
      <c r="T872" s="227">
        <f>S872*H872</f>
        <v>0</v>
      </c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R872" s="228" t="s">
        <v>341</v>
      </c>
      <c r="AT872" s="228" t="s">
        <v>223</v>
      </c>
      <c r="AU872" s="228" t="s">
        <v>82</v>
      </c>
      <c r="AY872" s="20" t="s">
        <v>221</v>
      </c>
      <c r="BE872" s="229">
        <f>IF(N872="základní",J872,0)</f>
        <v>0</v>
      </c>
      <c r="BF872" s="229">
        <f>IF(N872="snížená",J872,0)</f>
        <v>0</v>
      </c>
      <c r="BG872" s="229">
        <f>IF(N872="zákl. přenesená",J872,0)</f>
        <v>0</v>
      </c>
      <c r="BH872" s="229">
        <f>IF(N872="sníž. přenesená",J872,0)</f>
        <v>0</v>
      </c>
      <c r="BI872" s="229">
        <f>IF(N872="nulová",J872,0)</f>
        <v>0</v>
      </c>
      <c r="BJ872" s="20" t="s">
        <v>80</v>
      </c>
      <c r="BK872" s="229">
        <f>ROUND(I872*H872,2)</f>
        <v>0</v>
      </c>
      <c r="BL872" s="20" t="s">
        <v>341</v>
      </c>
      <c r="BM872" s="228" t="s">
        <v>1148</v>
      </c>
    </row>
    <row r="873" spans="1:47" s="2" customFormat="1" ht="12">
      <c r="A873" s="41"/>
      <c r="B873" s="42"/>
      <c r="C873" s="43"/>
      <c r="D873" s="230" t="s">
        <v>230</v>
      </c>
      <c r="E873" s="43"/>
      <c r="F873" s="231" t="s">
        <v>1149</v>
      </c>
      <c r="G873" s="43"/>
      <c r="H873" s="43"/>
      <c r="I873" s="232"/>
      <c r="J873" s="43"/>
      <c r="K873" s="43"/>
      <c r="L873" s="47"/>
      <c r="M873" s="233"/>
      <c r="N873" s="234"/>
      <c r="O873" s="87"/>
      <c r="P873" s="87"/>
      <c r="Q873" s="87"/>
      <c r="R873" s="87"/>
      <c r="S873" s="87"/>
      <c r="T873" s="88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T873" s="20" t="s">
        <v>230</v>
      </c>
      <c r="AU873" s="20" t="s">
        <v>82</v>
      </c>
    </row>
    <row r="874" spans="1:47" s="2" customFormat="1" ht="12">
      <c r="A874" s="41"/>
      <c r="B874" s="42"/>
      <c r="C874" s="43"/>
      <c r="D874" s="235" t="s">
        <v>232</v>
      </c>
      <c r="E874" s="43"/>
      <c r="F874" s="236" t="s">
        <v>1150</v>
      </c>
      <c r="G874" s="43"/>
      <c r="H874" s="43"/>
      <c r="I874" s="232"/>
      <c r="J874" s="43"/>
      <c r="K874" s="43"/>
      <c r="L874" s="47"/>
      <c r="M874" s="233"/>
      <c r="N874" s="234"/>
      <c r="O874" s="87"/>
      <c r="P874" s="87"/>
      <c r="Q874" s="87"/>
      <c r="R874" s="87"/>
      <c r="S874" s="87"/>
      <c r="T874" s="88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T874" s="20" t="s">
        <v>232</v>
      </c>
      <c r="AU874" s="20" t="s">
        <v>82</v>
      </c>
    </row>
    <row r="875" spans="1:51" s="13" customFormat="1" ht="12">
      <c r="A875" s="13"/>
      <c r="B875" s="237"/>
      <c r="C875" s="238"/>
      <c r="D875" s="230" t="s">
        <v>234</v>
      </c>
      <c r="E875" s="239" t="s">
        <v>19</v>
      </c>
      <c r="F875" s="240" t="s">
        <v>1151</v>
      </c>
      <c r="G875" s="238"/>
      <c r="H875" s="241">
        <v>2</v>
      </c>
      <c r="I875" s="242"/>
      <c r="J875" s="238"/>
      <c r="K875" s="238"/>
      <c r="L875" s="243"/>
      <c r="M875" s="244"/>
      <c r="N875" s="245"/>
      <c r="O875" s="245"/>
      <c r="P875" s="245"/>
      <c r="Q875" s="245"/>
      <c r="R875" s="245"/>
      <c r="S875" s="245"/>
      <c r="T875" s="246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7" t="s">
        <v>234</v>
      </c>
      <c r="AU875" s="247" t="s">
        <v>82</v>
      </c>
      <c r="AV875" s="13" t="s">
        <v>82</v>
      </c>
      <c r="AW875" s="13" t="s">
        <v>33</v>
      </c>
      <c r="AX875" s="13" t="s">
        <v>72</v>
      </c>
      <c r="AY875" s="247" t="s">
        <v>221</v>
      </c>
    </row>
    <row r="876" spans="1:51" s="15" customFormat="1" ht="12">
      <c r="A876" s="15"/>
      <c r="B876" s="258"/>
      <c r="C876" s="259"/>
      <c r="D876" s="230" t="s">
        <v>234</v>
      </c>
      <c r="E876" s="260" t="s">
        <v>19</v>
      </c>
      <c r="F876" s="261" t="s">
        <v>243</v>
      </c>
      <c r="G876" s="259"/>
      <c r="H876" s="262">
        <v>2</v>
      </c>
      <c r="I876" s="263"/>
      <c r="J876" s="259"/>
      <c r="K876" s="259"/>
      <c r="L876" s="264"/>
      <c r="M876" s="265"/>
      <c r="N876" s="266"/>
      <c r="O876" s="266"/>
      <c r="P876" s="266"/>
      <c r="Q876" s="266"/>
      <c r="R876" s="266"/>
      <c r="S876" s="266"/>
      <c r="T876" s="267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T876" s="268" t="s">
        <v>234</v>
      </c>
      <c r="AU876" s="268" t="s">
        <v>82</v>
      </c>
      <c r="AV876" s="15" t="s">
        <v>228</v>
      </c>
      <c r="AW876" s="15" t="s">
        <v>33</v>
      </c>
      <c r="AX876" s="15" t="s">
        <v>80</v>
      </c>
      <c r="AY876" s="268" t="s">
        <v>221</v>
      </c>
    </row>
    <row r="877" spans="1:65" s="2" customFormat="1" ht="33" customHeight="1">
      <c r="A877" s="41"/>
      <c r="B877" s="42"/>
      <c r="C877" s="269" t="s">
        <v>1152</v>
      </c>
      <c r="D877" s="269" t="s">
        <v>295</v>
      </c>
      <c r="E877" s="270" t="s">
        <v>1153</v>
      </c>
      <c r="F877" s="271" t="s">
        <v>1154</v>
      </c>
      <c r="G877" s="272" t="s">
        <v>336</v>
      </c>
      <c r="H877" s="273">
        <v>2</v>
      </c>
      <c r="I877" s="274"/>
      <c r="J877" s="275">
        <f>ROUND(I877*H877,2)</f>
        <v>0</v>
      </c>
      <c r="K877" s="271" t="s">
        <v>227</v>
      </c>
      <c r="L877" s="276"/>
      <c r="M877" s="277" t="s">
        <v>19</v>
      </c>
      <c r="N877" s="278" t="s">
        <v>43</v>
      </c>
      <c r="O877" s="87"/>
      <c r="P877" s="226">
        <f>O877*H877</f>
        <v>0</v>
      </c>
      <c r="Q877" s="226">
        <v>0.00077</v>
      </c>
      <c r="R877" s="226">
        <f>Q877*H877</f>
        <v>0.00154</v>
      </c>
      <c r="S877" s="226">
        <v>0</v>
      </c>
      <c r="T877" s="227">
        <f>S877*H877</f>
        <v>0</v>
      </c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R877" s="228" t="s">
        <v>484</v>
      </c>
      <c r="AT877" s="228" t="s">
        <v>295</v>
      </c>
      <c r="AU877" s="228" t="s">
        <v>82</v>
      </c>
      <c r="AY877" s="20" t="s">
        <v>221</v>
      </c>
      <c r="BE877" s="229">
        <f>IF(N877="základní",J877,0)</f>
        <v>0</v>
      </c>
      <c r="BF877" s="229">
        <f>IF(N877="snížená",J877,0)</f>
        <v>0</v>
      </c>
      <c r="BG877" s="229">
        <f>IF(N877="zákl. přenesená",J877,0)</f>
        <v>0</v>
      </c>
      <c r="BH877" s="229">
        <f>IF(N877="sníž. přenesená",J877,0)</f>
        <v>0</v>
      </c>
      <c r="BI877" s="229">
        <f>IF(N877="nulová",J877,0)</f>
        <v>0</v>
      </c>
      <c r="BJ877" s="20" t="s">
        <v>80</v>
      </c>
      <c r="BK877" s="229">
        <f>ROUND(I877*H877,2)</f>
        <v>0</v>
      </c>
      <c r="BL877" s="20" t="s">
        <v>341</v>
      </c>
      <c r="BM877" s="228" t="s">
        <v>1155</v>
      </c>
    </row>
    <row r="878" spans="1:47" s="2" customFormat="1" ht="12">
      <c r="A878" s="41"/>
      <c r="B878" s="42"/>
      <c r="C878" s="43"/>
      <c r="D878" s="230" t="s">
        <v>230</v>
      </c>
      <c r="E878" s="43"/>
      <c r="F878" s="231" t="s">
        <v>1154</v>
      </c>
      <c r="G878" s="43"/>
      <c r="H878" s="43"/>
      <c r="I878" s="232"/>
      <c r="J878" s="43"/>
      <c r="K878" s="43"/>
      <c r="L878" s="47"/>
      <c r="M878" s="233"/>
      <c r="N878" s="234"/>
      <c r="O878" s="87"/>
      <c r="P878" s="87"/>
      <c r="Q878" s="87"/>
      <c r="R878" s="87"/>
      <c r="S878" s="87"/>
      <c r="T878" s="88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T878" s="20" t="s">
        <v>230</v>
      </c>
      <c r="AU878" s="20" t="s">
        <v>82</v>
      </c>
    </row>
    <row r="879" spans="1:65" s="2" customFormat="1" ht="16.5" customHeight="1">
      <c r="A879" s="41"/>
      <c r="B879" s="42"/>
      <c r="C879" s="217" t="s">
        <v>1156</v>
      </c>
      <c r="D879" s="217" t="s">
        <v>223</v>
      </c>
      <c r="E879" s="218" t="s">
        <v>1157</v>
      </c>
      <c r="F879" s="219" t="s">
        <v>1158</v>
      </c>
      <c r="G879" s="220" t="s">
        <v>336</v>
      </c>
      <c r="H879" s="221">
        <v>1</v>
      </c>
      <c r="I879" s="222"/>
      <c r="J879" s="223">
        <f>ROUND(I879*H879,2)</f>
        <v>0</v>
      </c>
      <c r="K879" s="219" t="s">
        <v>227</v>
      </c>
      <c r="L879" s="47"/>
      <c r="M879" s="224" t="s">
        <v>19</v>
      </c>
      <c r="N879" s="225" t="s">
        <v>43</v>
      </c>
      <c r="O879" s="87"/>
      <c r="P879" s="226">
        <f>O879*H879</f>
        <v>0</v>
      </c>
      <c r="Q879" s="226">
        <v>0</v>
      </c>
      <c r="R879" s="226">
        <f>Q879*H879</f>
        <v>0</v>
      </c>
      <c r="S879" s="226">
        <v>0</v>
      </c>
      <c r="T879" s="227">
        <f>S879*H879</f>
        <v>0</v>
      </c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R879" s="228" t="s">
        <v>341</v>
      </c>
      <c r="AT879" s="228" t="s">
        <v>223</v>
      </c>
      <c r="AU879" s="228" t="s">
        <v>82</v>
      </c>
      <c r="AY879" s="20" t="s">
        <v>221</v>
      </c>
      <c r="BE879" s="229">
        <f>IF(N879="základní",J879,0)</f>
        <v>0</v>
      </c>
      <c r="BF879" s="229">
        <f>IF(N879="snížená",J879,0)</f>
        <v>0</v>
      </c>
      <c r="BG879" s="229">
        <f>IF(N879="zákl. přenesená",J879,0)</f>
        <v>0</v>
      </c>
      <c r="BH879" s="229">
        <f>IF(N879="sníž. přenesená",J879,0)</f>
        <v>0</v>
      </c>
      <c r="BI879" s="229">
        <f>IF(N879="nulová",J879,0)</f>
        <v>0</v>
      </c>
      <c r="BJ879" s="20" t="s">
        <v>80</v>
      </c>
      <c r="BK879" s="229">
        <f>ROUND(I879*H879,2)</f>
        <v>0</v>
      </c>
      <c r="BL879" s="20" t="s">
        <v>341</v>
      </c>
      <c r="BM879" s="228" t="s">
        <v>1159</v>
      </c>
    </row>
    <row r="880" spans="1:47" s="2" customFormat="1" ht="12">
      <c r="A880" s="41"/>
      <c r="B880" s="42"/>
      <c r="C880" s="43"/>
      <c r="D880" s="230" t="s">
        <v>230</v>
      </c>
      <c r="E880" s="43"/>
      <c r="F880" s="231" t="s">
        <v>1160</v>
      </c>
      <c r="G880" s="43"/>
      <c r="H880" s="43"/>
      <c r="I880" s="232"/>
      <c r="J880" s="43"/>
      <c r="K880" s="43"/>
      <c r="L880" s="47"/>
      <c r="M880" s="233"/>
      <c r="N880" s="234"/>
      <c r="O880" s="87"/>
      <c r="P880" s="87"/>
      <c r="Q880" s="87"/>
      <c r="R880" s="87"/>
      <c r="S880" s="87"/>
      <c r="T880" s="88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T880" s="20" t="s">
        <v>230</v>
      </c>
      <c r="AU880" s="20" t="s">
        <v>82</v>
      </c>
    </row>
    <row r="881" spans="1:47" s="2" customFormat="1" ht="12">
      <c r="A881" s="41"/>
      <c r="B881" s="42"/>
      <c r="C881" s="43"/>
      <c r="D881" s="235" t="s">
        <v>232</v>
      </c>
      <c r="E881" s="43"/>
      <c r="F881" s="236" t="s">
        <v>1161</v>
      </c>
      <c r="G881" s="43"/>
      <c r="H881" s="43"/>
      <c r="I881" s="232"/>
      <c r="J881" s="43"/>
      <c r="K881" s="43"/>
      <c r="L881" s="47"/>
      <c r="M881" s="233"/>
      <c r="N881" s="234"/>
      <c r="O881" s="87"/>
      <c r="P881" s="87"/>
      <c r="Q881" s="87"/>
      <c r="R881" s="87"/>
      <c r="S881" s="87"/>
      <c r="T881" s="88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T881" s="20" t="s">
        <v>232</v>
      </c>
      <c r="AU881" s="20" t="s">
        <v>82</v>
      </c>
    </row>
    <row r="882" spans="1:51" s="13" customFormat="1" ht="12">
      <c r="A882" s="13"/>
      <c r="B882" s="237"/>
      <c r="C882" s="238"/>
      <c r="D882" s="230" t="s">
        <v>234</v>
      </c>
      <c r="E882" s="239" t="s">
        <v>19</v>
      </c>
      <c r="F882" s="240" t="s">
        <v>1140</v>
      </c>
      <c r="G882" s="238"/>
      <c r="H882" s="241">
        <v>1</v>
      </c>
      <c r="I882" s="242"/>
      <c r="J882" s="238"/>
      <c r="K882" s="238"/>
      <c r="L882" s="243"/>
      <c r="M882" s="244"/>
      <c r="N882" s="245"/>
      <c r="O882" s="245"/>
      <c r="P882" s="245"/>
      <c r="Q882" s="245"/>
      <c r="R882" s="245"/>
      <c r="S882" s="245"/>
      <c r="T882" s="246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7" t="s">
        <v>234</v>
      </c>
      <c r="AU882" s="247" t="s">
        <v>82</v>
      </c>
      <c r="AV882" s="13" t="s">
        <v>82</v>
      </c>
      <c r="AW882" s="13" t="s">
        <v>33</v>
      </c>
      <c r="AX882" s="13" t="s">
        <v>72</v>
      </c>
      <c r="AY882" s="247" t="s">
        <v>221</v>
      </c>
    </row>
    <row r="883" spans="1:51" s="15" customFormat="1" ht="12">
      <c r="A883" s="15"/>
      <c r="B883" s="258"/>
      <c r="C883" s="259"/>
      <c r="D883" s="230" t="s">
        <v>234</v>
      </c>
      <c r="E883" s="260" t="s">
        <v>19</v>
      </c>
      <c r="F883" s="261" t="s">
        <v>243</v>
      </c>
      <c r="G883" s="259"/>
      <c r="H883" s="262">
        <v>1</v>
      </c>
      <c r="I883" s="263"/>
      <c r="J883" s="259"/>
      <c r="K883" s="259"/>
      <c r="L883" s="264"/>
      <c r="M883" s="265"/>
      <c r="N883" s="266"/>
      <c r="O883" s="266"/>
      <c r="P883" s="266"/>
      <c r="Q883" s="266"/>
      <c r="R883" s="266"/>
      <c r="S883" s="266"/>
      <c r="T883" s="267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T883" s="268" t="s">
        <v>234</v>
      </c>
      <c r="AU883" s="268" t="s">
        <v>82</v>
      </c>
      <c r="AV883" s="15" t="s">
        <v>228</v>
      </c>
      <c r="AW883" s="15" t="s">
        <v>33</v>
      </c>
      <c r="AX883" s="15" t="s">
        <v>80</v>
      </c>
      <c r="AY883" s="268" t="s">
        <v>221</v>
      </c>
    </row>
    <row r="884" spans="1:65" s="2" customFormat="1" ht="24.15" customHeight="1">
      <c r="A884" s="41"/>
      <c r="B884" s="42"/>
      <c r="C884" s="269" t="s">
        <v>1162</v>
      </c>
      <c r="D884" s="269" t="s">
        <v>295</v>
      </c>
      <c r="E884" s="270" t="s">
        <v>1163</v>
      </c>
      <c r="F884" s="271" t="s">
        <v>1164</v>
      </c>
      <c r="G884" s="272" t="s">
        <v>336</v>
      </c>
      <c r="H884" s="273">
        <v>1</v>
      </c>
      <c r="I884" s="274"/>
      <c r="J884" s="275">
        <f>ROUND(I884*H884,2)</f>
        <v>0</v>
      </c>
      <c r="K884" s="271" t="s">
        <v>227</v>
      </c>
      <c r="L884" s="276"/>
      <c r="M884" s="277" t="s">
        <v>19</v>
      </c>
      <c r="N884" s="278" t="s">
        <v>43</v>
      </c>
      <c r="O884" s="87"/>
      <c r="P884" s="226">
        <f>O884*H884</f>
        <v>0</v>
      </c>
      <c r="Q884" s="226">
        <v>0.0002</v>
      </c>
      <c r="R884" s="226">
        <f>Q884*H884</f>
        <v>0.0002</v>
      </c>
      <c r="S884" s="226">
        <v>0</v>
      </c>
      <c r="T884" s="227">
        <f>S884*H884</f>
        <v>0</v>
      </c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R884" s="228" t="s">
        <v>484</v>
      </c>
      <c r="AT884" s="228" t="s">
        <v>295</v>
      </c>
      <c r="AU884" s="228" t="s">
        <v>82</v>
      </c>
      <c r="AY884" s="20" t="s">
        <v>221</v>
      </c>
      <c r="BE884" s="229">
        <f>IF(N884="základní",J884,0)</f>
        <v>0</v>
      </c>
      <c r="BF884" s="229">
        <f>IF(N884="snížená",J884,0)</f>
        <v>0</v>
      </c>
      <c r="BG884" s="229">
        <f>IF(N884="zákl. přenesená",J884,0)</f>
        <v>0</v>
      </c>
      <c r="BH884" s="229">
        <f>IF(N884="sníž. přenesená",J884,0)</f>
        <v>0</v>
      </c>
      <c r="BI884" s="229">
        <f>IF(N884="nulová",J884,0)</f>
        <v>0</v>
      </c>
      <c r="BJ884" s="20" t="s">
        <v>80</v>
      </c>
      <c r="BK884" s="229">
        <f>ROUND(I884*H884,2)</f>
        <v>0</v>
      </c>
      <c r="BL884" s="20" t="s">
        <v>341</v>
      </c>
      <c r="BM884" s="228" t="s">
        <v>1165</v>
      </c>
    </row>
    <row r="885" spans="1:47" s="2" customFormat="1" ht="12">
      <c r="A885" s="41"/>
      <c r="B885" s="42"/>
      <c r="C885" s="43"/>
      <c r="D885" s="230" t="s">
        <v>230</v>
      </c>
      <c r="E885" s="43"/>
      <c r="F885" s="231" t="s">
        <v>1164</v>
      </c>
      <c r="G885" s="43"/>
      <c r="H885" s="43"/>
      <c r="I885" s="232"/>
      <c r="J885" s="43"/>
      <c r="K885" s="43"/>
      <c r="L885" s="47"/>
      <c r="M885" s="233"/>
      <c r="N885" s="234"/>
      <c r="O885" s="87"/>
      <c r="P885" s="87"/>
      <c r="Q885" s="87"/>
      <c r="R885" s="87"/>
      <c r="S885" s="87"/>
      <c r="T885" s="88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T885" s="20" t="s">
        <v>230</v>
      </c>
      <c r="AU885" s="20" t="s">
        <v>82</v>
      </c>
    </row>
    <row r="886" spans="1:65" s="2" customFormat="1" ht="21.75" customHeight="1">
      <c r="A886" s="41"/>
      <c r="B886" s="42"/>
      <c r="C886" s="217" t="s">
        <v>1166</v>
      </c>
      <c r="D886" s="217" t="s">
        <v>223</v>
      </c>
      <c r="E886" s="218" t="s">
        <v>1167</v>
      </c>
      <c r="F886" s="219" t="s">
        <v>1168</v>
      </c>
      <c r="G886" s="220" t="s">
        <v>336</v>
      </c>
      <c r="H886" s="221">
        <v>4</v>
      </c>
      <c r="I886" s="222"/>
      <c r="J886" s="223">
        <f>ROUND(I886*H886,2)</f>
        <v>0</v>
      </c>
      <c r="K886" s="219" t="s">
        <v>227</v>
      </c>
      <c r="L886" s="47"/>
      <c r="M886" s="224" t="s">
        <v>19</v>
      </c>
      <c r="N886" s="225" t="s">
        <v>43</v>
      </c>
      <c r="O886" s="87"/>
      <c r="P886" s="226">
        <f>O886*H886</f>
        <v>0</v>
      </c>
      <c r="Q886" s="226">
        <v>0</v>
      </c>
      <c r="R886" s="226">
        <f>Q886*H886</f>
        <v>0</v>
      </c>
      <c r="S886" s="226">
        <v>0</v>
      </c>
      <c r="T886" s="227">
        <f>S886*H886</f>
        <v>0</v>
      </c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R886" s="228" t="s">
        <v>341</v>
      </c>
      <c r="AT886" s="228" t="s">
        <v>223</v>
      </c>
      <c r="AU886" s="228" t="s">
        <v>82</v>
      </c>
      <c r="AY886" s="20" t="s">
        <v>221</v>
      </c>
      <c r="BE886" s="229">
        <f>IF(N886="základní",J886,0)</f>
        <v>0</v>
      </c>
      <c r="BF886" s="229">
        <f>IF(N886="snížená",J886,0)</f>
        <v>0</v>
      </c>
      <c r="BG886" s="229">
        <f>IF(N886="zákl. přenesená",J886,0)</f>
        <v>0</v>
      </c>
      <c r="BH886" s="229">
        <f>IF(N886="sníž. přenesená",J886,0)</f>
        <v>0</v>
      </c>
      <c r="BI886" s="229">
        <f>IF(N886="nulová",J886,0)</f>
        <v>0</v>
      </c>
      <c r="BJ886" s="20" t="s">
        <v>80</v>
      </c>
      <c r="BK886" s="229">
        <f>ROUND(I886*H886,2)</f>
        <v>0</v>
      </c>
      <c r="BL886" s="20" t="s">
        <v>341</v>
      </c>
      <c r="BM886" s="228" t="s">
        <v>1169</v>
      </c>
    </row>
    <row r="887" spans="1:47" s="2" customFormat="1" ht="12">
      <c r="A887" s="41"/>
      <c r="B887" s="42"/>
      <c r="C887" s="43"/>
      <c r="D887" s="230" t="s">
        <v>230</v>
      </c>
      <c r="E887" s="43"/>
      <c r="F887" s="231" t="s">
        <v>1170</v>
      </c>
      <c r="G887" s="43"/>
      <c r="H887" s="43"/>
      <c r="I887" s="232"/>
      <c r="J887" s="43"/>
      <c r="K887" s="43"/>
      <c r="L887" s="47"/>
      <c r="M887" s="233"/>
      <c r="N887" s="234"/>
      <c r="O887" s="87"/>
      <c r="P887" s="87"/>
      <c r="Q887" s="87"/>
      <c r="R887" s="87"/>
      <c r="S887" s="87"/>
      <c r="T887" s="88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T887" s="20" t="s">
        <v>230</v>
      </c>
      <c r="AU887" s="20" t="s">
        <v>82</v>
      </c>
    </row>
    <row r="888" spans="1:47" s="2" customFormat="1" ht="12">
      <c r="A888" s="41"/>
      <c r="B888" s="42"/>
      <c r="C888" s="43"/>
      <c r="D888" s="235" t="s">
        <v>232</v>
      </c>
      <c r="E888" s="43"/>
      <c r="F888" s="236" t="s">
        <v>1171</v>
      </c>
      <c r="G888" s="43"/>
      <c r="H888" s="43"/>
      <c r="I888" s="232"/>
      <c r="J888" s="43"/>
      <c r="K888" s="43"/>
      <c r="L888" s="47"/>
      <c r="M888" s="233"/>
      <c r="N888" s="234"/>
      <c r="O888" s="87"/>
      <c r="P888" s="87"/>
      <c r="Q888" s="87"/>
      <c r="R888" s="87"/>
      <c r="S888" s="87"/>
      <c r="T888" s="88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T888" s="20" t="s">
        <v>232</v>
      </c>
      <c r="AU888" s="20" t="s">
        <v>82</v>
      </c>
    </row>
    <row r="889" spans="1:51" s="13" customFormat="1" ht="12">
      <c r="A889" s="13"/>
      <c r="B889" s="237"/>
      <c r="C889" s="238"/>
      <c r="D889" s="230" t="s">
        <v>234</v>
      </c>
      <c r="E889" s="239" t="s">
        <v>19</v>
      </c>
      <c r="F889" s="240" t="s">
        <v>1172</v>
      </c>
      <c r="G889" s="238"/>
      <c r="H889" s="241">
        <v>4</v>
      </c>
      <c r="I889" s="242"/>
      <c r="J889" s="238"/>
      <c r="K889" s="238"/>
      <c r="L889" s="243"/>
      <c r="M889" s="244"/>
      <c r="N889" s="245"/>
      <c r="O889" s="245"/>
      <c r="P889" s="245"/>
      <c r="Q889" s="245"/>
      <c r="R889" s="245"/>
      <c r="S889" s="245"/>
      <c r="T889" s="246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7" t="s">
        <v>234</v>
      </c>
      <c r="AU889" s="247" t="s">
        <v>82</v>
      </c>
      <c r="AV889" s="13" t="s">
        <v>82</v>
      </c>
      <c r="AW889" s="13" t="s">
        <v>33</v>
      </c>
      <c r="AX889" s="13" t="s">
        <v>72</v>
      </c>
      <c r="AY889" s="247" t="s">
        <v>221</v>
      </c>
    </row>
    <row r="890" spans="1:51" s="15" customFormat="1" ht="12">
      <c r="A890" s="15"/>
      <c r="B890" s="258"/>
      <c r="C890" s="259"/>
      <c r="D890" s="230" t="s">
        <v>234</v>
      </c>
      <c r="E890" s="260" t="s">
        <v>19</v>
      </c>
      <c r="F890" s="261" t="s">
        <v>243</v>
      </c>
      <c r="G890" s="259"/>
      <c r="H890" s="262">
        <v>4</v>
      </c>
      <c r="I890" s="263"/>
      <c r="J890" s="259"/>
      <c r="K890" s="259"/>
      <c r="L890" s="264"/>
      <c r="M890" s="265"/>
      <c r="N890" s="266"/>
      <c r="O890" s="266"/>
      <c r="P890" s="266"/>
      <c r="Q890" s="266"/>
      <c r="R890" s="266"/>
      <c r="S890" s="266"/>
      <c r="T890" s="267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68" t="s">
        <v>234</v>
      </c>
      <c r="AU890" s="268" t="s">
        <v>82</v>
      </c>
      <c r="AV890" s="15" t="s">
        <v>228</v>
      </c>
      <c r="AW890" s="15" t="s">
        <v>33</v>
      </c>
      <c r="AX890" s="15" t="s">
        <v>80</v>
      </c>
      <c r="AY890" s="268" t="s">
        <v>221</v>
      </c>
    </row>
    <row r="891" spans="1:65" s="2" customFormat="1" ht="24.15" customHeight="1">
      <c r="A891" s="41"/>
      <c r="B891" s="42"/>
      <c r="C891" s="269" t="s">
        <v>1173</v>
      </c>
      <c r="D891" s="269" t="s">
        <v>295</v>
      </c>
      <c r="E891" s="270" t="s">
        <v>1174</v>
      </c>
      <c r="F891" s="271" t="s">
        <v>1175</v>
      </c>
      <c r="G891" s="272" t="s">
        <v>336</v>
      </c>
      <c r="H891" s="273">
        <v>4</v>
      </c>
      <c r="I891" s="274"/>
      <c r="J891" s="275">
        <f>ROUND(I891*H891,2)</f>
        <v>0</v>
      </c>
      <c r="K891" s="271" t="s">
        <v>227</v>
      </c>
      <c r="L891" s="276"/>
      <c r="M891" s="277" t="s">
        <v>19</v>
      </c>
      <c r="N891" s="278" t="s">
        <v>43</v>
      </c>
      <c r="O891" s="87"/>
      <c r="P891" s="226">
        <f>O891*H891</f>
        <v>0</v>
      </c>
      <c r="Q891" s="226">
        <v>0.0003</v>
      </c>
      <c r="R891" s="226">
        <f>Q891*H891</f>
        <v>0.0012</v>
      </c>
      <c r="S891" s="226">
        <v>0</v>
      </c>
      <c r="T891" s="227">
        <f>S891*H891</f>
        <v>0</v>
      </c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R891" s="228" t="s">
        <v>484</v>
      </c>
      <c r="AT891" s="228" t="s">
        <v>295</v>
      </c>
      <c r="AU891" s="228" t="s">
        <v>82</v>
      </c>
      <c r="AY891" s="20" t="s">
        <v>221</v>
      </c>
      <c r="BE891" s="229">
        <f>IF(N891="základní",J891,0)</f>
        <v>0</v>
      </c>
      <c r="BF891" s="229">
        <f>IF(N891="snížená",J891,0)</f>
        <v>0</v>
      </c>
      <c r="BG891" s="229">
        <f>IF(N891="zákl. přenesená",J891,0)</f>
        <v>0</v>
      </c>
      <c r="BH891" s="229">
        <f>IF(N891="sníž. přenesená",J891,0)</f>
        <v>0</v>
      </c>
      <c r="BI891" s="229">
        <f>IF(N891="nulová",J891,0)</f>
        <v>0</v>
      </c>
      <c r="BJ891" s="20" t="s">
        <v>80</v>
      </c>
      <c r="BK891" s="229">
        <f>ROUND(I891*H891,2)</f>
        <v>0</v>
      </c>
      <c r="BL891" s="20" t="s">
        <v>341</v>
      </c>
      <c r="BM891" s="228" t="s">
        <v>1176</v>
      </c>
    </row>
    <row r="892" spans="1:47" s="2" customFormat="1" ht="12">
      <c r="A892" s="41"/>
      <c r="B892" s="42"/>
      <c r="C892" s="43"/>
      <c r="D892" s="230" t="s">
        <v>230</v>
      </c>
      <c r="E892" s="43"/>
      <c r="F892" s="231" t="s">
        <v>1175</v>
      </c>
      <c r="G892" s="43"/>
      <c r="H892" s="43"/>
      <c r="I892" s="232"/>
      <c r="J892" s="43"/>
      <c r="K892" s="43"/>
      <c r="L892" s="47"/>
      <c r="M892" s="233"/>
      <c r="N892" s="234"/>
      <c r="O892" s="87"/>
      <c r="P892" s="87"/>
      <c r="Q892" s="87"/>
      <c r="R892" s="87"/>
      <c r="S892" s="87"/>
      <c r="T892" s="88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T892" s="20" t="s">
        <v>230</v>
      </c>
      <c r="AU892" s="20" t="s">
        <v>82</v>
      </c>
    </row>
    <row r="893" spans="1:65" s="2" customFormat="1" ht="37.8" customHeight="1">
      <c r="A893" s="41"/>
      <c r="B893" s="42"/>
      <c r="C893" s="217" t="s">
        <v>1177</v>
      </c>
      <c r="D893" s="217" t="s">
        <v>223</v>
      </c>
      <c r="E893" s="218" t="s">
        <v>1178</v>
      </c>
      <c r="F893" s="219" t="s">
        <v>1179</v>
      </c>
      <c r="G893" s="220" t="s">
        <v>336</v>
      </c>
      <c r="H893" s="221">
        <v>1</v>
      </c>
      <c r="I893" s="222"/>
      <c r="J893" s="223">
        <f>ROUND(I893*H893,2)</f>
        <v>0</v>
      </c>
      <c r="K893" s="219" t="s">
        <v>227</v>
      </c>
      <c r="L893" s="47"/>
      <c r="M893" s="224" t="s">
        <v>19</v>
      </c>
      <c r="N893" s="225" t="s">
        <v>43</v>
      </c>
      <c r="O893" s="87"/>
      <c r="P893" s="226">
        <f>O893*H893</f>
        <v>0</v>
      </c>
      <c r="Q893" s="226">
        <v>0</v>
      </c>
      <c r="R893" s="226">
        <f>Q893*H893</f>
        <v>0</v>
      </c>
      <c r="S893" s="226">
        <v>0</v>
      </c>
      <c r="T893" s="227">
        <f>S893*H893</f>
        <v>0</v>
      </c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R893" s="228" t="s">
        <v>341</v>
      </c>
      <c r="AT893" s="228" t="s">
        <v>223</v>
      </c>
      <c r="AU893" s="228" t="s">
        <v>82</v>
      </c>
      <c r="AY893" s="20" t="s">
        <v>221</v>
      </c>
      <c r="BE893" s="229">
        <f>IF(N893="základní",J893,0)</f>
        <v>0</v>
      </c>
      <c r="BF893" s="229">
        <f>IF(N893="snížená",J893,0)</f>
        <v>0</v>
      </c>
      <c r="BG893" s="229">
        <f>IF(N893="zákl. přenesená",J893,0)</f>
        <v>0</v>
      </c>
      <c r="BH893" s="229">
        <f>IF(N893="sníž. přenesená",J893,0)</f>
        <v>0</v>
      </c>
      <c r="BI893" s="229">
        <f>IF(N893="nulová",J893,0)</f>
        <v>0</v>
      </c>
      <c r="BJ893" s="20" t="s">
        <v>80</v>
      </c>
      <c r="BK893" s="229">
        <f>ROUND(I893*H893,2)</f>
        <v>0</v>
      </c>
      <c r="BL893" s="20" t="s">
        <v>341</v>
      </c>
      <c r="BM893" s="228" t="s">
        <v>1180</v>
      </c>
    </row>
    <row r="894" spans="1:47" s="2" customFormat="1" ht="12">
      <c r="A894" s="41"/>
      <c r="B894" s="42"/>
      <c r="C894" s="43"/>
      <c r="D894" s="230" t="s">
        <v>230</v>
      </c>
      <c r="E894" s="43"/>
      <c r="F894" s="231" t="s">
        <v>1181</v>
      </c>
      <c r="G894" s="43"/>
      <c r="H894" s="43"/>
      <c r="I894" s="232"/>
      <c r="J894" s="43"/>
      <c r="K894" s="43"/>
      <c r="L894" s="47"/>
      <c r="M894" s="233"/>
      <c r="N894" s="234"/>
      <c r="O894" s="87"/>
      <c r="P894" s="87"/>
      <c r="Q894" s="87"/>
      <c r="R894" s="87"/>
      <c r="S894" s="87"/>
      <c r="T894" s="88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T894" s="20" t="s">
        <v>230</v>
      </c>
      <c r="AU894" s="20" t="s">
        <v>82</v>
      </c>
    </row>
    <row r="895" spans="1:47" s="2" customFormat="1" ht="12">
      <c r="A895" s="41"/>
      <c r="B895" s="42"/>
      <c r="C895" s="43"/>
      <c r="D895" s="235" t="s">
        <v>232</v>
      </c>
      <c r="E895" s="43"/>
      <c r="F895" s="236" t="s">
        <v>1182</v>
      </c>
      <c r="G895" s="43"/>
      <c r="H895" s="43"/>
      <c r="I895" s="232"/>
      <c r="J895" s="43"/>
      <c r="K895" s="43"/>
      <c r="L895" s="47"/>
      <c r="M895" s="233"/>
      <c r="N895" s="234"/>
      <c r="O895" s="87"/>
      <c r="P895" s="87"/>
      <c r="Q895" s="87"/>
      <c r="R895" s="87"/>
      <c r="S895" s="87"/>
      <c r="T895" s="88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T895" s="20" t="s">
        <v>232</v>
      </c>
      <c r="AU895" s="20" t="s">
        <v>82</v>
      </c>
    </row>
    <row r="896" spans="1:51" s="13" customFormat="1" ht="12">
      <c r="A896" s="13"/>
      <c r="B896" s="237"/>
      <c r="C896" s="238"/>
      <c r="D896" s="230" t="s">
        <v>234</v>
      </c>
      <c r="E896" s="239" t="s">
        <v>19</v>
      </c>
      <c r="F896" s="240" t="s">
        <v>1183</v>
      </c>
      <c r="G896" s="238"/>
      <c r="H896" s="241">
        <v>1</v>
      </c>
      <c r="I896" s="242"/>
      <c r="J896" s="238"/>
      <c r="K896" s="238"/>
      <c r="L896" s="243"/>
      <c r="M896" s="244"/>
      <c r="N896" s="245"/>
      <c r="O896" s="245"/>
      <c r="P896" s="245"/>
      <c r="Q896" s="245"/>
      <c r="R896" s="245"/>
      <c r="S896" s="245"/>
      <c r="T896" s="246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7" t="s">
        <v>234</v>
      </c>
      <c r="AU896" s="247" t="s">
        <v>82</v>
      </c>
      <c r="AV896" s="13" t="s">
        <v>82</v>
      </c>
      <c r="AW896" s="13" t="s">
        <v>33</v>
      </c>
      <c r="AX896" s="13" t="s">
        <v>72</v>
      </c>
      <c r="AY896" s="247" t="s">
        <v>221</v>
      </c>
    </row>
    <row r="897" spans="1:51" s="15" customFormat="1" ht="12">
      <c r="A897" s="15"/>
      <c r="B897" s="258"/>
      <c r="C897" s="259"/>
      <c r="D897" s="230" t="s">
        <v>234</v>
      </c>
      <c r="E897" s="260" t="s">
        <v>19</v>
      </c>
      <c r="F897" s="261" t="s">
        <v>243</v>
      </c>
      <c r="G897" s="259"/>
      <c r="H897" s="262">
        <v>1</v>
      </c>
      <c r="I897" s="263"/>
      <c r="J897" s="259"/>
      <c r="K897" s="259"/>
      <c r="L897" s="264"/>
      <c r="M897" s="265"/>
      <c r="N897" s="266"/>
      <c r="O897" s="266"/>
      <c r="P897" s="266"/>
      <c r="Q897" s="266"/>
      <c r="R897" s="266"/>
      <c r="S897" s="266"/>
      <c r="T897" s="267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T897" s="268" t="s">
        <v>234</v>
      </c>
      <c r="AU897" s="268" t="s">
        <v>82</v>
      </c>
      <c r="AV897" s="15" t="s">
        <v>228</v>
      </c>
      <c r="AW897" s="15" t="s">
        <v>33</v>
      </c>
      <c r="AX897" s="15" t="s">
        <v>80</v>
      </c>
      <c r="AY897" s="268" t="s">
        <v>221</v>
      </c>
    </row>
    <row r="898" spans="1:65" s="2" customFormat="1" ht="16.5" customHeight="1">
      <c r="A898" s="41"/>
      <c r="B898" s="42"/>
      <c r="C898" s="269" t="s">
        <v>1184</v>
      </c>
      <c r="D898" s="269" t="s">
        <v>295</v>
      </c>
      <c r="E898" s="270" t="s">
        <v>1185</v>
      </c>
      <c r="F898" s="271" t="s">
        <v>1186</v>
      </c>
      <c r="G898" s="272" t="s">
        <v>336</v>
      </c>
      <c r="H898" s="273">
        <v>1</v>
      </c>
      <c r="I898" s="274"/>
      <c r="J898" s="275">
        <f>ROUND(I898*H898,2)</f>
        <v>0</v>
      </c>
      <c r="K898" s="271" t="s">
        <v>227</v>
      </c>
      <c r="L898" s="276"/>
      <c r="M898" s="277" t="s">
        <v>19</v>
      </c>
      <c r="N898" s="278" t="s">
        <v>43</v>
      </c>
      <c r="O898" s="87"/>
      <c r="P898" s="226">
        <f>O898*H898</f>
        <v>0</v>
      </c>
      <c r="Q898" s="226">
        <v>0.0006</v>
      </c>
      <c r="R898" s="226">
        <f>Q898*H898</f>
        <v>0.0006</v>
      </c>
      <c r="S898" s="226">
        <v>0</v>
      </c>
      <c r="T898" s="227">
        <f>S898*H898</f>
        <v>0</v>
      </c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R898" s="228" t="s">
        <v>484</v>
      </c>
      <c r="AT898" s="228" t="s">
        <v>295</v>
      </c>
      <c r="AU898" s="228" t="s">
        <v>82</v>
      </c>
      <c r="AY898" s="20" t="s">
        <v>221</v>
      </c>
      <c r="BE898" s="229">
        <f>IF(N898="základní",J898,0)</f>
        <v>0</v>
      </c>
      <c r="BF898" s="229">
        <f>IF(N898="snížená",J898,0)</f>
        <v>0</v>
      </c>
      <c r="BG898" s="229">
        <f>IF(N898="zákl. přenesená",J898,0)</f>
        <v>0</v>
      </c>
      <c r="BH898" s="229">
        <f>IF(N898="sníž. přenesená",J898,0)</f>
        <v>0</v>
      </c>
      <c r="BI898" s="229">
        <f>IF(N898="nulová",J898,0)</f>
        <v>0</v>
      </c>
      <c r="BJ898" s="20" t="s">
        <v>80</v>
      </c>
      <c r="BK898" s="229">
        <f>ROUND(I898*H898,2)</f>
        <v>0</v>
      </c>
      <c r="BL898" s="20" t="s">
        <v>341</v>
      </c>
      <c r="BM898" s="228" t="s">
        <v>1187</v>
      </c>
    </row>
    <row r="899" spans="1:47" s="2" customFormat="1" ht="12">
      <c r="A899" s="41"/>
      <c r="B899" s="42"/>
      <c r="C899" s="43"/>
      <c r="D899" s="230" t="s">
        <v>230</v>
      </c>
      <c r="E899" s="43"/>
      <c r="F899" s="231" t="s">
        <v>1186</v>
      </c>
      <c r="G899" s="43"/>
      <c r="H899" s="43"/>
      <c r="I899" s="232"/>
      <c r="J899" s="43"/>
      <c r="K899" s="43"/>
      <c r="L899" s="47"/>
      <c r="M899" s="233"/>
      <c r="N899" s="234"/>
      <c r="O899" s="87"/>
      <c r="P899" s="87"/>
      <c r="Q899" s="87"/>
      <c r="R899" s="87"/>
      <c r="S899" s="87"/>
      <c r="T899" s="88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T899" s="20" t="s">
        <v>230</v>
      </c>
      <c r="AU899" s="20" t="s">
        <v>82</v>
      </c>
    </row>
    <row r="900" spans="1:65" s="2" customFormat="1" ht="37.8" customHeight="1">
      <c r="A900" s="41"/>
      <c r="B900" s="42"/>
      <c r="C900" s="217" t="s">
        <v>1188</v>
      </c>
      <c r="D900" s="217" t="s">
        <v>223</v>
      </c>
      <c r="E900" s="218" t="s">
        <v>1178</v>
      </c>
      <c r="F900" s="219" t="s">
        <v>1179</v>
      </c>
      <c r="G900" s="220" t="s">
        <v>336</v>
      </c>
      <c r="H900" s="221">
        <v>2</v>
      </c>
      <c r="I900" s="222"/>
      <c r="J900" s="223">
        <f>ROUND(I900*H900,2)</f>
        <v>0</v>
      </c>
      <c r="K900" s="219" t="s">
        <v>227</v>
      </c>
      <c r="L900" s="47"/>
      <c r="M900" s="224" t="s">
        <v>19</v>
      </c>
      <c r="N900" s="225" t="s">
        <v>43</v>
      </c>
      <c r="O900" s="87"/>
      <c r="P900" s="226">
        <f>O900*H900</f>
        <v>0</v>
      </c>
      <c r="Q900" s="226">
        <v>0</v>
      </c>
      <c r="R900" s="226">
        <f>Q900*H900</f>
        <v>0</v>
      </c>
      <c r="S900" s="226">
        <v>0</v>
      </c>
      <c r="T900" s="227">
        <f>S900*H900</f>
        <v>0</v>
      </c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R900" s="228" t="s">
        <v>341</v>
      </c>
      <c r="AT900" s="228" t="s">
        <v>223</v>
      </c>
      <c r="AU900" s="228" t="s">
        <v>82</v>
      </c>
      <c r="AY900" s="20" t="s">
        <v>221</v>
      </c>
      <c r="BE900" s="229">
        <f>IF(N900="základní",J900,0)</f>
        <v>0</v>
      </c>
      <c r="BF900" s="229">
        <f>IF(N900="snížená",J900,0)</f>
        <v>0</v>
      </c>
      <c r="BG900" s="229">
        <f>IF(N900="zákl. přenesená",J900,0)</f>
        <v>0</v>
      </c>
      <c r="BH900" s="229">
        <f>IF(N900="sníž. přenesená",J900,0)</f>
        <v>0</v>
      </c>
      <c r="BI900" s="229">
        <f>IF(N900="nulová",J900,0)</f>
        <v>0</v>
      </c>
      <c r="BJ900" s="20" t="s">
        <v>80</v>
      </c>
      <c r="BK900" s="229">
        <f>ROUND(I900*H900,2)</f>
        <v>0</v>
      </c>
      <c r="BL900" s="20" t="s">
        <v>341</v>
      </c>
      <c r="BM900" s="228" t="s">
        <v>1189</v>
      </c>
    </row>
    <row r="901" spans="1:47" s="2" customFormat="1" ht="12">
      <c r="A901" s="41"/>
      <c r="B901" s="42"/>
      <c r="C901" s="43"/>
      <c r="D901" s="230" t="s">
        <v>230</v>
      </c>
      <c r="E901" s="43"/>
      <c r="F901" s="231" t="s">
        <v>1181</v>
      </c>
      <c r="G901" s="43"/>
      <c r="H901" s="43"/>
      <c r="I901" s="232"/>
      <c r="J901" s="43"/>
      <c r="K901" s="43"/>
      <c r="L901" s="47"/>
      <c r="M901" s="233"/>
      <c r="N901" s="234"/>
      <c r="O901" s="87"/>
      <c r="P901" s="87"/>
      <c r="Q901" s="87"/>
      <c r="R901" s="87"/>
      <c r="S901" s="87"/>
      <c r="T901" s="88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T901" s="20" t="s">
        <v>230</v>
      </c>
      <c r="AU901" s="20" t="s">
        <v>82</v>
      </c>
    </row>
    <row r="902" spans="1:47" s="2" customFormat="1" ht="12">
      <c r="A902" s="41"/>
      <c r="B902" s="42"/>
      <c r="C902" s="43"/>
      <c r="D902" s="235" t="s">
        <v>232</v>
      </c>
      <c r="E902" s="43"/>
      <c r="F902" s="236" t="s">
        <v>1182</v>
      </c>
      <c r="G902" s="43"/>
      <c r="H902" s="43"/>
      <c r="I902" s="232"/>
      <c r="J902" s="43"/>
      <c r="K902" s="43"/>
      <c r="L902" s="47"/>
      <c r="M902" s="233"/>
      <c r="N902" s="234"/>
      <c r="O902" s="87"/>
      <c r="P902" s="87"/>
      <c r="Q902" s="87"/>
      <c r="R902" s="87"/>
      <c r="S902" s="87"/>
      <c r="T902" s="88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T902" s="20" t="s">
        <v>232</v>
      </c>
      <c r="AU902" s="20" t="s">
        <v>82</v>
      </c>
    </row>
    <row r="903" spans="1:51" s="13" customFormat="1" ht="12">
      <c r="A903" s="13"/>
      <c r="B903" s="237"/>
      <c r="C903" s="238"/>
      <c r="D903" s="230" t="s">
        <v>234</v>
      </c>
      <c r="E903" s="239" t="s">
        <v>19</v>
      </c>
      <c r="F903" s="240" t="s">
        <v>1151</v>
      </c>
      <c r="G903" s="238"/>
      <c r="H903" s="241">
        <v>2</v>
      </c>
      <c r="I903" s="242"/>
      <c r="J903" s="238"/>
      <c r="K903" s="238"/>
      <c r="L903" s="243"/>
      <c r="M903" s="244"/>
      <c r="N903" s="245"/>
      <c r="O903" s="245"/>
      <c r="P903" s="245"/>
      <c r="Q903" s="245"/>
      <c r="R903" s="245"/>
      <c r="S903" s="245"/>
      <c r="T903" s="246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7" t="s">
        <v>234</v>
      </c>
      <c r="AU903" s="247" t="s">
        <v>82</v>
      </c>
      <c r="AV903" s="13" t="s">
        <v>82</v>
      </c>
      <c r="AW903" s="13" t="s">
        <v>33</v>
      </c>
      <c r="AX903" s="13" t="s">
        <v>72</v>
      </c>
      <c r="AY903" s="247" t="s">
        <v>221</v>
      </c>
    </row>
    <row r="904" spans="1:51" s="15" customFormat="1" ht="12">
      <c r="A904" s="15"/>
      <c r="B904" s="258"/>
      <c r="C904" s="259"/>
      <c r="D904" s="230" t="s">
        <v>234</v>
      </c>
      <c r="E904" s="260" t="s">
        <v>19</v>
      </c>
      <c r="F904" s="261" t="s">
        <v>243</v>
      </c>
      <c r="G904" s="259"/>
      <c r="H904" s="262">
        <v>2</v>
      </c>
      <c r="I904" s="263"/>
      <c r="J904" s="259"/>
      <c r="K904" s="259"/>
      <c r="L904" s="264"/>
      <c r="M904" s="265"/>
      <c r="N904" s="266"/>
      <c r="O904" s="266"/>
      <c r="P904" s="266"/>
      <c r="Q904" s="266"/>
      <c r="R904" s="266"/>
      <c r="S904" s="266"/>
      <c r="T904" s="267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T904" s="268" t="s">
        <v>234</v>
      </c>
      <c r="AU904" s="268" t="s">
        <v>82</v>
      </c>
      <c r="AV904" s="15" t="s">
        <v>228</v>
      </c>
      <c r="AW904" s="15" t="s">
        <v>33</v>
      </c>
      <c r="AX904" s="15" t="s">
        <v>80</v>
      </c>
      <c r="AY904" s="268" t="s">
        <v>221</v>
      </c>
    </row>
    <row r="905" spans="1:65" s="2" customFormat="1" ht="16.5" customHeight="1">
      <c r="A905" s="41"/>
      <c r="B905" s="42"/>
      <c r="C905" s="269" t="s">
        <v>1190</v>
      </c>
      <c r="D905" s="269" t="s">
        <v>295</v>
      </c>
      <c r="E905" s="270" t="s">
        <v>1185</v>
      </c>
      <c r="F905" s="271" t="s">
        <v>1186</v>
      </c>
      <c r="G905" s="272" t="s">
        <v>336</v>
      </c>
      <c r="H905" s="273">
        <v>2</v>
      </c>
      <c r="I905" s="274"/>
      <c r="J905" s="275">
        <f>ROUND(I905*H905,2)</f>
        <v>0</v>
      </c>
      <c r="K905" s="271" t="s">
        <v>227</v>
      </c>
      <c r="L905" s="276"/>
      <c r="M905" s="277" t="s">
        <v>19</v>
      </c>
      <c r="N905" s="278" t="s">
        <v>43</v>
      </c>
      <c r="O905" s="87"/>
      <c r="P905" s="226">
        <f>O905*H905</f>
        <v>0</v>
      </c>
      <c r="Q905" s="226">
        <v>0.0006</v>
      </c>
      <c r="R905" s="226">
        <f>Q905*H905</f>
        <v>0.0012</v>
      </c>
      <c r="S905" s="226">
        <v>0</v>
      </c>
      <c r="T905" s="227">
        <f>S905*H905</f>
        <v>0</v>
      </c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R905" s="228" t="s">
        <v>484</v>
      </c>
      <c r="AT905" s="228" t="s">
        <v>295</v>
      </c>
      <c r="AU905" s="228" t="s">
        <v>82</v>
      </c>
      <c r="AY905" s="20" t="s">
        <v>221</v>
      </c>
      <c r="BE905" s="229">
        <f>IF(N905="základní",J905,0)</f>
        <v>0</v>
      </c>
      <c r="BF905" s="229">
        <f>IF(N905="snížená",J905,0)</f>
        <v>0</v>
      </c>
      <c r="BG905" s="229">
        <f>IF(N905="zákl. přenesená",J905,0)</f>
        <v>0</v>
      </c>
      <c r="BH905" s="229">
        <f>IF(N905="sníž. přenesená",J905,0)</f>
        <v>0</v>
      </c>
      <c r="BI905" s="229">
        <f>IF(N905="nulová",J905,0)</f>
        <v>0</v>
      </c>
      <c r="BJ905" s="20" t="s">
        <v>80</v>
      </c>
      <c r="BK905" s="229">
        <f>ROUND(I905*H905,2)</f>
        <v>0</v>
      </c>
      <c r="BL905" s="20" t="s">
        <v>341</v>
      </c>
      <c r="BM905" s="228" t="s">
        <v>1191</v>
      </c>
    </row>
    <row r="906" spans="1:47" s="2" customFormat="1" ht="12">
      <c r="A906" s="41"/>
      <c r="B906" s="42"/>
      <c r="C906" s="43"/>
      <c r="D906" s="230" t="s">
        <v>230</v>
      </c>
      <c r="E906" s="43"/>
      <c r="F906" s="231" t="s">
        <v>1186</v>
      </c>
      <c r="G906" s="43"/>
      <c r="H906" s="43"/>
      <c r="I906" s="232"/>
      <c r="J906" s="43"/>
      <c r="K906" s="43"/>
      <c r="L906" s="47"/>
      <c r="M906" s="233"/>
      <c r="N906" s="234"/>
      <c r="O906" s="87"/>
      <c r="P906" s="87"/>
      <c r="Q906" s="87"/>
      <c r="R906" s="87"/>
      <c r="S906" s="87"/>
      <c r="T906" s="88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T906" s="20" t="s">
        <v>230</v>
      </c>
      <c r="AU906" s="20" t="s">
        <v>82</v>
      </c>
    </row>
    <row r="907" spans="1:65" s="2" customFormat="1" ht="37.8" customHeight="1">
      <c r="A907" s="41"/>
      <c r="B907" s="42"/>
      <c r="C907" s="217" t="s">
        <v>1192</v>
      </c>
      <c r="D907" s="217" t="s">
        <v>223</v>
      </c>
      <c r="E907" s="218" t="s">
        <v>1193</v>
      </c>
      <c r="F907" s="219" t="s">
        <v>1194</v>
      </c>
      <c r="G907" s="220" t="s">
        <v>305</v>
      </c>
      <c r="H907" s="221">
        <v>1.05</v>
      </c>
      <c r="I907" s="222"/>
      <c r="J907" s="223">
        <f>ROUND(I907*H907,2)</f>
        <v>0</v>
      </c>
      <c r="K907" s="219" t="s">
        <v>227</v>
      </c>
      <c r="L907" s="47"/>
      <c r="M907" s="224" t="s">
        <v>19</v>
      </c>
      <c r="N907" s="225" t="s">
        <v>43</v>
      </c>
      <c r="O907" s="87"/>
      <c r="P907" s="226">
        <f>O907*H907</f>
        <v>0</v>
      </c>
      <c r="Q907" s="226">
        <v>0.00167</v>
      </c>
      <c r="R907" s="226">
        <f>Q907*H907</f>
        <v>0.0017535</v>
      </c>
      <c r="S907" s="226">
        <v>0</v>
      </c>
      <c r="T907" s="227">
        <f>S907*H907</f>
        <v>0</v>
      </c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R907" s="228" t="s">
        <v>341</v>
      </c>
      <c r="AT907" s="228" t="s">
        <v>223</v>
      </c>
      <c r="AU907" s="228" t="s">
        <v>82</v>
      </c>
      <c r="AY907" s="20" t="s">
        <v>221</v>
      </c>
      <c r="BE907" s="229">
        <f>IF(N907="základní",J907,0)</f>
        <v>0</v>
      </c>
      <c r="BF907" s="229">
        <f>IF(N907="snížená",J907,0)</f>
        <v>0</v>
      </c>
      <c r="BG907" s="229">
        <f>IF(N907="zákl. přenesená",J907,0)</f>
        <v>0</v>
      </c>
      <c r="BH907" s="229">
        <f>IF(N907="sníž. přenesená",J907,0)</f>
        <v>0</v>
      </c>
      <c r="BI907" s="229">
        <f>IF(N907="nulová",J907,0)</f>
        <v>0</v>
      </c>
      <c r="BJ907" s="20" t="s">
        <v>80</v>
      </c>
      <c r="BK907" s="229">
        <f>ROUND(I907*H907,2)</f>
        <v>0</v>
      </c>
      <c r="BL907" s="20" t="s">
        <v>341</v>
      </c>
      <c r="BM907" s="228" t="s">
        <v>1195</v>
      </c>
    </row>
    <row r="908" spans="1:47" s="2" customFormat="1" ht="12">
      <c r="A908" s="41"/>
      <c r="B908" s="42"/>
      <c r="C908" s="43"/>
      <c r="D908" s="230" t="s">
        <v>230</v>
      </c>
      <c r="E908" s="43"/>
      <c r="F908" s="231" t="s">
        <v>1196</v>
      </c>
      <c r="G908" s="43"/>
      <c r="H908" s="43"/>
      <c r="I908" s="232"/>
      <c r="J908" s="43"/>
      <c r="K908" s="43"/>
      <c r="L908" s="47"/>
      <c r="M908" s="233"/>
      <c r="N908" s="234"/>
      <c r="O908" s="87"/>
      <c r="P908" s="87"/>
      <c r="Q908" s="87"/>
      <c r="R908" s="87"/>
      <c r="S908" s="87"/>
      <c r="T908" s="88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T908" s="20" t="s">
        <v>230</v>
      </c>
      <c r="AU908" s="20" t="s">
        <v>82</v>
      </c>
    </row>
    <row r="909" spans="1:47" s="2" customFormat="1" ht="12">
      <c r="A909" s="41"/>
      <c r="B909" s="42"/>
      <c r="C909" s="43"/>
      <c r="D909" s="235" t="s">
        <v>232</v>
      </c>
      <c r="E909" s="43"/>
      <c r="F909" s="236" t="s">
        <v>1197</v>
      </c>
      <c r="G909" s="43"/>
      <c r="H909" s="43"/>
      <c r="I909" s="232"/>
      <c r="J909" s="43"/>
      <c r="K909" s="43"/>
      <c r="L909" s="47"/>
      <c r="M909" s="233"/>
      <c r="N909" s="234"/>
      <c r="O909" s="87"/>
      <c r="P909" s="87"/>
      <c r="Q909" s="87"/>
      <c r="R909" s="87"/>
      <c r="S909" s="87"/>
      <c r="T909" s="88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T909" s="20" t="s">
        <v>232</v>
      </c>
      <c r="AU909" s="20" t="s">
        <v>82</v>
      </c>
    </row>
    <row r="910" spans="1:51" s="13" customFormat="1" ht="12">
      <c r="A910" s="13"/>
      <c r="B910" s="237"/>
      <c r="C910" s="238"/>
      <c r="D910" s="230" t="s">
        <v>234</v>
      </c>
      <c r="E910" s="239" t="s">
        <v>19</v>
      </c>
      <c r="F910" s="240" t="s">
        <v>1198</v>
      </c>
      <c r="G910" s="238"/>
      <c r="H910" s="241">
        <v>1.05</v>
      </c>
      <c r="I910" s="242"/>
      <c r="J910" s="238"/>
      <c r="K910" s="238"/>
      <c r="L910" s="243"/>
      <c r="M910" s="244"/>
      <c r="N910" s="245"/>
      <c r="O910" s="245"/>
      <c r="P910" s="245"/>
      <c r="Q910" s="245"/>
      <c r="R910" s="245"/>
      <c r="S910" s="245"/>
      <c r="T910" s="246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7" t="s">
        <v>234</v>
      </c>
      <c r="AU910" s="247" t="s">
        <v>82</v>
      </c>
      <c r="AV910" s="13" t="s">
        <v>82</v>
      </c>
      <c r="AW910" s="13" t="s">
        <v>33</v>
      </c>
      <c r="AX910" s="13" t="s">
        <v>72</v>
      </c>
      <c r="AY910" s="247" t="s">
        <v>221</v>
      </c>
    </row>
    <row r="911" spans="1:51" s="15" customFormat="1" ht="12">
      <c r="A911" s="15"/>
      <c r="B911" s="258"/>
      <c r="C911" s="259"/>
      <c r="D911" s="230" t="s">
        <v>234</v>
      </c>
      <c r="E911" s="260" t="s">
        <v>19</v>
      </c>
      <c r="F911" s="261" t="s">
        <v>243</v>
      </c>
      <c r="G911" s="259"/>
      <c r="H911" s="262">
        <v>1.05</v>
      </c>
      <c r="I911" s="263"/>
      <c r="J911" s="259"/>
      <c r="K911" s="259"/>
      <c r="L911" s="264"/>
      <c r="M911" s="265"/>
      <c r="N911" s="266"/>
      <c r="O911" s="266"/>
      <c r="P911" s="266"/>
      <c r="Q911" s="266"/>
      <c r="R911" s="266"/>
      <c r="S911" s="266"/>
      <c r="T911" s="267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68" t="s">
        <v>234</v>
      </c>
      <c r="AU911" s="268" t="s">
        <v>82</v>
      </c>
      <c r="AV911" s="15" t="s">
        <v>228</v>
      </c>
      <c r="AW911" s="15" t="s">
        <v>33</v>
      </c>
      <c r="AX911" s="15" t="s">
        <v>80</v>
      </c>
      <c r="AY911" s="268" t="s">
        <v>221</v>
      </c>
    </row>
    <row r="912" spans="1:65" s="2" customFormat="1" ht="37.8" customHeight="1">
      <c r="A912" s="41"/>
      <c r="B912" s="42"/>
      <c r="C912" s="217" t="s">
        <v>1199</v>
      </c>
      <c r="D912" s="217" t="s">
        <v>223</v>
      </c>
      <c r="E912" s="218" t="s">
        <v>1200</v>
      </c>
      <c r="F912" s="219" t="s">
        <v>1201</v>
      </c>
      <c r="G912" s="220" t="s">
        <v>305</v>
      </c>
      <c r="H912" s="221">
        <v>3.22</v>
      </c>
      <c r="I912" s="222"/>
      <c r="J912" s="223">
        <f>ROUND(I912*H912,2)</f>
        <v>0</v>
      </c>
      <c r="K912" s="219" t="s">
        <v>227</v>
      </c>
      <c r="L912" s="47"/>
      <c r="M912" s="224" t="s">
        <v>19</v>
      </c>
      <c r="N912" s="225" t="s">
        <v>43</v>
      </c>
      <c r="O912" s="87"/>
      <c r="P912" s="226">
        <f>O912*H912</f>
        <v>0</v>
      </c>
      <c r="Q912" s="226">
        <v>0.00344</v>
      </c>
      <c r="R912" s="226">
        <f>Q912*H912</f>
        <v>0.011076800000000001</v>
      </c>
      <c r="S912" s="226">
        <v>0</v>
      </c>
      <c r="T912" s="227">
        <f>S912*H912</f>
        <v>0</v>
      </c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R912" s="228" t="s">
        <v>341</v>
      </c>
      <c r="AT912" s="228" t="s">
        <v>223</v>
      </c>
      <c r="AU912" s="228" t="s">
        <v>82</v>
      </c>
      <c r="AY912" s="20" t="s">
        <v>221</v>
      </c>
      <c r="BE912" s="229">
        <f>IF(N912="základní",J912,0)</f>
        <v>0</v>
      </c>
      <c r="BF912" s="229">
        <f>IF(N912="snížená",J912,0)</f>
        <v>0</v>
      </c>
      <c r="BG912" s="229">
        <f>IF(N912="zákl. přenesená",J912,0)</f>
        <v>0</v>
      </c>
      <c r="BH912" s="229">
        <f>IF(N912="sníž. přenesená",J912,0)</f>
        <v>0</v>
      </c>
      <c r="BI912" s="229">
        <f>IF(N912="nulová",J912,0)</f>
        <v>0</v>
      </c>
      <c r="BJ912" s="20" t="s">
        <v>80</v>
      </c>
      <c r="BK912" s="229">
        <f>ROUND(I912*H912,2)</f>
        <v>0</v>
      </c>
      <c r="BL912" s="20" t="s">
        <v>341</v>
      </c>
      <c r="BM912" s="228" t="s">
        <v>1202</v>
      </c>
    </row>
    <row r="913" spans="1:47" s="2" customFormat="1" ht="12">
      <c r="A913" s="41"/>
      <c r="B913" s="42"/>
      <c r="C913" s="43"/>
      <c r="D913" s="230" t="s">
        <v>230</v>
      </c>
      <c r="E913" s="43"/>
      <c r="F913" s="231" t="s">
        <v>1203</v>
      </c>
      <c r="G913" s="43"/>
      <c r="H913" s="43"/>
      <c r="I913" s="232"/>
      <c r="J913" s="43"/>
      <c r="K913" s="43"/>
      <c r="L913" s="47"/>
      <c r="M913" s="233"/>
      <c r="N913" s="234"/>
      <c r="O913" s="87"/>
      <c r="P913" s="87"/>
      <c r="Q913" s="87"/>
      <c r="R913" s="87"/>
      <c r="S913" s="87"/>
      <c r="T913" s="88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T913" s="20" t="s">
        <v>230</v>
      </c>
      <c r="AU913" s="20" t="s">
        <v>82</v>
      </c>
    </row>
    <row r="914" spans="1:47" s="2" customFormat="1" ht="12">
      <c r="A914" s="41"/>
      <c r="B914" s="42"/>
      <c r="C914" s="43"/>
      <c r="D914" s="235" t="s">
        <v>232</v>
      </c>
      <c r="E914" s="43"/>
      <c r="F914" s="236" t="s">
        <v>1204</v>
      </c>
      <c r="G914" s="43"/>
      <c r="H914" s="43"/>
      <c r="I914" s="232"/>
      <c r="J914" s="43"/>
      <c r="K914" s="43"/>
      <c r="L914" s="47"/>
      <c r="M914" s="233"/>
      <c r="N914" s="234"/>
      <c r="O914" s="87"/>
      <c r="P914" s="87"/>
      <c r="Q914" s="87"/>
      <c r="R914" s="87"/>
      <c r="S914" s="87"/>
      <c r="T914" s="88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T914" s="20" t="s">
        <v>232</v>
      </c>
      <c r="AU914" s="20" t="s">
        <v>82</v>
      </c>
    </row>
    <row r="915" spans="1:51" s="13" customFormat="1" ht="12">
      <c r="A915" s="13"/>
      <c r="B915" s="237"/>
      <c r="C915" s="238"/>
      <c r="D915" s="230" t="s">
        <v>234</v>
      </c>
      <c r="E915" s="239" t="s">
        <v>19</v>
      </c>
      <c r="F915" s="240" t="s">
        <v>1205</v>
      </c>
      <c r="G915" s="238"/>
      <c r="H915" s="241">
        <v>2.2</v>
      </c>
      <c r="I915" s="242"/>
      <c r="J915" s="238"/>
      <c r="K915" s="238"/>
      <c r="L915" s="243"/>
      <c r="M915" s="244"/>
      <c r="N915" s="245"/>
      <c r="O915" s="245"/>
      <c r="P915" s="245"/>
      <c r="Q915" s="245"/>
      <c r="R915" s="245"/>
      <c r="S915" s="245"/>
      <c r="T915" s="246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7" t="s">
        <v>234</v>
      </c>
      <c r="AU915" s="247" t="s">
        <v>82</v>
      </c>
      <c r="AV915" s="13" t="s">
        <v>82</v>
      </c>
      <c r="AW915" s="13" t="s">
        <v>33</v>
      </c>
      <c r="AX915" s="13" t="s">
        <v>72</v>
      </c>
      <c r="AY915" s="247" t="s">
        <v>221</v>
      </c>
    </row>
    <row r="916" spans="1:51" s="13" customFormat="1" ht="12">
      <c r="A916" s="13"/>
      <c r="B916" s="237"/>
      <c r="C916" s="238"/>
      <c r="D916" s="230" t="s">
        <v>234</v>
      </c>
      <c r="E916" s="239" t="s">
        <v>19</v>
      </c>
      <c r="F916" s="240" t="s">
        <v>1206</v>
      </c>
      <c r="G916" s="238"/>
      <c r="H916" s="241">
        <v>1.02</v>
      </c>
      <c r="I916" s="242"/>
      <c r="J916" s="238"/>
      <c r="K916" s="238"/>
      <c r="L916" s="243"/>
      <c r="M916" s="244"/>
      <c r="N916" s="245"/>
      <c r="O916" s="245"/>
      <c r="P916" s="245"/>
      <c r="Q916" s="245"/>
      <c r="R916" s="245"/>
      <c r="S916" s="245"/>
      <c r="T916" s="246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7" t="s">
        <v>234</v>
      </c>
      <c r="AU916" s="247" t="s">
        <v>82</v>
      </c>
      <c r="AV916" s="13" t="s">
        <v>82</v>
      </c>
      <c r="AW916" s="13" t="s">
        <v>33</v>
      </c>
      <c r="AX916" s="13" t="s">
        <v>72</v>
      </c>
      <c r="AY916" s="247" t="s">
        <v>221</v>
      </c>
    </row>
    <row r="917" spans="1:51" s="15" customFormat="1" ht="12">
      <c r="A917" s="15"/>
      <c r="B917" s="258"/>
      <c r="C917" s="259"/>
      <c r="D917" s="230" t="s">
        <v>234</v>
      </c>
      <c r="E917" s="260" t="s">
        <v>19</v>
      </c>
      <c r="F917" s="261" t="s">
        <v>243</v>
      </c>
      <c r="G917" s="259"/>
      <c r="H917" s="262">
        <v>3.22</v>
      </c>
      <c r="I917" s="263"/>
      <c r="J917" s="259"/>
      <c r="K917" s="259"/>
      <c r="L917" s="264"/>
      <c r="M917" s="265"/>
      <c r="N917" s="266"/>
      <c r="O917" s="266"/>
      <c r="P917" s="266"/>
      <c r="Q917" s="266"/>
      <c r="R917" s="266"/>
      <c r="S917" s="266"/>
      <c r="T917" s="267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68" t="s">
        <v>234</v>
      </c>
      <c r="AU917" s="268" t="s">
        <v>82</v>
      </c>
      <c r="AV917" s="15" t="s">
        <v>228</v>
      </c>
      <c r="AW917" s="15" t="s">
        <v>33</v>
      </c>
      <c r="AX917" s="15" t="s">
        <v>80</v>
      </c>
      <c r="AY917" s="268" t="s">
        <v>221</v>
      </c>
    </row>
    <row r="918" spans="1:65" s="2" customFormat="1" ht="33" customHeight="1">
      <c r="A918" s="41"/>
      <c r="B918" s="42"/>
      <c r="C918" s="217" t="s">
        <v>1207</v>
      </c>
      <c r="D918" s="217" t="s">
        <v>223</v>
      </c>
      <c r="E918" s="218" t="s">
        <v>1208</v>
      </c>
      <c r="F918" s="219" t="s">
        <v>1209</v>
      </c>
      <c r="G918" s="220" t="s">
        <v>336</v>
      </c>
      <c r="H918" s="221">
        <v>1</v>
      </c>
      <c r="I918" s="222"/>
      <c r="J918" s="223">
        <f>ROUND(I918*H918,2)</f>
        <v>0</v>
      </c>
      <c r="K918" s="219" t="s">
        <v>227</v>
      </c>
      <c r="L918" s="47"/>
      <c r="M918" s="224" t="s">
        <v>19</v>
      </c>
      <c r="N918" s="225" t="s">
        <v>43</v>
      </c>
      <c r="O918" s="87"/>
      <c r="P918" s="226">
        <f>O918*H918</f>
        <v>0</v>
      </c>
      <c r="Q918" s="226">
        <v>0</v>
      </c>
      <c r="R918" s="226">
        <f>Q918*H918</f>
        <v>0</v>
      </c>
      <c r="S918" s="226">
        <v>0</v>
      </c>
      <c r="T918" s="227">
        <f>S918*H918</f>
        <v>0</v>
      </c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R918" s="228" t="s">
        <v>341</v>
      </c>
      <c r="AT918" s="228" t="s">
        <v>223</v>
      </c>
      <c r="AU918" s="228" t="s">
        <v>82</v>
      </c>
      <c r="AY918" s="20" t="s">
        <v>221</v>
      </c>
      <c r="BE918" s="229">
        <f>IF(N918="základní",J918,0)</f>
        <v>0</v>
      </c>
      <c r="BF918" s="229">
        <f>IF(N918="snížená",J918,0)</f>
        <v>0</v>
      </c>
      <c r="BG918" s="229">
        <f>IF(N918="zákl. přenesená",J918,0)</f>
        <v>0</v>
      </c>
      <c r="BH918" s="229">
        <f>IF(N918="sníž. přenesená",J918,0)</f>
        <v>0</v>
      </c>
      <c r="BI918" s="229">
        <f>IF(N918="nulová",J918,0)</f>
        <v>0</v>
      </c>
      <c r="BJ918" s="20" t="s">
        <v>80</v>
      </c>
      <c r="BK918" s="229">
        <f>ROUND(I918*H918,2)</f>
        <v>0</v>
      </c>
      <c r="BL918" s="20" t="s">
        <v>341</v>
      </c>
      <c r="BM918" s="228" t="s">
        <v>1210</v>
      </c>
    </row>
    <row r="919" spans="1:47" s="2" customFormat="1" ht="12">
      <c r="A919" s="41"/>
      <c r="B919" s="42"/>
      <c r="C919" s="43"/>
      <c r="D919" s="230" t="s">
        <v>230</v>
      </c>
      <c r="E919" s="43"/>
      <c r="F919" s="231" t="s">
        <v>1211</v>
      </c>
      <c r="G919" s="43"/>
      <c r="H919" s="43"/>
      <c r="I919" s="232"/>
      <c r="J919" s="43"/>
      <c r="K919" s="43"/>
      <c r="L919" s="47"/>
      <c r="M919" s="233"/>
      <c r="N919" s="234"/>
      <c r="O919" s="87"/>
      <c r="P919" s="87"/>
      <c r="Q919" s="87"/>
      <c r="R919" s="87"/>
      <c r="S919" s="87"/>
      <c r="T919" s="88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T919" s="20" t="s">
        <v>230</v>
      </c>
      <c r="AU919" s="20" t="s">
        <v>82</v>
      </c>
    </row>
    <row r="920" spans="1:47" s="2" customFormat="1" ht="12">
      <c r="A920" s="41"/>
      <c r="B920" s="42"/>
      <c r="C920" s="43"/>
      <c r="D920" s="235" t="s">
        <v>232</v>
      </c>
      <c r="E920" s="43"/>
      <c r="F920" s="236" t="s">
        <v>1212</v>
      </c>
      <c r="G920" s="43"/>
      <c r="H920" s="43"/>
      <c r="I920" s="232"/>
      <c r="J920" s="43"/>
      <c r="K920" s="43"/>
      <c r="L920" s="47"/>
      <c r="M920" s="233"/>
      <c r="N920" s="234"/>
      <c r="O920" s="87"/>
      <c r="P920" s="87"/>
      <c r="Q920" s="87"/>
      <c r="R920" s="87"/>
      <c r="S920" s="87"/>
      <c r="T920" s="88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T920" s="20" t="s">
        <v>232</v>
      </c>
      <c r="AU920" s="20" t="s">
        <v>82</v>
      </c>
    </row>
    <row r="921" spans="1:51" s="13" customFormat="1" ht="12">
      <c r="A921" s="13"/>
      <c r="B921" s="237"/>
      <c r="C921" s="238"/>
      <c r="D921" s="230" t="s">
        <v>234</v>
      </c>
      <c r="E921" s="239" t="s">
        <v>19</v>
      </c>
      <c r="F921" s="240" t="s">
        <v>1213</v>
      </c>
      <c r="G921" s="238"/>
      <c r="H921" s="241">
        <v>1</v>
      </c>
      <c r="I921" s="242"/>
      <c r="J921" s="238"/>
      <c r="K921" s="238"/>
      <c r="L921" s="243"/>
      <c r="M921" s="244"/>
      <c r="N921" s="245"/>
      <c r="O921" s="245"/>
      <c r="P921" s="245"/>
      <c r="Q921" s="245"/>
      <c r="R921" s="245"/>
      <c r="S921" s="245"/>
      <c r="T921" s="246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7" t="s">
        <v>234</v>
      </c>
      <c r="AU921" s="247" t="s">
        <v>82</v>
      </c>
      <c r="AV921" s="13" t="s">
        <v>82</v>
      </c>
      <c r="AW921" s="13" t="s">
        <v>33</v>
      </c>
      <c r="AX921" s="13" t="s">
        <v>72</v>
      </c>
      <c r="AY921" s="247" t="s">
        <v>221</v>
      </c>
    </row>
    <row r="922" spans="1:51" s="15" customFormat="1" ht="12">
      <c r="A922" s="15"/>
      <c r="B922" s="258"/>
      <c r="C922" s="259"/>
      <c r="D922" s="230" t="s">
        <v>234</v>
      </c>
      <c r="E922" s="260" t="s">
        <v>19</v>
      </c>
      <c r="F922" s="261" t="s">
        <v>243</v>
      </c>
      <c r="G922" s="259"/>
      <c r="H922" s="262">
        <v>1</v>
      </c>
      <c r="I922" s="263"/>
      <c r="J922" s="259"/>
      <c r="K922" s="259"/>
      <c r="L922" s="264"/>
      <c r="M922" s="265"/>
      <c r="N922" s="266"/>
      <c r="O922" s="266"/>
      <c r="P922" s="266"/>
      <c r="Q922" s="266"/>
      <c r="R922" s="266"/>
      <c r="S922" s="266"/>
      <c r="T922" s="267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68" t="s">
        <v>234</v>
      </c>
      <c r="AU922" s="268" t="s">
        <v>82</v>
      </c>
      <c r="AV922" s="15" t="s">
        <v>228</v>
      </c>
      <c r="AW922" s="15" t="s">
        <v>33</v>
      </c>
      <c r="AX922" s="15" t="s">
        <v>80</v>
      </c>
      <c r="AY922" s="268" t="s">
        <v>221</v>
      </c>
    </row>
    <row r="923" spans="1:65" s="2" customFormat="1" ht="24.15" customHeight="1">
      <c r="A923" s="41"/>
      <c r="B923" s="42"/>
      <c r="C923" s="269" t="s">
        <v>1214</v>
      </c>
      <c r="D923" s="269" t="s">
        <v>295</v>
      </c>
      <c r="E923" s="270" t="s">
        <v>1215</v>
      </c>
      <c r="F923" s="271" t="s">
        <v>1216</v>
      </c>
      <c r="G923" s="272" t="s">
        <v>336</v>
      </c>
      <c r="H923" s="273">
        <v>1</v>
      </c>
      <c r="I923" s="274"/>
      <c r="J923" s="275">
        <f>ROUND(I923*H923,2)</f>
        <v>0</v>
      </c>
      <c r="K923" s="271" t="s">
        <v>227</v>
      </c>
      <c r="L923" s="276"/>
      <c r="M923" s="277" t="s">
        <v>19</v>
      </c>
      <c r="N923" s="278" t="s">
        <v>43</v>
      </c>
      <c r="O923" s="87"/>
      <c r="P923" s="226">
        <f>O923*H923</f>
        <v>0</v>
      </c>
      <c r="Q923" s="226">
        <v>0.0008</v>
      </c>
      <c r="R923" s="226">
        <f>Q923*H923</f>
        <v>0.0008</v>
      </c>
      <c r="S923" s="226">
        <v>0</v>
      </c>
      <c r="T923" s="227">
        <f>S923*H923</f>
        <v>0</v>
      </c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R923" s="228" t="s">
        <v>484</v>
      </c>
      <c r="AT923" s="228" t="s">
        <v>295</v>
      </c>
      <c r="AU923" s="228" t="s">
        <v>82</v>
      </c>
      <c r="AY923" s="20" t="s">
        <v>221</v>
      </c>
      <c r="BE923" s="229">
        <f>IF(N923="základní",J923,0)</f>
        <v>0</v>
      </c>
      <c r="BF923" s="229">
        <f>IF(N923="snížená",J923,0)</f>
        <v>0</v>
      </c>
      <c r="BG923" s="229">
        <f>IF(N923="zákl. přenesená",J923,0)</f>
        <v>0</v>
      </c>
      <c r="BH923" s="229">
        <f>IF(N923="sníž. přenesená",J923,0)</f>
        <v>0</v>
      </c>
      <c r="BI923" s="229">
        <f>IF(N923="nulová",J923,0)</f>
        <v>0</v>
      </c>
      <c r="BJ923" s="20" t="s">
        <v>80</v>
      </c>
      <c r="BK923" s="229">
        <f>ROUND(I923*H923,2)</f>
        <v>0</v>
      </c>
      <c r="BL923" s="20" t="s">
        <v>341</v>
      </c>
      <c r="BM923" s="228" t="s">
        <v>1217</v>
      </c>
    </row>
    <row r="924" spans="1:47" s="2" customFormat="1" ht="12">
      <c r="A924" s="41"/>
      <c r="B924" s="42"/>
      <c r="C924" s="43"/>
      <c r="D924" s="230" t="s">
        <v>230</v>
      </c>
      <c r="E924" s="43"/>
      <c r="F924" s="231" t="s">
        <v>1216</v>
      </c>
      <c r="G924" s="43"/>
      <c r="H924" s="43"/>
      <c r="I924" s="232"/>
      <c r="J924" s="43"/>
      <c r="K924" s="43"/>
      <c r="L924" s="47"/>
      <c r="M924" s="233"/>
      <c r="N924" s="234"/>
      <c r="O924" s="87"/>
      <c r="P924" s="87"/>
      <c r="Q924" s="87"/>
      <c r="R924" s="87"/>
      <c r="S924" s="87"/>
      <c r="T924" s="88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T924" s="20" t="s">
        <v>230</v>
      </c>
      <c r="AU924" s="20" t="s">
        <v>82</v>
      </c>
    </row>
    <row r="925" spans="1:65" s="2" customFormat="1" ht="24.15" customHeight="1">
      <c r="A925" s="41"/>
      <c r="B925" s="42"/>
      <c r="C925" s="217" t="s">
        <v>1218</v>
      </c>
      <c r="D925" s="217" t="s">
        <v>223</v>
      </c>
      <c r="E925" s="218" t="s">
        <v>1219</v>
      </c>
      <c r="F925" s="219" t="s">
        <v>1220</v>
      </c>
      <c r="G925" s="220" t="s">
        <v>267</v>
      </c>
      <c r="H925" s="221">
        <v>0.02</v>
      </c>
      <c r="I925" s="222"/>
      <c r="J925" s="223">
        <f>ROUND(I925*H925,2)</f>
        <v>0</v>
      </c>
      <c r="K925" s="219" t="s">
        <v>227</v>
      </c>
      <c r="L925" s="47"/>
      <c r="M925" s="224" t="s">
        <v>19</v>
      </c>
      <c r="N925" s="225" t="s">
        <v>43</v>
      </c>
      <c r="O925" s="87"/>
      <c r="P925" s="226">
        <f>O925*H925</f>
        <v>0</v>
      </c>
      <c r="Q925" s="226">
        <v>0</v>
      </c>
      <c r="R925" s="226">
        <f>Q925*H925</f>
        <v>0</v>
      </c>
      <c r="S925" s="226">
        <v>0</v>
      </c>
      <c r="T925" s="227">
        <f>S925*H925</f>
        <v>0</v>
      </c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R925" s="228" t="s">
        <v>341</v>
      </c>
      <c r="AT925" s="228" t="s">
        <v>223</v>
      </c>
      <c r="AU925" s="228" t="s">
        <v>82</v>
      </c>
      <c r="AY925" s="20" t="s">
        <v>221</v>
      </c>
      <c r="BE925" s="229">
        <f>IF(N925="základní",J925,0)</f>
        <v>0</v>
      </c>
      <c r="BF925" s="229">
        <f>IF(N925="snížená",J925,0)</f>
        <v>0</v>
      </c>
      <c r="BG925" s="229">
        <f>IF(N925="zákl. přenesená",J925,0)</f>
        <v>0</v>
      </c>
      <c r="BH925" s="229">
        <f>IF(N925="sníž. přenesená",J925,0)</f>
        <v>0</v>
      </c>
      <c r="BI925" s="229">
        <f>IF(N925="nulová",J925,0)</f>
        <v>0</v>
      </c>
      <c r="BJ925" s="20" t="s">
        <v>80</v>
      </c>
      <c r="BK925" s="229">
        <f>ROUND(I925*H925,2)</f>
        <v>0</v>
      </c>
      <c r="BL925" s="20" t="s">
        <v>341</v>
      </c>
      <c r="BM925" s="228" t="s">
        <v>1221</v>
      </c>
    </row>
    <row r="926" spans="1:47" s="2" customFormat="1" ht="12">
      <c r="A926" s="41"/>
      <c r="B926" s="42"/>
      <c r="C926" s="43"/>
      <c r="D926" s="230" t="s">
        <v>230</v>
      </c>
      <c r="E926" s="43"/>
      <c r="F926" s="231" t="s">
        <v>1222</v>
      </c>
      <c r="G926" s="43"/>
      <c r="H926" s="43"/>
      <c r="I926" s="232"/>
      <c r="J926" s="43"/>
      <c r="K926" s="43"/>
      <c r="L926" s="47"/>
      <c r="M926" s="233"/>
      <c r="N926" s="234"/>
      <c r="O926" s="87"/>
      <c r="P926" s="87"/>
      <c r="Q926" s="87"/>
      <c r="R926" s="87"/>
      <c r="S926" s="87"/>
      <c r="T926" s="88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T926" s="20" t="s">
        <v>230</v>
      </c>
      <c r="AU926" s="20" t="s">
        <v>82</v>
      </c>
    </row>
    <row r="927" spans="1:47" s="2" customFormat="1" ht="12">
      <c r="A927" s="41"/>
      <c r="B927" s="42"/>
      <c r="C927" s="43"/>
      <c r="D927" s="235" t="s">
        <v>232</v>
      </c>
      <c r="E927" s="43"/>
      <c r="F927" s="236" t="s">
        <v>1223</v>
      </c>
      <c r="G927" s="43"/>
      <c r="H927" s="43"/>
      <c r="I927" s="232"/>
      <c r="J927" s="43"/>
      <c r="K927" s="43"/>
      <c r="L927" s="47"/>
      <c r="M927" s="233"/>
      <c r="N927" s="234"/>
      <c r="O927" s="87"/>
      <c r="P927" s="87"/>
      <c r="Q927" s="87"/>
      <c r="R927" s="87"/>
      <c r="S927" s="87"/>
      <c r="T927" s="88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T927" s="20" t="s">
        <v>232</v>
      </c>
      <c r="AU927" s="20" t="s">
        <v>82</v>
      </c>
    </row>
    <row r="928" spans="1:63" s="12" customFormat="1" ht="22.8" customHeight="1">
      <c r="A928" s="12"/>
      <c r="B928" s="201"/>
      <c r="C928" s="202"/>
      <c r="D928" s="203" t="s">
        <v>71</v>
      </c>
      <c r="E928" s="215" t="s">
        <v>1224</v>
      </c>
      <c r="F928" s="215" t="s">
        <v>1225</v>
      </c>
      <c r="G928" s="202"/>
      <c r="H928" s="202"/>
      <c r="I928" s="205"/>
      <c r="J928" s="216">
        <f>BK928</f>
        <v>0</v>
      </c>
      <c r="K928" s="202"/>
      <c r="L928" s="207"/>
      <c r="M928" s="208"/>
      <c r="N928" s="209"/>
      <c r="O928" s="209"/>
      <c r="P928" s="210">
        <f>SUM(P929:P952)</f>
        <v>0</v>
      </c>
      <c r="Q928" s="209"/>
      <c r="R928" s="210">
        <f>SUM(R929:R952)</f>
        <v>1.93804529068</v>
      </c>
      <c r="S928" s="209"/>
      <c r="T928" s="211">
        <f>SUM(T929:T952)</f>
        <v>0</v>
      </c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R928" s="212" t="s">
        <v>82</v>
      </c>
      <c r="AT928" s="213" t="s">
        <v>71</v>
      </c>
      <c r="AU928" s="213" t="s">
        <v>80</v>
      </c>
      <c r="AY928" s="212" t="s">
        <v>221</v>
      </c>
      <c r="BK928" s="214">
        <f>SUM(BK929:BK952)</f>
        <v>0</v>
      </c>
    </row>
    <row r="929" spans="1:65" s="2" customFormat="1" ht="24.15" customHeight="1">
      <c r="A929" s="41"/>
      <c r="B929" s="42"/>
      <c r="C929" s="217" t="s">
        <v>1226</v>
      </c>
      <c r="D929" s="217" t="s">
        <v>223</v>
      </c>
      <c r="E929" s="218" t="s">
        <v>1227</v>
      </c>
      <c r="F929" s="219" t="s">
        <v>1228</v>
      </c>
      <c r="G929" s="220" t="s">
        <v>226</v>
      </c>
      <c r="H929" s="221">
        <v>29.835</v>
      </c>
      <c r="I929" s="222"/>
      <c r="J929" s="223">
        <f>ROUND(I929*H929,2)</f>
        <v>0</v>
      </c>
      <c r="K929" s="219" t="s">
        <v>227</v>
      </c>
      <c r="L929" s="47"/>
      <c r="M929" s="224" t="s">
        <v>19</v>
      </c>
      <c r="N929" s="225" t="s">
        <v>43</v>
      </c>
      <c r="O929" s="87"/>
      <c r="P929" s="226">
        <f>O929*H929</f>
        <v>0</v>
      </c>
      <c r="Q929" s="226">
        <v>0.015792</v>
      </c>
      <c r="R929" s="226">
        <f>Q929*H929</f>
        <v>0.47115432</v>
      </c>
      <c r="S929" s="226">
        <v>0</v>
      </c>
      <c r="T929" s="227">
        <f>S929*H929</f>
        <v>0</v>
      </c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R929" s="228" t="s">
        <v>341</v>
      </c>
      <c r="AT929" s="228" t="s">
        <v>223</v>
      </c>
      <c r="AU929" s="228" t="s">
        <v>82</v>
      </c>
      <c r="AY929" s="20" t="s">
        <v>221</v>
      </c>
      <c r="BE929" s="229">
        <f>IF(N929="základní",J929,0)</f>
        <v>0</v>
      </c>
      <c r="BF929" s="229">
        <f>IF(N929="snížená",J929,0)</f>
        <v>0</v>
      </c>
      <c r="BG929" s="229">
        <f>IF(N929="zákl. přenesená",J929,0)</f>
        <v>0</v>
      </c>
      <c r="BH929" s="229">
        <f>IF(N929="sníž. přenesená",J929,0)</f>
        <v>0</v>
      </c>
      <c r="BI929" s="229">
        <f>IF(N929="nulová",J929,0)</f>
        <v>0</v>
      </c>
      <c r="BJ929" s="20" t="s">
        <v>80</v>
      </c>
      <c r="BK929" s="229">
        <f>ROUND(I929*H929,2)</f>
        <v>0</v>
      </c>
      <c r="BL929" s="20" t="s">
        <v>341</v>
      </c>
      <c r="BM929" s="228" t="s">
        <v>1229</v>
      </c>
    </row>
    <row r="930" spans="1:47" s="2" customFormat="1" ht="12">
      <c r="A930" s="41"/>
      <c r="B930" s="42"/>
      <c r="C930" s="43"/>
      <c r="D930" s="230" t="s">
        <v>230</v>
      </c>
      <c r="E930" s="43"/>
      <c r="F930" s="231" t="s">
        <v>1230</v>
      </c>
      <c r="G930" s="43"/>
      <c r="H930" s="43"/>
      <c r="I930" s="232"/>
      <c r="J930" s="43"/>
      <c r="K930" s="43"/>
      <c r="L930" s="47"/>
      <c r="M930" s="233"/>
      <c r="N930" s="234"/>
      <c r="O930" s="87"/>
      <c r="P930" s="87"/>
      <c r="Q930" s="87"/>
      <c r="R930" s="87"/>
      <c r="S930" s="87"/>
      <c r="T930" s="88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T930" s="20" t="s">
        <v>230</v>
      </c>
      <c r="AU930" s="20" t="s">
        <v>82</v>
      </c>
    </row>
    <row r="931" spans="1:47" s="2" customFormat="1" ht="12">
      <c r="A931" s="41"/>
      <c r="B931" s="42"/>
      <c r="C931" s="43"/>
      <c r="D931" s="235" t="s">
        <v>232</v>
      </c>
      <c r="E931" s="43"/>
      <c r="F931" s="236" t="s">
        <v>1231</v>
      </c>
      <c r="G931" s="43"/>
      <c r="H931" s="43"/>
      <c r="I931" s="232"/>
      <c r="J931" s="43"/>
      <c r="K931" s="43"/>
      <c r="L931" s="47"/>
      <c r="M931" s="233"/>
      <c r="N931" s="234"/>
      <c r="O931" s="87"/>
      <c r="P931" s="87"/>
      <c r="Q931" s="87"/>
      <c r="R931" s="87"/>
      <c r="S931" s="87"/>
      <c r="T931" s="88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T931" s="20" t="s">
        <v>232</v>
      </c>
      <c r="AU931" s="20" t="s">
        <v>82</v>
      </c>
    </row>
    <row r="932" spans="1:51" s="14" customFormat="1" ht="12">
      <c r="A932" s="14"/>
      <c r="B932" s="248"/>
      <c r="C932" s="249"/>
      <c r="D932" s="230" t="s">
        <v>234</v>
      </c>
      <c r="E932" s="250" t="s">
        <v>19</v>
      </c>
      <c r="F932" s="251" t="s">
        <v>1232</v>
      </c>
      <c r="G932" s="249"/>
      <c r="H932" s="250" t="s">
        <v>19</v>
      </c>
      <c r="I932" s="252"/>
      <c r="J932" s="249"/>
      <c r="K932" s="249"/>
      <c r="L932" s="253"/>
      <c r="M932" s="254"/>
      <c r="N932" s="255"/>
      <c r="O932" s="255"/>
      <c r="P932" s="255"/>
      <c r="Q932" s="255"/>
      <c r="R932" s="255"/>
      <c r="S932" s="255"/>
      <c r="T932" s="256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7" t="s">
        <v>234</v>
      </c>
      <c r="AU932" s="257" t="s">
        <v>82</v>
      </c>
      <c r="AV932" s="14" t="s">
        <v>80</v>
      </c>
      <c r="AW932" s="14" t="s">
        <v>33</v>
      </c>
      <c r="AX932" s="14" t="s">
        <v>72</v>
      </c>
      <c r="AY932" s="257" t="s">
        <v>221</v>
      </c>
    </row>
    <row r="933" spans="1:51" s="13" customFormat="1" ht="12">
      <c r="A933" s="13"/>
      <c r="B933" s="237"/>
      <c r="C933" s="238"/>
      <c r="D933" s="230" t="s">
        <v>234</v>
      </c>
      <c r="E933" s="239" t="s">
        <v>19</v>
      </c>
      <c r="F933" s="240" t="s">
        <v>941</v>
      </c>
      <c r="G933" s="238"/>
      <c r="H933" s="241">
        <v>233.157</v>
      </c>
      <c r="I933" s="242"/>
      <c r="J933" s="238"/>
      <c r="K933" s="238"/>
      <c r="L933" s="243"/>
      <c r="M933" s="244"/>
      <c r="N933" s="245"/>
      <c r="O933" s="245"/>
      <c r="P933" s="245"/>
      <c r="Q933" s="245"/>
      <c r="R933" s="245"/>
      <c r="S933" s="245"/>
      <c r="T933" s="246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7" t="s">
        <v>234</v>
      </c>
      <c r="AU933" s="247" t="s">
        <v>82</v>
      </c>
      <c r="AV933" s="13" t="s">
        <v>82</v>
      </c>
      <c r="AW933" s="13" t="s">
        <v>33</v>
      </c>
      <c r="AX933" s="13" t="s">
        <v>72</v>
      </c>
      <c r="AY933" s="247" t="s">
        <v>221</v>
      </c>
    </row>
    <row r="934" spans="1:51" s="13" customFormat="1" ht="12">
      <c r="A934" s="13"/>
      <c r="B934" s="237"/>
      <c r="C934" s="238"/>
      <c r="D934" s="230" t="s">
        <v>234</v>
      </c>
      <c r="E934" s="239" t="s">
        <v>19</v>
      </c>
      <c r="F934" s="240" t="s">
        <v>942</v>
      </c>
      <c r="G934" s="238"/>
      <c r="H934" s="241">
        <v>-203.322</v>
      </c>
      <c r="I934" s="242"/>
      <c r="J934" s="238"/>
      <c r="K934" s="238"/>
      <c r="L934" s="243"/>
      <c r="M934" s="244"/>
      <c r="N934" s="245"/>
      <c r="O934" s="245"/>
      <c r="P934" s="245"/>
      <c r="Q934" s="245"/>
      <c r="R934" s="245"/>
      <c r="S934" s="245"/>
      <c r="T934" s="246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7" t="s">
        <v>234</v>
      </c>
      <c r="AU934" s="247" t="s">
        <v>82</v>
      </c>
      <c r="AV934" s="13" t="s">
        <v>82</v>
      </c>
      <c r="AW934" s="13" t="s">
        <v>33</v>
      </c>
      <c r="AX934" s="13" t="s">
        <v>72</v>
      </c>
      <c r="AY934" s="247" t="s">
        <v>221</v>
      </c>
    </row>
    <row r="935" spans="1:51" s="15" customFormat="1" ht="12">
      <c r="A935" s="15"/>
      <c r="B935" s="258"/>
      <c r="C935" s="259"/>
      <c r="D935" s="230" t="s">
        <v>234</v>
      </c>
      <c r="E935" s="260" t="s">
        <v>19</v>
      </c>
      <c r="F935" s="261" t="s">
        <v>243</v>
      </c>
      <c r="G935" s="259"/>
      <c r="H935" s="262">
        <v>29.835</v>
      </c>
      <c r="I935" s="263"/>
      <c r="J935" s="259"/>
      <c r="K935" s="259"/>
      <c r="L935" s="264"/>
      <c r="M935" s="265"/>
      <c r="N935" s="266"/>
      <c r="O935" s="266"/>
      <c r="P935" s="266"/>
      <c r="Q935" s="266"/>
      <c r="R935" s="266"/>
      <c r="S935" s="266"/>
      <c r="T935" s="267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68" t="s">
        <v>234</v>
      </c>
      <c r="AU935" s="268" t="s">
        <v>82</v>
      </c>
      <c r="AV935" s="15" t="s">
        <v>228</v>
      </c>
      <c r="AW935" s="15" t="s">
        <v>33</v>
      </c>
      <c r="AX935" s="15" t="s">
        <v>80</v>
      </c>
      <c r="AY935" s="268" t="s">
        <v>221</v>
      </c>
    </row>
    <row r="936" spans="1:65" s="2" customFormat="1" ht="37.8" customHeight="1">
      <c r="A936" s="41"/>
      <c r="B936" s="42"/>
      <c r="C936" s="217" t="s">
        <v>1233</v>
      </c>
      <c r="D936" s="217" t="s">
        <v>223</v>
      </c>
      <c r="E936" s="218" t="s">
        <v>1234</v>
      </c>
      <c r="F936" s="219" t="s">
        <v>1235</v>
      </c>
      <c r="G936" s="220" t="s">
        <v>226</v>
      </c>
      <c r="H936" s="221">
        <v>40.21</v>
      </c>
      <c r="I936" s="222"/>
      <c r="J936" s="223">
        <f>ROUND(I936*H936,2)</f>
        <v>0</v>
      </c>
      <c r="K936" s="219" t="s">
        <v>227</v>
      </c>
      <c r="L936" s="47"/>
      <c r="M936" s="224" t="s">
        <v>19</v>
      </c>
      <c r="N936" s="225" t="s">
        <v>43</v>
      </c>
      <c r="O936" s="87"/>
      <c r="P936" s="226">
        <f>O936*H936</f>
        <v>0</v>
      </c>
      <c r="Q936" s="226">
        <v>0</v>
      </c>
      <c r="R936" s="226">
        <f>Q936*H936</f>
        <v>0</v>
      </c>
      <c r="S936" s="226">
        <v>0</v>
      </c>
      <c r="T936" s="227">
        <f>S936*H936</f>
        <v>0</v>
      </c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R936" s="228" t="s">
        <v>341</v>
      </c>
      <c r="AT936" s="228" t="s">
        <v>223</v>
      </c>
      <c r="AU936" s="228" t="s">
        <v>82</v>
      </c>
      <c r="AY936" s="20" t="s">
        <v>221</v>
      </c>
      <c r="BE936" s="229">
        <f>IF(N936="základní",J936,0)</f>
        <v>0</v>
      </c>
      <c r="BF936" s="229">
        <f>IF(N936="snížená",J936,0)</f>
        <v>0</v>
      </c>
      <c r="BG936" s="229">
        <f>IF(N936="zákl. přenesená",J936,0)</f>
        <v>0</v>
      </c>
      <c r="BH936" s="229">
        <f>IF(N936="sníž. přenesená",J936,0)</f>
        <v>0</v>
      </c>
      <c r="BI936" s="229">
        <f>IF(N936="nulová",J936,0)</f>
        <v>0</v>
      </c>
      <c r="BJ936" s="20" t="s">
        <v>80</v>
      </c>
      <c r="BK936" s="229">
        <f>ROUND(I936*H936,2)</f>
        <v>0</v>
      </c>
      <c r="BL936" s="20" t="s">
        <v>341</v>
      </c>
      <c r="BM936" s="228" t="s">
        <v>1236</v>
      </c>
    </row>
    <row r="937" spans="1:47" s="2" customFormat="1" ht="12">
      <c r="A937" s="41"/>
      <c r="B937" s="42"/>
      <c r="C937" s="43"/>
      <c r="D937" s="230" t="s">
        <v>230</v>
      </c>
      <c r="E937" s="43"/>
      <c r="F937" s="231" t="s">
        <v>1237</v>
      </c>
      <c r="G937" s="43"/>
      <c r="H937" s="43"/>
      <c r="I937" s="232"/>
      <c r="J937" s="43"/>
      <c r="K937" s="43"/>
      <c r="L937" s="47"/>
      <c r="M937" s="233"/>
      <c r="N937" s="234"/>
      <c r="O937" s="87"/>
      <c r="P937" s="87"/>
      <c r="Q937" s="87"/>
      <c r="R937" s="87"/>
      <c r="S937" s="87"/>
      <c r="T937" s="88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T937" s="20" t="s">
        <v>230</v>
      </c>
      <c r="AU937" s="20" t="s">
        <v>82</v>
      </c>
    </row>
    <row r="938" spans="1:47" s="2" customFormat="1" ht="12">
      <c r="A938" s="41"/>
      <c r="B938" s="42"/>
      <c r="C938" s="43"/>
      <c r="D938" s="235" t="s">
        <v>232</v>
      </c>
      <c r="E938" s="43"/>
      <c r="F938" s="236" t="s">
        <v>1238</v>
      </c>
      <c r="G938" s="43"/>
      <c r="H938" s="43"/>
      <c r="I938" s="232"/>
      <c r="J938" s="43"/>
      <c r="K938" s="43"/>
      <c r="L938" s="47"/>
      <c r="M938" s="233"/>
      <c r="N938" s="234"/>
      <c r="O938" s="87"/>
      <c r="P938" s="87"/>
      <c r="Q938" s="87"/>
      <c r="R938" s="87"/>
      <c r="S938" s="87"/>
      <c r="T938" s="88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T938" s="20" t="s">
        <v>232</v>
      </c>
      <c r="AU938" s="20" t="s">
        <v>82</v>
      </c>
    </row>
    <row r="939" spans="1:51" s="13" customFormat="1" ht="12">
      <c r="A939" s="13"/>
      <c r="B939" s="237"/>
      <c r="C939" s="238"/>
      <c r="D939" s="230" t="s">
        <v>234</v>
      </c>
      <c r="E939" s="239" t="s">
        <v>19</v>
      </c>
      <c r="F939" s="240" t="s">
        <v>148</v>
      </c>
      <c r="G939" s="238"/>
      <c r="H939" s="241">
        <v>40.21</v>
      </c>
      <c r="I939" s="242"/>
      <c r="J939" s="238"/>
      <c r="K939" s="238"/>
      <c r="L939" s="243"/>
      <c r="M939" s="244"/>
      <c r="N939" s="245"/>
      <c r="O939" s="245"/>
      <c r="P939" s="245"/>
      <c r="Q939" s="245"/>
      <c r="R939" s="245"/>
      <c r="S939" s="245"/>
      <c r="T939" s="246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7" t="s">
        <v>234</v>
      </c>
      <c r="AU939" s="247" t="s">
        <v>82</v>
      </c>
      <c r="AV939" s="13" t="s">
        <v>82</v>
      </c>
      <c r="AW939" s="13" t="s">
        <v>33</v>
      </c>
      <c r="AX939" s="13" t="s">
        <v>80</v>
      </c>
      <c r="AY939" s="247" t="s">
        <v>221</v>
      </c>
    </row>
    <row r="940" spans="1:65" s="2" customFormat="1" ht="24.15" customHeight="1">
      <c r="A940" s="41"/>
      <c r="B940" s="42"/>
      <c r="C940" s="269" t="s">
        <v>1239</v>
      </c>
      <c r="D940" s="269" t="s">
        <v>295</v>
      </c>
      <c r="E940" s="270" t="s">
        <v>1240</v>
      </c>
      <c r="F940" s="271" t="s">
        <v>1241</v>
      </c>
      <c r="G940" s="272" t="s">
        <v>305</v>
      </c>
      <c r="H940" s="273">
        <v>151.994</v>
      </c>
      <c r="I940" s="274"/>
      <c r="J940" s="275">
        <f>ROUND(I940*H940,2)</f>
        <v>0</v>
      </c>
      <c r="K940" s="271" t="s">
        <v>227</v>
      </c>
      <c r="L940" s="276"/>
      <c r="M940" s="277" t="s">
        <v>19</v>
      </c>
      <c r="N940" s="278" t="s">
        <v>43</v>
      </c>
      <c r="O940" s="87"/>
      <c r="P940" s="226">
        <f>O940*H940</f>
        <v>0</v>
      </c>
      <c r="Q940" s="226">
        <v>0.0023</v>
      </c>
      <c r="R940" s="226">
        <f>Q940*H940</f>
        <v>0.3495862</v>
      </c>
      <c r="S940" s="226">
        <v>0</v>
      </c>
      <c r="T940" s="227">
        <f>S940*H940</f>
        <v>0</v>
      </c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R940" s="228" t="s">
        <v>484</v>
      </c>
      <c r="AT940" s="228" t="s">
        <v>295</v>
      </c>
      <c r="AU940" s="228" t="s">
        <v>82</v>
      </c>
      <c r="AY940" s="20" t="s">
        <v>221</v>
      </c>
      <c r="BE940" s="229">
        <f>IF(N940="základní",J940,0)</f>
        <v>0</v>
      </c>
      <c r="BF940" s="229">
        <f>IF(N940="snížená",J940,0)</f>
        <v>0</v>
      </c>
      <c r="BG940" s="229">
        <f>IF(N940="zákl. přenesená",J940,0)</f>
        <v>0</v>
      </c>
      <c r="BH940" s="229">
        <f>IF(N940="sníž. přenesená",J940,0)</f>
        <v>0</v>
      </c>
      <c r="BI940" s="229">
        <f>IF(N940="nulová",J940,0)</f>
        <v>0</v>
      </c>
      <c r="BJ940" s="20" t="s">
        <v>80</v>
      </c>
      <c r="BK940" s="229">
        <f>ROUND(I940*H940,2)</f>
        <v>0</v>
      </c>
      <c r="BL940" s="20" t="s">
        <v>341</v>
      </c>
      <c r="BM940" s="228" t="s">
        <v>1242</v>
      </c>
    </row>
    <row r="941" spans="1:47" s="2" customFormat="1" ht="12">
      <c r="A941" s="41"/>
      <c r="B941" s="42"/>
      <c r="C941" s="43"/>
      <c r="D941" s="230" t="s">
        <v>230</v>
      </c>
      <c r="E941" s="43"/>
      <c r="F941" s="231" t="s">
        <v>1241</v>
      </c>
      <c r="G941" s="43"/>
      <c r="H941" s="43"/>
      <c r="I941" s="232"/>
      <c r="J941" s="43"/>
      <c r="K941" s="43"/>
      <c r="L941" s="47"/>
      <c r="M941" s="233"/>
      <c r="N941" s="234"/>
      <c r="O941" s="87"/>
      <c r="P941" s="87"/>
      <c r="Q941" s="87"/>
      <c r="R941" s="87"/>
      <c r="S941" s="87"/>
      <c r="T941" s="88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T941" s="20" t="s">
        <v>230</v>
      </c>
      <c r="AU941" s="20" t="s">
        <v>82</v>
      </c>
    </row>
    <row r="942" spans="1:51" s="13" customFormat="1" ht="12">
      <c r="A942" s="13"/>
      <c r="B942" s="237"/>
      <c r="C942" s="238"/>
      <c r="D942" s="230" t="s">
        <v>234</v>
      </c>
      <c r="E942" s="238"/>
      <c r="F942" s="240" t="s">
        <v>1243</v>
      </c>
      <c r="G942" s="238"/>
      <c r="H942" s="241">
        <v>151.994</v>
      </c>
      <c r="I942" s="242"/>
      <c r="J942" s="238"/>
      <c r="K942" s="238"/>
      <c r="L942" s="243"/>
      <c r="M942" s="244"/>
      <c r="N942" s="245"/>
      <c r="O942" s="245"/>
      <c r="P942" s="245"/>
      <c r="Q942" s="245"/>
      <c r="R942" s="245"/>
      <c r="S942" s="245"/>
      <c r="T942" s="246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7" t="s">
        <v>234</v>
      </c>
      <c r="AU942" s="247" t="s">
        <v>82</v>
      </c>
      <c r="AV942" s="13" t="s">
        <v>82</v>
      </c>
      <c r="AW942" s="13" t="s">
        <v>4</v>
      </c>
      <c r="AX942" s="13" t="s">
        <v>80</v>
      </c>
      <c r="AY942" s="247" t="s">
        <v>221</v>
      </c>
    </row>
    <row r="943" spans="1:65" s="2" customFormat="1" ht="33" customHeight="1">
      <c r="A943" s="41"/>
      <c r="B943" s="42"/>
      <c r="C943" s="217" t="s">
        <v>1244</v>
      </c>
      <c r="D943" s="217" t="s">
        <v>223</v>
      </c>
      <c r="E943" s="218" t="s">
        <v>1245</v>
      </c>
      <c r="F943" s="219" t="s">
        <v>1246</v>
      </c>
      <c r="G943" s="220" t="s">
        <v>226</v>
      </c>
      <c r="H943" s="221">
        <v>40.21</v>
      </c>
      <c r="I943" s="222"/>
      <c r="J943" s="223">
        <f>ROUND(I943*H943,2)</f>
        <v>0</v>
      </c>
      <c r="K943" s="219" t="s">
        <v>227</v>
      </c>
      <c r="L943" s="47"/>
      <c r="M943" s="224" t="s">
        <v>19</v>
      </c>
      <c r="N943" s="225" t="s">
        <v>43</v>
      </c>
      <c r="O943" s="87"/>
      <c r="P943" s="226">
        <f>O943*H943</f>
        <v>0</v>
      </c>
      <c r="Q943" s="226">
        <v>0.000586908</v>
      </c>
      <c r="R943" s="226">
        <f>Q943*H943</f>
        <v>0.02359957068</v>
      </c>
      <c r="S943" s="226">
        <v>0</v>
      </c>
      <c r="T943" s="227">
        <f>S943*H943</f>
        <v>0</v>
      </c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R943" s="228" t="s">
        <v>341</v>
      </c>
      <c r="AT943" s="228" t="s">
        <v>223</v>
      </c>
      <c r="AU943" s="228" t="s">
        <v>82</v>
      </c>
      <c r="AY943" s="20" t="s">
        <v>221</v>
      </c>
      <c r="BE943" s="229">
        <f>IF(N943="základní",J943,0)</f>
        <v>0</v>
      </c>
      <c r="BF943" s="229">
        <f>IF(N943="snížená",J943,0)</f>
        <v>0</v>
      </c>
      <c r="BG943" s="229">
        <f>IF(N943="zákl. přenesená",J943,0)</f>
        <v>0</v>
      </c>
      <c r="BH943" s="229">
        <f>IF(N943="sníž. přenesená",J943,0)</f>
        <v>0</v>
      </c>
      <c r="BI943" s="229">
        <f>IF(N943="nulová",J943,0)</f>
        <v>0</v>
      </c>
      <c r="BJ943" s="20" t="s">
        <v>80</v>
      </c>
      <c r="BK943" s="229">
        <f>ROUND(I943*H943,2)</f>
        <v>0</v>
      </c>
      <c r="BL943" s="20" t="s">
        <v>341</v>
      </c>
      <c r="BM943" s="228" t="s">
        <v>1247</v>
      </c>
    </row>
    <row r="944" spans="1:47" s="2" customFormat="1" ht="12">
      <c r="A944" s="41"/>
      <c r="B944" s="42"/>
      <c r="C944" s="43"/>
      <c r="D944" s="230" t="s">
        <v>230</v>
      </c>
      <c r="E944" s="43"/>
      <c r="F944" s="231" t="s">
        <v>1248</v>
      </c>
      <c r="G944" s="43"/>
      <c r="H944" s="43"/>
      <c r="I944" s="232"/>
      <c r="J944" s="43"/>
      <c r="K944" s="43"/>
      <c r="L944" s="47"/>
      <c r="M944" s="233"/>
      <c r="N944" s="234"/>
      <c r="O944" s="87"/>
      <c r="P944" s="87"/>
      <c r="Q944" s="87"/>
      <c r="R944" s="87"/>
      <c r="S944" s="87"/>
      <c r="T944" s="88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T944" s="20" t="s">
        <v>230</v>
      </c>
      <c r="AU944" s="20" t="s">
        <v>82</v>
      </c>
    </row>
    <row r="945" spans="1:47" s="2" customFormat="1" ht="12">
      <c r="A945" s="41"/>
      <c r="B945" s="42"/>
      <c r="C945" s="43"/>
      <c r="D945" s="235" t="s">
        <v>232</v>
      </c>
      <c r="E945" s="43"/>
      <c r="F945" s="236" t="s">
        <v>1249</v>
      </c>
      <c r="G945" s="43"/>
      <c r="H945" s="43"/>
      <c r="I945" s="232"/>
      <c r="J945" s="43"/>
      <c r="K945" s="43"/>
      <c r="L945" s="47"/>
      <c r="M945" s="233"/>
      <c r="N945" s="234"/>
      <c r="O945" s="87"/>
      <c r="P945" s="87"/>
      <c r="Q945" s="87"/>
      <c r="R945" s="87"/>
      <c r="S945" s="87"/>
      <c r="T945" s="88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T945" s="20" t="s">
        <v>232</v>
      </c>
      <c r="AU945" s="20" t="s">
        <v>82</v>
      </c>
    </row>
    <row r="946" spans="1:51" s="13" customFormat="1" ht="12">
      <c r="A946" s="13"/>
      <c r="B946" s="237"/>
      <c r="C946" s="238"/>
      <c r="D946" s="230" t="s">
        <v>234</v>
      </c>
      <c r="E946" s="239" t="s">
        <v>19</v>
      </c>
      <c r="F946" s="240" t="s">
        <v>148</v>
      </c>
      <c r="G946" s="238"/>
      <c r="H946" s="241">
        <v>40.21</v>
      </c>
      <c r="I946" s="242"/>
      <c r="J946" s="238"/>
      <c r="K946" s="238"/>
      <c r="L946" s="243"/>
      <c r="M946" s="244"/>
      <c r="N946" s="245"/>
      <c r="O946" s="245"/>
      <c r="P946" s="245"/>
      <c r="Q946" s="245"/>
      <c r="R946" s="245"/>
      <c r="S946" s="245"/>
      <c r="T946" s="246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47" t="s">
        <v>234</v>
      </c>
      <c r="AU946" s="247" t="s">
        <v>82</v>
      </c>
      <c r="AV946" s="13" t="s">
        <v>82</v>
      </c>
      <c r="AW946" s="13" t="s">
        <v>33</v>
      </c>
      <c r="AX946" s="13" t="s">
        <v>80</v>
      </c>
      <c r="AY946" s="247" t="s">
        <v>221</v>
      </c>
    </row>
    <row r="947" spans="1:65" s="2" customFormat="1" ht="24.15" customHeight="1">
      <c r="A947" s="41"/>
      <c r="B947" s="42"/>
      <c r="C947" s="269" t="s">
        <v>1250</v>
      </c>
      <c r="D947" s="269" t="s">
        <v>295</v>
      </c>
      <c r="E947" s="270" t="s">
        <v>1251</v>
      </c>
      <c r="F947" s="271" t="s">
        <v>1252</v>
      </c>
      <c r="G947" s="272" t="s">
        <v>305</v>
      </c>
      <c r="H947" s="273">
        <v>317.016</v>
      </c>
      <c r="I947" s="274"/>
      <c r="J947" s="275">
        <f>ROUND(I947*H947,2)</f>
        <v>0</v>
      </c>
      <c r="K947" s="271" t="s">
        <v>227</v>
      </c>
      <c r="L947" s="276"/>
      <c r="M947" s="277" t="s">
        <v>19</v>
      </c>
      <c r="N947" s="278" t="s">
        <v>43</v>
      </c>
      <c r="O947" s="87"/>
      <c r="P947" s="226">
        <f>O947*H947</f>
        <v>0</v>
      </c>
      <c r="Q947" s="226">
        <v>0.00345</v>
      </c>
      <c r="R947" s="226">
        <f>Q947*H947</f>
        <v>1.0937052</v>
      </c>
      <c r="S947" s="226">
        <v>0</v>
      </c>
      <c r="T947" s="227">
        <f>S947*H947</f>
        <v>0</v>
      </c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R947" s="228" t="s">
        <v>484</v>
      </c>
      <c r="AT947" s="228" t="s">
        <v>295</v>
      </c>
      <c r="AU947" s="228" t="s">
        <v>82</v>
      </c>
      <c r="AY947" s="20" t="s">
        <v>221</v>
      </c>
      <c r="BE947" s="229">
        <f>IF(N947="základní",J947,0)</f>
        <v>0</v>
      </c>
      <c r="BF947" s="229">
        <f>IF(N947="snížená",J947,0)</f>
        <v>0</v>
      </c>
      <c r="BG947" s="229">
        <f>IF(N947="zákl. přenesená",J947,0)</f>
        <v>0</v>
      </c>
      <c r="BH947" s="229">
        <f>IF(N947="sníž. přenesená",J947,0)</f>
        <v>0</v>
      </c>
      <c r="BI947" s="229">
        <f>IF(N947="nulová",J947,0)</f>
        <v>0</v>
      </c>
      <c r="BJ947" s="20" t="s">
        <v>80</v>
      </c>
      <c r="BK947" s="229">
        <f>ROUND(I947*H947,2)</f>
        <v>0</v>
      </c>
      <c r="BL947" s="20" t="s">
        <v>341</v>
      </c>
      <c r="BM947" s="228" t="s">
        <v>1253</v>
      </c>
    </row>
    <row r="948" spans="1:47" s="2" customFormat="1" ht="12">
      <c r="A948" s="41"/>
      <c r="B948" s="42"/>
      <c r="C948" s="43"/>
      <c r="D948" s="230" t="s">
        <v>230</v>
      </c>
      <c r="E948" s="43"/>
      <c r="F948" s="231" t="s">
        <v>1252</v>
      </c>
      <c r="G948" s="43"/>
      <c r="H948" s="43"/>
      <c r="I948" s="232"/>
      <c r="J948" s="43"/>
      <c r="K948" s="43"/>
      <c r="L948" s="47"/>
      <c r="M948" s="233"/>
      <c r="N948" s="234"/>
      <c r="O948" s="87"/>
      <c r="P948" s="87"/>
      <c r="Q948" s="87"/>
      <c r="R948" s="87"/>
      <c r="S948" s="87"/>
      <c r="T948" s="88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T948" s="20" t="s">
        <v>230</v>
      </c>
      <c r="AU948" s="20" t="s">
        <v>82</v>
      </c>
    </row>
    <row r="949" spans="1:51" s="13" customFormat="1" ht="12">
      <c r="A949" s="13"/>
      <c r="B949" s="237"/>
      <c r="C949" s="238"/>
      <c r="D949" s="230" t="s">
        <v>234</v>
      </c>
      <c r="E949" s="238"/>
      <c r="F949" s="240" t="s">
        <v>1254</v>
      </c>
      <c r="G949" s="238"/>
      <c r="H949" s="241">
        <v>317.016</v>
      </c>
      <c r="I949" s="242"/>
      <c r="J949" s="238"/>
      <c r="K949" s="238"/>
      <c r="L949" s="243"/>
      <c r="M949" s="244"/>
      <c r="N949" s="245"/>
      <c r="O949" s="245"/>
      <c r="P949" s="245"/>
      <c r="Q949" s="245"/>
      <c r="R949" s="245"/>
      <c r="S949" s="245"/>
      <c r="T949" s="246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7" t="s">
        <v>234</v>
      </c>
      <c r="AU949" s="247" t="s">
        <v>82</v>
      </c>
      <c r="AV949" s="13" t="s">
        <v>82</v>
      </c>
      <c r="AW949" s="13" t="s">
        <v>4</v>
      </c>
      <c r="AX949" s="13" t="s">
        <v>80</v>
      </c>
      <c r="AY949" s="247" t="s">
        <v>221</v>
      </c>
    </row>
    <row r="950" spans="1:65" s="2" customFormat="1" ht="24.15" customHeight="1">
      <c r="A950" s="41"/>
      <c r="B950" s="42"/>
      <c r="C950" s="217" t="s">
        <v>1255</v>
      </c>
      <c r="D950" s="217" t="s">
        <v>223</v>
      </c>
      <c r="E950" s="218" t="s">
        <v>1256</v>
      </c>
      <c r="F950" s="219" t="s">
        <v>1257</v>
      </c>
      <c r="G950" s="220" t="s">
        <v>267</v>
      </c>
      <c r="H950" s="221">
        <v>1.938</v>
      </c>
      <c r="I950" s="222"/>
      <c r="J950" s="223">
        <f>ROUND(I950*H950,2)</f>
        <v>0</v>
      </c>
      <c r="K950" s="219" t="s">
        <v>227</v>
      </c>
      <c r="L950" s="47"/>
      <c r="M950" s="224" t="s">
        <v>19</v>
      </c>
      <c r="N950" s="225" t="s">
        <v>43</v>
      </c>
      <c r="O950" s="87"/>
      <c r="P950" s="226">
        <f>O950*H950</f>
        <v>0</v>
      </c>
      <c r="Q950" s="226">
        <v>0</v>
      </c>
      <c r="R950" s="226">
        <f>Q950*H950</f>
        <v>0</v>
      </c>
      <c r="S950" s="226">
        <v>0</v>
      </c>
      <c r="T950" s="227">
        <f>S950*H950</f>
        <v>0</v>
      </c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R950" s="228" t="s">
        <v>341</v>
      </c>
      <c r="AT950" s="228" t="s">
        <v>223</v>
      </c>
      <c r="AU950" s="228" t="s">
        <v>82</v>
      </c>
      <c r="AY950" s="20" t="s">
        <v>221</v>
      </c>
      <c r="BE950" s="229">
        <f>IF(N950="základní",J950,0)</f>
        <v>0</v>
      </c>
      <c r="BF950" s="229">
        <f>IF(N950="snížená",J950,0)</f>
        <v>0</v>
      </c>
      <c r="BG950" s="229">
        <f>IF(N950="zákl. přenesená",J950,0)</f>
        <v>0</v>
      </c>
      <c r="BH950" s="229">
        <f>IF(N950="sníž. přenesená",J950,0)</f>
        <v>0</v>
      </c>
      <c r="BI950" s="229">
        <f>IF(N950="nulová",J950,0)</f>
        <v>0</v>
      </c>
      <c r="BJ950" s="20" t="s">
        <v>80</v>
      </c>
      <c r="BK950" s="229">
        <f>ROUND(I950*H950,2)</f>
        <v>0</v>
      </c>
      <c r="BL950" s="20" t="s">
        <v>341</v>
      </c>
      <c r="BM950" s="228" t="s">
        <v>1258</v>
      </c>
    </row>
    <row r="951" spans="1:47" s="2" customFormat="1" ht="12">
      <c r="A951" s="41"/>
      <c r="B951" s="42"/>
      <c r="C951" s="43"/>
      <c r="D951" s="230" t="s">
        <v>230</v>
      </c>
      <c r="E951" s="43"/>
      <c r="F951" s="231" t="s">
        <v>1259</v>
      </c>
      <c r="G951" s="43"/>
      <c r="H951" s="43"/>
      <c r="I951" s="232"/>
      <c r="J951" s="43"/>
      <c r="K951" s="43"/>
      <c r="L951" s="47"/>
      <c r="M951" s="233"/>
      <c r="N951" s="234"/>
      <c r="O951" s="87"/>
      <c r="P951" s="87"/>
      <c r="Q951" s="87"/>
      <c r="R951" s="87"/>
      <c r="S951" s="87"/>
      <c r="T951" s="88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T951" s="20" t="s">
        <v>230</v>
      </c>
      <c r="AU951" s="20" t="s">
        <v>82</v>
      </c>
    </row>
    <row r="952" spans="1:47" s="2" customFormat="1" ht="12">
      <c r="A952" s="41"/>
      <c r="B952" s="42"/>
      <c r="C952" s="43"/>
      <c r="D952" s="235" t="s">
        <v>232</v>
      </c>
      <c r="E952" s="43"/>
      <c r="F952" s="236" t="s">
        <v>1260</v>
      </c>
      <c r="G952" s="43"/>
      <c r="H952" s="43"/>
      <c r="I952" s="232"/>
      <c r="J952" s="43"/>
      <c r="K952" s="43"/>
      <c r="L952" s="47"/>
      <c r="M952" s="233"/>
      <c r="N952" s="234"/>
      <c r="O952" s="87"/>
      <c r="P952" s="87"/>
      <c r="Q952" s="87"/>
      <c r="R952" s="87"/>
      <c r="S952" s="87"/>
      <c r="T952" s="88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T952" s="20" t="s">
        <v>232</v>
      </c>
      <c r="AU952" s="20" t="s">
        <v>82</v>
      </c>
    </row>
    <row r="953" spans="1:63" s="12" customFormat="1" ht="22.8" customHeight="1">
      <c r="A953" s="12"/>
      <c r="B953" s="201"/>
      <c r="C953" s="202"/>
      <c r="D953" s="203" t="s">
        <v>71</v>
      </c>
      <c r="E953" s="215" t="s">
        <v>1261</v>
      </c>
      <c r="F953" s="215" t="s">
        <v>1262</v>
      </c>
      <c r="G953" s="202"/>
      <c r="H953" s="202"/>
      <c r="I953" s="205"/>
      <c r="J953" s="216">
        <f>BK953</f>
        <v>0</v>
      </c>
      <c r="K953" s="202"/>
      <c r="L953" s="207"/>
      <c r="M953" s="208"/>
      <c r="N953" s="209"/>
      <c r="O953" s="209"/>
      <c r="P953" s="210">
        <f>SUM(P954:P983)</f>
        <v>0</v>
      </c>
      <c r="Q953" s="209"/>
      <c r="R953" s="210">
        <f>SUM(R954:R983)</f>
        <v>0.36320236</v>
      </c>
      <c r="S953" s="209"/>
      <c r="T953" s="211">
        <f>SUM(T954:T983)</f>
        <v>0</v>
      </c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R953" s="212" t="s">
        <v>82</v>
      </c>
      <c r="AT953" s="213" t="s">
        <v>71</v>
      </c>
      <c r="AU953" s="213" t="s">
        <v>80</v>
      </c>
      <c r="AY953" s="212" t="s">
        <v>221</v>
      </c>
      <c r="BK953" s="214">
        <f>SUM(BK954:BK983)</f>
        <v>0</v>
      </c>
    </row>
    <row r="954" spans="1:65" s="2" customFormat="1" ht="37.8" customHeight="1">
      <c r="A954" s="41"/>
      <c r="B954" s="42"/>
      <c r="C954" s="217" t="s">
        <v>1263</v>
      </c>
      <c r="D954" s="217" t="s">
        <v>223</v>
      </c>
      <c r="E954" s="218" t="s">
        <v>1264</v>
      </c>
      <c r="F954" s="219" t="s">
        <v>1265</v>
      </c>
      <c r="G954" s="220" t="s">
        <v>226</v>
      </c>
      <c r="H954" s="221">
        <v>7.452</v>
      </c>
      <c r="I954" s="222"/>
      <c r="J954" s="223">
        <f>ROUND(I954*H954,2)</f>
        <v>0</v>
      </c>
      <c r="K954" s="219" t="s">
        <v>227</v>
      </c>
      <c r="L954" s="47"/>
      <c r="M954" s="224" t="s">
        <v>19</v>
      </c>
      <c r="N954" s="225" t="s">
        <v>43</v>
      </c>
      <c r="O954" s="87"/>
      <c r="P954" s="226">
        <f>O954*H954</f>
        <v>0</v>
      </c>
      <c r="Q954" s="226">
        <v>0.02963</v>
      </c>
      <c r="R954" s="226">
        <f>Q954*H954</f>
        <v>0.22080276</v>
      </c>
      <c r="S954" s="226">
        <v>0</v>
      </c>
      <c r="T954" s="227">
        <f>S954*H954</f>
        <v>0</v>
      </c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R954" s="228" t="s">
        <v>341</v>
      </c>
      <c r="AT954" s="228" t="s">
        <v>223</v>
      </c>
      <c r="AU954" s="228" t="s">
        <v>82</v>
      </c>
      <c r="AY954" s="20" t="s">
        <v>221</v>
      </c>
      <c r="BE954" s="229">
        <f>IF(N954="základní",J954,0)</f>
        <v>0</v>
      </c>
      <c r="BF954" s="229">
        <f>IF(N954="snížená",J954,0)</f>
        <v>0</v>
      </c>
      <c r="BG954" s="229">
        <f>IF(N954="zákl. přenesená",J954,0)</f>
        <v>0</v>
      </c>
      <c r="BH954" s="229">
        <f>IF(N954="sníž. přenesená",J954,0)</f>
        <v>0</v>
      </c>
      <c r="BI954" s="229">
        <f>IF(N954="nulová",J954,0)</f>
        <v>0</v>
      </c>
      <c r="BJ954" s="20" t="s">
        <v>80</v>
      </c>
      <c r="BK954" s="229">
        <f>ROUND(I954*H954,2)</f>
        <v>0</v>
      </c>
      <c r="BL954" s="20" t="s">
        <v>341</v>
      </c>
      <c r="BM954" s="228" t="s">
        <v>1266</v>
      </c>
    </row>
    <row r="955" spans="1:47" s="2" customFormat="1" ht="12">
      <c r="A955" s="41"/>
      <c r="B955" s="42"/>
      <c r="C955" s="43"/>
      <c r="D955" s="230" t="s">
        <v>230</v>
      </c>
      <c r="E955" s="43"/>
      <c r="F955" s="231" t="s">
        <v>1267</v>
      </c>
      <c r="G955" s="43"/>
      <c r="H955" s="43"/>
      <c r="I955" s="232"/>
      <c r="J955" s="43"/>
      <c r="K955" s="43"/>
      <c r="L955" s="47"/>
      <c r="M955" s="233"/>
      <c r="N955" s="234"/>
      <c r="O955" s="87"/>
      <c r="P955" s="87"/>
      <c r="Q955" s="87"/>
      <c r="R955" s="87"/>
      <c r="S955" s="87"/>
      <c r="T955" s="88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T955" s="20" t="s">
        <v>230</v>
      </c>
      <c r="AU955" s="20" t="s">
        <v>82</v>
      </c>
    </row>
    <row r="956" spans="1:47" s="2" customFormat="1" ht="12">
      <c r="A956" s="41"/>
      <c r="B956" s="42"/>
      <c r="C956" s="43"/>
      <c r="D956" s="235" t="s">
        <v>232</v>
      </c>
      <c r="E956" s="43"/>
      <c r="F956" s="236" t="s">
        <v>1268</v>
      </c>
      <c r="G956" s="43"/>
      <c r="H956" s="43"/>
      <c r="I956" s="232"/>
      <c r="J956" s="43"/>
      <c r="K956" s="43"/>
      <c r="L956" s="47"/>
      <c r="M956" s="233"/>
      <c r="N956" s="234"/>
      <c r="O956" s="87"/>
      <c r="P956" s="87"/>
      <c r="Q956" s="87"/>
      <c r="R956" s="87"/>
      <c r="S956" s="87"/>
      <c r="T956" s="88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T956" s="20" t="s">
        <v>232</v>
      </c>
      <c r="AU956" s="20" t="s">
        <v>82</v>
      </c>
    </row>
    <row r="957" spans="1:51" s="13" customFormat="1" ht="12">
      <c r="A957" s="13"/>
      <c r="B957" s="237"/>
      <c r="C957" s="238"/>
      <c r="D957" s="230" t="s">
        <v>234</v>
      </c>
      <c r="E957" s="239" t="s">
        <v>19</v>
      </c>
      <c r="F957" s="240" t="s">
        <v>1269</v>
      </c>
      <c r="G957" s="238"/>
      <c r="H957" s="241">
        <v>2.43</v>
      </c>
      <c r="I957" s="242"/>
      <c r="J957" s="238"/>
      <c r="K957" s="238"/>
      <c r="L957" s="243"/>
      <c r="M957" s="244"/>
      <c r="N957" s="245"/>
      <c r="O957" s="245"/>
      <c r="P957" s="245"/>
      <c r="Q957" s="245"/>
      <c r="R957" s="245"/>
      <c r="S957" s="245"/>
      <c r="T957" s="246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7" t="s">
        <v>234</v>
      </c>
      <c r="AU957" s="247" t="s">
        <v>82</v>
      </c>
      <c r="AV957" s="13" t="s">
        <v>82</v>
      </c>
      <c r="AW957" s="13" t="s">
        <v>33</v>
      </c>
      <c r="AX957" s="13" t="s">
        <v>72</v>
      </c>
      <c r="AY957" s="247" t="s">
        <v>221</v>
      </c>
    </row>
    <row r="958" spans="1:51" s="13" customFormat="1" ht="12">
      <c r="A958" s="13"/>
      <c r="B958" s="237"/>
      <c r="C958" s="238"/>
      <c r="D958" s="230" t="s">
        <v>234</v>
      </c>
      <c r="E958" s="239" t="s">
        <v>19</v>
      </c>
      <c r="F958" s="240" t="s">
        <v>1270</v>
      </c>
      <c r="G958" s="238"/>
      <c r="H958" s="241">
        <v>1.971</v>
      </c>
      <c r="I958" s="242"/>
      <c r="J958" s="238"/>
      <c r="K958" s="238"/>
      <c r="L958" s="243"/>
      <c r="M958" s="244"/>
      <c r="N958" s="245"/>
      <c r="O958" s="245"/>
      <c r="P958" s="245"/>
      <c r="Q958" s="245"/>
      <c r="R958" s="245"/>
      <c r="S958" s="245"/>
      <c r="T958" s="246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7" t="s">
        <v>234</v>
      </c>
      <c r="AU958" s="247" t="s">
        <v>82</v>
      </c>
      <c r="AV958" s="13" t="s">
        <v>82</v>
      </c>
      <c r="AW958" s="13" t="s">
        <v>33</v>
      </c>
      <c r="AX958" s="13" t="s">
        <v>72</v>
      </c>
      <c r="AY958" s="247" t="s">
        <v>221</v>
      </c>
    </row>
    <row r="959" spans="1:51" s="13" customFormat="1" ht="12">
      <c r="A959" s="13"/>
      <c r="B959" s="237"/>
      <c r="C959" s="238"/>
      <c r="D959" s="230" t="s">
        <v>234</v>
      </c>
      <c r="E959" s="239" t="s">
        <v>19</v>
      </c>
      <c r="F959" s="240" t="s">
        <v>1271</v>
      </c>
      <c r="G959" s="238"/>
      <c r="H959" s="241">
        <v>1.971</v>
      </c>
      <c r="I959" s="242"/>
      <c r="J959" s="238"/>
      <c r="K959" s="238"/>
      <c r="L959" s="243"/>
      <c r="M959" s="244"/>
      <c r="N959" s="245"/>
      <c r="O959" s="245"/>
      <c r="P959" s="245"/>
      <c r="Q959" s="245"/>
      <c r="R959" s="245"/>
      <c r="S959" s="245"/>
      <c r="T959" s="246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7" t="s">
        <v>234</v>
      </c>
      <c r="AU959" s="247" t="s">
        <v>82</v>
      </c>
      <c r="AV959" s="13" t="s">
        <v>82</v>
      </c>
      <c r="AW959" s="13" t="s">
        <v>33</v>
      </c>
      <c r="AX959" s="13" t="s">
        <v>72</v>
      </c>
      <c r="AY959" s="247" t="s">
        <v>221</v>
      </c>
    </row>
    <row r="960" spans="1:51" s="13" customFormat="1" ht="12">
      <c r="A960" s="13"/>
      <c r="B960" s="237"/>
      <c r="C960" s="238"/>
      <c r="D960" s="230" t="s">
        <v>234</v>
      </c>
      <c r="E960" s="239" t="s">
        <v>19</v>
      </c>
      <c r="F960" s="240" t="s">
        <v>1272</v>
      </c>
      <c r="G960" s="238"/>
      <c r="H960" s="241">
        <v>1.08</v>
      </c>
      <c r="I960" s="242"/>
      <c r="J960" s="238"/>
      <c r="K960" s="238"/>
      <c r="L960" s="243"/>
      <c r="M960" s="244"/>
      <c r="N960" s="245"/>
      <c r="O960" s="245"/>
      <c r="P960" s="245"/>
      <c r="Q960" s="245"/>
      <c r="R960" s="245"/>
      <c r="S960" s="245"/>
      <c r="T960" s="246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7" t="s">
        <v>234</v>
      </c>
      <c r="AU960" s="247" t="s">
        <v>82</v>
      </c>
      <c r="AV960" s="13" t="s">
        <v>82</v>
      </c>
      <c r="AW960" s="13" t="s">
        <v>33</v>
      </c>
      <c r="AX960" s="13" t="s">
        <v>72</v>
      </c>
      <c r="AY960" s="247" t="s">
        <v>221</v>
      </c>
    </row>
    <row r="961" spans="1:51" s="15" customFormat="1" ht="12">
      <c r="A961" s="15"/>
      <c r="B961" s="258"/>
      <c r="C961" s="259"/>
      <c r="D961" s="230" t="s">
        <v>234</v>
      </c>
      <c r="E961" s="260" t="s">
        <v>19</v>
      </c>
      <c r="F961" s="261" t="s">
        <v>243</v>
      </c>
      <c r="G961" s="259"/>
      <c r="H961" s="262">
        <v>7.452</v>
      </c>
      <c r="I961" s="263"/>
      <c r="J961" s="259"/>
      <c r="K961" s="259"/>
      <c r="L961" s="264"/>
      <c r="M961" s="265"/>
      <c r="N961" s="266"/>
      <c r="O961" s="266"/>
      <c r="P961" s="266"/>
      <c r="Q961" s="266"/>
      <c r="R961" s="266"/>
      <c r="S961" s="266"/>
      <c r="T961" s="267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T961" s="268" t="s">
        <v>234</v>
      </c>
      <c r="AU961" s="268" t="s">
        <v>82</v>
      </c>
      <c r="AV961" s="15" t="s">
        <v>228</v>
      </c>
      <c r="AW961" s="15" t="s">
        <v>33</v>
      </c>
      <c r="AX961" s="15" t="s">
        <v>80</v>
      </c>
      <c r="AY961" s="268" t="s">
        <v>221</v>
      </c>
    </row>
    <row r="962" spans="1:65" s="2" customFormat="1" ht="24.15" customHeight="1">
      <c r="A962" s="41"/>
      <c r="B962" s="42"/>
      <c r="C962" s="217" t="s">
        <v>1273</v>
      </c>
      <c r="D962" s="217" t="s">
        <v>223</v>
      </c>
      <c r="E962" s="218" t="s">
        <v>1274</v>
      </c>
      <c r="F962" s="219" t="s">
        <v>1275</v>
      </c>
      <c r="G962" s="220" t="s">
        <v>226</v>
      </c>
      <c r="H962" s="221">
        <v>39</v>
      </c>
      <c r="I962" s="222"/>
      <c r="J962" s="223">
        <f>ROUND(I962*H962,2)</f>
        <v>0</v>
      </c>
      <c r="K962" s="219" t="s">
        <v>227</v>
      </c>
      <c r="L962" s="47"/>
      <c r="M962" s="224" t="s">
        <v>19</v>
      </c>
      <c r="N962" s="225" t="s">
        <v>43</v>
      </c>
      <c r="O962" s="87"/>
      <c r="P962" s="226">
        <f>O962*H962</f>
        <v>0</v>
      </c>
      <c r="Q962" s="226">
        <v>0.0001</v>
      </c>
      <c r="R962" s="226">
        <f>Q962*H962</f>
        <v>0.0039000000000000003</v>
      </c>
      <c r="S962" s="226">
        <v>0</v>
      </c>
      <c r="T962" s="227">
        <f>S962*H962</f>
        <v>0</v>
      </c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R962" s="228" t="s">
        <v>341</v>
      </c>
      <c r="AT962" s="228" t="s">
        <v>223</v>
      </c>
      <c r="AU962" s="228" t="s">
        <v>82</v>
      </c>
      <c r="AY962" s="20" t="s">
        <v>221</v>
      </c>
      <c r="BE962" s="229">
        <f>IF(N962="základní",J962,0)</f>
        <v>0</v>
      </c>
      <c r="BF962" s="229">
        <f>IF(N962="snížená",J962,0)</f>
        <v>0</v>
      </c>
      <c r="BG962" s="229">
        <f>IF(N962="zákl. přenesená",J962,0)</f>
        <v>0</v>
      </c>
      <c r="BH962" s="229">
        <f>IF(N962="sníž. přenesená",J962,0)</f>
        <v>0</v>
      </c>
      <c r="BI962" s="229">
        <f>IF(N962="nulová",J962,0)</f>
        <v>0</v>
      </c>
      <c r="BJ962" s="20" t="s">
        <v>80</v>
      </c>
      <c r="BK962" s="229">
        <f>ROUND(I962*H962,2)</f>
        <v>0</v>
      </c>
      <c r="BL962" s="20" t="s">
        <v>341</v>
      </c>
      <c r="BM962" s="228" t="s">
        <v>1276</v>
      </c>
    </row>
    <row r="963" spans="1:47" s="2" customFormat="1" ht="12">
      <c r="A963" s="41"/>
      <c r="B963" s="42"/>
      <c r="C963" s="43"/>
      <c r="D963" s="230" t="s">
        <v>230</v>
      </c>
      <c r="E963" s="43"/>
      <c r="F963" s="231" t="s">
        <v>1277</v>
      </c>
      <c r="G963" s="43"/>
      <c r="H963" s="43"/>
      <c r="I963" s="232"/>
      <c r="J963" s="43"/>
      <c r="K963" s="43"/>
      <c r="L963" s="47"/>
      <c r="M963" s="233"/>
      <c r="N963" s="234"/>
      <c r="O963" s="87"/>
      <c r="P963" s="87"/>
      <c r="Q963" s="87"/>
      <c r="R963" s="87"/>
      <c r="S963" s="87"/>
      <c r="T963" s="88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T963" s="20" t="s">
        <v>230</v>
      </c>
      <c r="AU963" s="20" t="s">
        <v>82</v>
      </c>
    </row>
    <row r="964" spans="1:47" s="2" customFormat="1" ht="12">
      <c r="A964" s="41"/>
      <c r="B964" s="42"/>
      <c r="C964" s="43"/>
      <c r="D964" s="235" t="s">
        <v>232</v>
      </c>
      <c r="E964" s="43"/>
      <c r="F964" s="236" t="s">
        <v>1278</v>
      </c>
      <c r="G964" s="43"/>
      <c r="H964" s="43"/>
      <c r="I964" s="232"/>
      <c r="J964" s="43"/>
      <c r="K964" s="43"/>
      <c r="L964" s="47"/>
      <c r="M964" s="233"/>
      <c r="N964" s="234"/>
      <c r="O964" s="87"/>
      <c r="P964" s="87"/>
      <c r="Q964" s="87"/>
      <c r="R964" s="87"/>
      <c r="S964" s="87"/>
      <c r="T964" s="88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T964" s="20" t="s">
        <v>232</v>
      </c>
      <c r="AU964" s="20" t="s">
        <v>82</v>
      </c>
    </row>
    <row r="965" spans="1:51" s="13" customFormat="1" ht="12">
      <c r="A965" s="13"/>
      <c r="B965" s="237"/>
      <c r="C965" s="238"/>
      <c r="D965" s="230" t="s">
        <v>234</v>
      </c>
      <c r="E965" s="239" t="s">
        <v>19</v>
      </c>
      <c r="F965" s="240" t="s">
        <v>1279</v>
      </c>
      <c r="G965" s="238"/>
      <c r="H965" s="241">
        <v>39</v>
      </c>
      <c r="I965" s="242"/>
      <c r="J965" s="238"/>
      <c r="K965" s="238"/>
      <c r="L965" s="243"/>
      <c r="M965" s="244"/>
      <c r="N965" s="245"/>
      <c r="O965" s="245"/>
      <c r="P965" s="245"/>
      <c r="Q965" s="245"/>
      <c r="R965" s="245"/>
      <c r="S965" s="245"/>
      <c r="T965" s="246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7" t="s">
        <v>234</v>
      </c>
      <c r="AU965" s="247" t="s">
        <v>82</v>
      </c>
      <c r="AV965" s="13" t="s">
        <v>82</v>
      </c>
      <c r="AW965" s="13" t="s">
        <v>33</v>
      </c>
      <c r="AX965" s="13" t="s">
        <v>80</v>
      </c>
      <c r="AY965" s="247" t="s">
        <v>221</v>
      </c>
    </row>
    <row r="966" spans="1:65" s="2" customFormat="1" ht="21.75" customHeight="1">
      <c r="A966" s="41"/>
      <c r="B966" s="42"/>
      <c r="C966" s="269" t="s">
        <v>1280</v>
      </c>
      <c r="D966" s="269" t="s">
        <v>295</v>
      </c>
      <c r="E966" s="270" t="s">
        <v>1281</v>
      </c>
      <c r="F966" s="271" t="s">
        <v>1282</v>
      </c>
      <c r="G966" s="272" t="s">
        <v>305</v>
      </c>
      <c r="H966" s="273">
        <v>65</v>
      </c>
      <c r="I966" s="274"/>
      <c r="J966" s="275">
        <f>ROUND(I966*H966,2)</f>
        <v>0</v>
      </c>
      <c r="K966" s="271" t="s">
        <v>227</v>
      </c>
      <c r="L966" s="276"/>
      <c r="M966" s="277" t="s">
        <v>19</v>
      </c>
      <c r="N966" s="278" t="s">
        <v>43</v>
      </c>
      <c r="O966" s="87"/>
      <c r="P966" s="226">
        <f>O966*H966</f>
        <v>0</v>
      </c>
      <c r="Q966" s="226">
        <v>0.00054</v>
      </c>
      <c r="R966" s="226">
        <f>Q966*H966</f>
        <v>0.0351</v>
      </c>
      <c r="S966" s="226">
        <v>0</v>
      </c>
      <c r="T966" s="227">
        <f>S966*H966</f>
        <v>0</v>
      </c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R966" s="228" t="s">
        <v>484</v>
      </c>
      <c r="AT966" s="228" t="s">
        <v>295</v>
      </c>
      <c r="AU966" s="228" t="s">
        <v>82</v>
      </c>
      <c r="AY966" s="20" t="s">
        <v>221</v>
      </c>
      <c r="BE966" s="229">
        <f>IF(N966="základní",J966,0)</f>
        <v>0</v>
      </c>
      <c r="BF966" s="229">
        <f>IF(N966="snížená",J966,0)</f>
        <v>0</v>
      </c>
      <c r="BG966" s="229">
        <f>IF(N966="zákl. přenesená",J966,0)</f>
        <v>0</v>
      </c>
      <c r="BH966" s="229">
        <f>IF(N966="sníž. přenesená",J966,0)</f>
        <v>0</v>
      </c>
      <c r="BI966" s="229">
        <f>IF(N966="nulová",J966,0)</f>
        <v>0</v>
      </c>
      <c r="BJ966" s="20" t="s">
        <v>80</v>
      </c>
      <c r="BK966" s="229">
        <f>ROUND(I966*H966,2)</f>
        <v>0</v>
      </c>
      <c r="BL966" s="20" t="s">
        <v>341</v>
      </c>
      <c r="BM966" s="228" t="s">
        <v>1283</v>
      </c>
    </row>
    <row r="967" spans="1:47" s="2" customFormat="1" ht="12">
      <c r="A967" s="41"/>
      <c r="B967" s="42"/>
      <c r="C967" s="43"/>
      <c r="D967" s="230" t="s">
        <v>230</v>
      </c>
      <c r="E967" s="43"/>
      <c r="F967" s="231" t="s">
        <v>1282</v>
      </c>
      <c r="G967" s="43"/>
      <c r="H967" s="43"/>
      <c r="I967" s="232"/>
      <c r="J967" s="43"/>
      <c r="K967" s="43"/>
      <c r="L967" s="47"/>
      <c r="M967" s="233"/>
      <c r="N967" s="234"/>
      <c r="O967" s="87"/>
      <c r="P967" s="87"/>
      <c r="Q967" s="87"/>
      <c r="R967" s="87"/>
      <c r="S967" s="87"/>
      <c r="T967" s="88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T967" s="20" t="s">
        <v>230</v>
      </c>
      <c r="AU967" s="20" t="s">
        <v>82</v>
      </c>
    </row>
    <row r="968" spans="1:51" s="13" customFormat="1" ht="12">
      <c r="A968" s="13"/>
      <c r="B968" s="237"/>
      <c r="C968" s="238"/>
      <c r="D968" s="230" t="s">
        <v>234</v>
      </c>
      <c r="E968" s="239" t="s">
        <v>19</v>
      </c>
      <c r="F968" s="240" t="s">
        <v>1284</v>
      </c>
      <c r="G968" s="238"/>
      <c r="H968" s="241">
        <v>65</v>
      </c>
      <c r="I968" s="242"/>
      <c r="J968" s="238"/>
      <c r="K968" s="238"/>
      <c r="L968" s="243"/>
      <c r="M968" s="244"/>
      <c r="N968" s="245"/>
      <c r="O968" s="245"/>
      <c r="P968" s="245"/>
      <c r="Q968" s="245"/>
      <c r="R968" s="245"/>
      <c r="S968" s="245"/>
      <c r="T968" s="246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7" t="s">
        <v>234</v>
      </c>
      <c r="AU968" s="247" t="s">
        <v>82</v>
      </c>
      <c r="AV968" s="13" t="s">
        <v>82</v>
      </c>
      <c r="AW968" s="13" t="s">
        <v>33</v>
      </c>
      <c r="AX968" s="13" t="s">
        <v>80</v>
      </c>
      <c r="AY968" s="247" t="s">
        <v>221</v>
      </c>
    </row>
    <row r="969" spans="1:65" s="2" customFormat="1" ht="33" customHeight="1">
      <c r="A969" s="41"/>
      <c r="B969" s="42"/>
      <c r="C969" s="217" t="s">
        <v>1285</v>
      </c>
      <c r="D969" s="217" t="s">
        <v>223</v>
      </c>
      <c r="E969" s="218" t="s">
        <v>1286</v>
      </c>
      <c r="F969" s="219" t="s">
        <v>1287</v>
      </c>
      <c r="G969" s="220" t="s">
        <v>336</v>
      </c>
      <c r="H969" s="221">
        <v>2</v>
      </c>
      <c r="I969" s="222"/>
      <c r="J969" s="223">
        <f>ROUND(I969*H969,2)</f>
        <v>0</v>
      </c>
      <c r="K969" s="219" t="s">
        <v>227</v>
      </c>
      <c r="L969" s="47"/>
      <c r="M969" s="224" t="s">
        <v>19</v>
      </c>
      <c r="N969" s="225" t="s">
        <v>43</v>
      </c>
      <c r="O969" s="87"/>
      <c r="P969" s="226">
        <f>O969*H969</f>
        <v>0</v>
      </c>
      <c r="Q969" s="226">
        <v>0</v>
      </c>
      <c r="R969" s="226">
        <f>Q969*H969</f>
        <v>0</v>
      </c>
      <c r="S969" s="226">
        <v>0</v>
      </c>
      <c r="T969" s="227">
        <f>S969*H969</f>
        <v>0</v>
      </c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R969" s="228" t="s">
        <v>341</v>
      </c>
      <c r="AT969" s="228" t="s">
        <v>223</v>
      </c>
      <c r="AU969" s="228" t="s">
        <v>82</v>
      </c>
      <c r="AY969" s="20" t="s">
        <v>221</v>
      </c>
      <c r="BE969" s="229">
        <f>IF(N969="základní",J969,0)</f>
        <v>0</v>
      </c>
      <c r="BF969" s="229">
        <f>IF(N969="snížená",J969,0)</f>
        <v>0</v>
      </c>
      <c r="BG969" s="229">
        <f>IF(N969="zákl. přenesená",J969,0)</f>
        <v>0</v>
      </c>
      <c r="BH969" s="229">
        <f>IF(N969="sníž. přenesená",J969,0)</f>
        <v>0</v>
      </c>
      <c r="BI969" s="229">
        <f>IF(N969="nulová",J969,0)</f>
        <v>0</v>
      </c>
      <c r="BJ969" s="20" t="s">
        <v>80</v>
      </c>
      <c r="BK969" s="229">
        <f>ROUND(I969*H969,2)</f>
        <v>0</v>
      </c>
      <c r="BL969" s="20" t="s">
        <v>341</v>
      </c>
      <c r="BM969" s="228" t="s">
        <v>1288</v>
      </c>
    </row>
    <row r="970" spans="1:47" s="2" customFormat="1" ht="12">
      <c r="A970" s="41"/>
      <c r="B970" s="42"/>
      <c r="C970" s="43"/>
      <c r="D970" s="230" t="s">
        <v>230</v>
      </c>
      <c r="E970" s="43"/>
      <c r="F970" s="231" t="s">
        <v>1289</v>
      </c>
      <c r="G970" s="43"/>
      <c r="H970" s="43"/>
      <c r="I970" s="232"/>
      <c r="J970" s="43"/>
      <c r="K970" s="43"/>
      <c r="L970" s="47"/>
      <c r="M970" s="233"/>
      <c r="N970" s="234"/>
      <c r="O970" s="87"/>
      <c r="P970" s="87"/>
      <c r="Q970" s="87"/>
      <c r="R970" s="87"/>
      <c r="S970" s="87"/>
      <c r="T970" s="88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T970" s="20" t="s">
        <v>230</v>
      </c>
      <c r="AU970" s="20" t="s">
        <v>82</v>
      </c>
    </row>
    <row r="971" spans="1:47" s="2" customFormat="1" ht="12">
      <c r="A971" s="41"/>
      <c r="B971" s="42"/>
      <c r="C971" s="43"/>
      <c r="D971" s="235" t="s">
        <v>232</v>
      </c>
      <c r="E971" s="43"/>
      <c r="F971" s="236" t="s">
        <v>1290</v>
      </c>
      <c r="G971" s="43"/>
      <c r="H971" s="43"/>
      <c r="I971" s="232"/>
      <c r="J971" s="43"/>
      <c r="K971" s="43"/>
      <c r="L971" s="47"/>
      <c r="M971" s="233"/>
      <c r="N971" s="234"/>
      <c r="O971" s="87"/>
      <c r="P971" s="87"/>
      <c r="Q971" s="87"/>
      <c r="R971" s="87"/>
      <c r="S971" s="87"/>
      <c r="T971" s="88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T971" s="20" t="s">
        <v>232</v>
      </c>
      <c r="AU971" s="20" t="s">
        <v>82</v>
      </c>
    </row>
    <row r="972" spans="1:51" s="13" customFormat="1" ht="12">
      <c r="A972" s="13"/>
      <c r="B972" s="237"/>
      <c r="C972" s="238"/>
      <c r="D972" s="230" t="s">
        <v>234</v>
      </c>
      <c r="E972" s="239" t="s">
        <v>19</v>
      </c>
      <c r="F972" s="240" t="s">
        <v>1291</v>
      </c>
      <c r="G972" s="238"/>
      <c r="H972" s="241">
        <v>2</v>
      </c>
      <c r="I972" s="242"/>
      <c r="J972" s="238"/>
      <c r="K972" s="238"/>
      <c r="L972" s="243"/>
      <c r="M972" s="244"/>
      <c r="N972" s="245"/>
      <c r="O972" s="245"/>
      <c r="P972" s="245"/>
      <c r="Q972" s="245"/>
      <c r="R972" s="245"/>
      <c r="S972" s="245"/>
      <c r="T972" s="246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7" t="s">
        <v>234</v>
      </c>
      <c r="AU972" s="247" t="s">
        <v>82</v>
      </c>
      <c r="AV972" s="13" t="s">
        <v>82</v>
      </c>
      <c r="AW972" s="13" t="s">
        <v>33</v>
      </c>
      <c r="AX972" s="13" t="s">
        <v>72</v>
      </c>
      <c r="AY972" s="247" t="s">
        <v>221</v>
      </c>
    </row>
    <row r="973" spans="1:51" s="15" customFormat="1" ht="12">
      <c r="A973" s="15"/>
      <c r="B973" s="258"/>
      <c r="C973" s="259"/>
      <c r="D973" s="230" t="s">
        <v>234</v>
      </c>
      <c r="E973" s="260" t="s">
        <v>19</v>
      </c>
      <c r="F973" s="261" t="s">
        <v>243</v>
      </c>
      <c r="G973" s="259"/>
      <c r="H973" s="262">
        <v>2</v>
      </c>
      <c r="I973" s="263"/>
      <c r="J973" s="259"/>
      <c r="K973" s="259"/>
      <c r="L973" s="264"/>
      <c r="M973" s="265"/>
      <c r="N973" s="266"/>
      <c r="O973" s="266"/>
      <c r="P973" s="266"/>
      <c r="Q973" s="266"/>
      <c r="R973" s="266"/>
      <c r="S973" s="266"/>
      <c r="T973" s="267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T973" s="268" t="s">
        <v>234</v>
      </c>
      <c r="AU973" s="268" t="s">
        <v>82</v>
      </c>
      <c r="AV973" s="15" t="s">
        <v>228</v>
      </c>
      <c r="AW973" s="15" t="s">
        <v>33</v>
      </c>
      <c r="AX973" s="15" t="s">
        <v>80</v>
      </c>
      <c r="AY973" s="268" t="s">
        <v>221</v>
      </c>
    </row>
    <row r="974" spans="1:65" s="2" customFormat="1" ht="24.15" customHeight="1">
      <c r="A974" s="41"/>
      <c r="B974" s="42"/>
      <c r="C974" s="269" t="s">
        <v>1292</v>
      </c>
      <c r="D974" s="269" t="s">
        <v>295</v>
      </c>
      <c r="E974" s="270" t="s">
        <v>1293</v>
      </c>
      <c r="F974" s="271" t="s">
        <v>1294</v>
      </c>
      <c r="G974" s="272" t="s">
        <v>336</v>
      </c>
      <c r="H974" s="273">
        <v>2</v>
      </c>
      <c r="I974" s="274"/>
      <c r="J974" s="275">
        <f>ROUND(I974*H974,2)</f>
        <v>0</v>
      </c>
      <c r="K974" s="271" t="s">
        <v>227</v>
      </c>
      <c r="L974" s="276"/>
      <c r="M974" s="277" t="s">
        <v>19</v>
      </c>
      <c r="N974" s="278" t="s">
        <v>43</v>
      </c>
      <c r="O974" s="87"/>
      <c r="P974" s="226">
        <f>O974*H974</f>
        <v>0</v>
      </c>
      <c r="Q974" s="226">
        <v>0.0425</v>
      </c>
      <c r="R974" s="226">
        <f>Q974*H974</f>
        <v>0.085</v>
      </c>
      <c r="S974" s="226">
        <v>0</v>
      </c>
      <c r="T974" s="227">
        <f>S974*H974</f>
        <v>0</v>
      </c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R974" s="228" t="s">
        <v>484</v>
      </c>
      <c r="AT974" s="228" t="s">
        <v>295</v>
      </c>
      <c r="AU974" s="228" t="s">
        <v>82</v>
      </c>
      <c r="AY974" s="20" t="s">
        <v>221</v>
      </c>
      <c r="BE974" s="229">
        <f>IF(N974="základní",J974,0)</f>
        <v>0</v>
      </c>
      <c r="BF974" s="229">
        <f>IF(N974="snížená",J974,0)</f>
        <v>0</v>
      </c>
      <c r="BG974" s="229">
        <f>IF(N974="zákl. přenesená",J974,0)</f>
        <v>0</v>
      </c>
      <c r="BH974" s="229">
        <f>IF(N974="sníž. přenesená",J974,0)</f>
        <v>0</v>
      </c>
      <c r="BI974" s="229">
        <f>IF(N974="nulová",J974,0)</f>
        <v>0</v>
      </c>
      <c r="BJ974" s="20" t="s">
        <v>80</v>
      </c>
      <c r="BK974" s="229">
        <f>ROUND(I974*H974,2)</f>
        <v>0</v>
      </c>
      <c r="BL974" s="20" t="s">
        <v>341</v>
      </c>
      <c r="BM974" s="228" t="s">
        <v>1295</v>
      </c>
    </row>
    <row r="975" spans="1:47" s="2" customFormat="1" ht="12">
      <c r="A975" s="41"/>
      <c r="B975" s="42"/>
      <c r="C975" s="43"/>
      <c r="D975" s="230" t="s">
        <v>230</v>
      </c>
      <c r="E975" s="43"/>
      <c r="F975" s="231" t="s">
        <v>1294</v>
      </c>
      <c r="G975" s="43"/>
      <c r="H975" s="43"/>
      <c r="I975" s="232"/>
      <c r="J975" s="43"/>
      <c r="K975" s="43"/>
      <c r="L975" s="47"/>
      <c r="M975" s="233"/>
      <c r="N975" s="234"/>
      <c r="O975" s="87"/>
      <c r="P975" s="87"/>
      <c r="Q975" s="87"/>
      <c r="R975" s="87"/>
      <c r="S975" s="87"/>
      <c r="T975" s="88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T975" s="20" t="s">
        <v>230</v>
      </c>
      <c r="AU975" s="20" t="s">
        <v>82</v>
      </c>
    </row>
    <row r="976" spans="1:65" s="2" customFormat="1" ht="24.15" customHeight="1">
      <c r="A976" s="41"/>
      <c r="B976" s="42"/>
      <c r="C976" s="217" t="s">
        <v>1296</v>
      </c>
      <c r="D976" s="217" t="s">
        <v>223</v>
      </c>
      <c r="E976" s="218" t="s">
        <v>1297</v>
      </c>
      <c r="F976" s="219" t="s">
        <v>1298</v>
      </c>
      <c r="G976" s="220" t="s">
        <v>226</v>
      </c>
      <c r="H976" s="221">
        <v>1.14</v>
      </c>
      <c r="I976" s="222"/>
      <c r="J976" s="223">
        <f>ROUND(I976*H976,2)</f>
        <v>0</v>
      </c>
      <c r="K976" s="219" t="s">
        <v>227</v>
      </c>
      <c r="L976" s="47"/>
      <c r="M976" s="224" t="s">
        <v>19</v>
      </c>
      <c r="N976" s="225" t="s">
        <v>43</v>
      </c>
      <c r="O976" s="87"/>
      <c r="P976" s="226">
        <f>O976*H976</f>
        <v>0</v>
      </c>
      <c r="Q976" s="226">
        <v>0.01614</v>
      </c>
      <c r="R976" s="226">
        <f>Q976*H976</f>
        <v>0.0183996</v>
      </c>
      <c r="S976" s="226">
        <v>0</v>
      </c>
      <c r="T976" s="227">
        <f>S976*H976</f>
        <v>0</v>
      </c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R976" s="228" t="s">
        <v>341</v>
      </c>
      <c r="AT976" s="228" t="s">
        <v>223</v>
      </c>
      <c r="AU976" s="228" t="s">
        <v>82</v>
      </c>
      <c r="AY976" s="20" t="s">
        <v>221</v>
      </c>
      <c r="BE976" s="229">
        <f>IF(N976="základní",J976,0)</f>
        <v>0</v>
      </c>
      <c r="BF976" s="229">
        <f>IF(N976="snížená",J976,0)</f>
        <v>0</v>
      </c>
      <c r="BG976" s="229">
        <f>IF(N976="zákl. přenesená",J976,0)</f>
        <v>0</v>
      </c>
      <c r="BH976" s="229">
        <f>IF(N976="sníž. přenesená",J976,0)</f>
        <v>0</v>
      </c>
      <c r="BI976" s="229">
        <f>IF(N976="nulová",J976,0)</f>
        <v>0</v>
      </c>
      <c r="BJ976" s="20" t="s">
        <v>80</v>
      </c>
      <c r="BK976" s="229">
        <f>ROUND(I976*H976,2)</f>
        <v>0</v>
      </c>
      <c r="BL976" s="20" t="s">
        <v>341</v>
      </c>
      <c r="BM976" s="228" t="s">
        <v>1299</v>
      </c>
    </row>
    <row r="977" spans="1:47" s="2" customFormat="1" ht="12">
      <c r="A977" s="41"/>
      <c r="B977" s="42"/>
      <c r="C977" s="43"/>
      <c r="D977" s="230" t="s">
        <v>230</v>
      </c>
      <c r="E977" s="43"/>
      <c r="F977" s="231" t="s">
        <v>1300</v>
      </c>
      <c r="G977" s="43"/>
      <c r="H977" s="43"/>
      <c r="I977" s="232"/>
      <c r="J977" s="43"/>
      <c r="K977" s="43"/>
      <c r="L977" s="47"/>
      <c r="M977" s="233"/>
      <c r="N977" s="234"/>
      <c r="O977" s="87"/>
      <c r="P977" s="87"/>
      <c r="Q977" s="87"/>
      <c r="R977" s="87"/>
      <c r="S977" s="87"/>
      <c r="T977" s="88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T977" s="20" t="s">
        <v>230</v>
      </c>
      <c r="AU977" s="20" t="s">
        <v>82</v>
      </c>
    </row>
    <row r="978" spans="1:47" s="2" customFormat="1" ht="12">
      <c r="A978" s="41"/>
      <c r="B978" s="42"/>
      <c r="C978" s="43"/>
      <c r="D978" s="235" t="s">
        <v>232</v>
      </c>
      <c r="E978" s="43"/>
      <c r="F978" s="236" t="s">
        <v>1301</v>
      </c>
      <c r="G978" s="43"/>
      <c r="H978" s="43"/>
      <c r="I978" s="232"/>
      <c r="J978" s="43"/>
      <c r="K978" s="43"/>
      <c r="L978" s="47"/>
      <c r="M978" s="233"/>
      <c r="N978" s="234"/>
      <c r="O978" s="87"/>
      <c r="P978" s="87"/>
      <c r="Q978" s="87"/>
      <c r="R978" s="87"/>
      <c r="S978" s="87"/>
      <c r="T978" s="88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T978" s="20" t="s">
        <v>232</v>
      </c>
      <c r="AU978" s="20" t="s">
        <v>82</v>
      </c>
    </row>
    <row r="979" spans="1:51" s="13" customFormat="1" ht="12">
      <c r="A979" s="13"/>
      <c r="B979" s="237"/>
      <c r="C979" s="238"/>
      <c r="D979" s="230" t="s">
        <v>234</v>
      </c>
      <c r="E979" s="239" t="s">
        <v>19</v>
      </c>
      <c r="F979" s="240" t="s">
        <v>1302</v>
      </c>
      <c r="G979" s="238"/>
      <c r="H979" s="241">
        <v>1.14</v>
      </c>
      <c r="I979" s="242"/>
      <c r="J979" s="238"/>
      <c r="K979" s="238"/>
      <c r="L979" s="243"/>
      <c r="M979" s="244"/>
      <c r="N979" s="245"/>
      <c r="O979" s="245"/>
      <c r="P979" s="245"/>
      <c r="Q979" s="245"/>
      <c r="R979" s="245"/>
      <c r="S979" s="245"/>
      <c r="T979" s="246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7" t="s">
        <v>234</v>
      </c>
      <c r="AU979" s="247" t="s">
        <v>82</v>
      </c>
      <c r="AV979" s="13" t="s">
        <v>82</v>
      </c>
      <c r="AW979" s="13" t="s">
        <v>33</v>
      </c>
      <c r="AX979" s="13" t="s">
        <v>72</v>
      </c>
      <c r="AY979" s="247" t="s">
        <v>221</v>
      </c>
    </row>
    <row r="980" spans="1:51" s="15" customFormat="1" ht="12">
      <c r="A980" s="15"/>
      <c r="B980" s="258"/>
      <c r="C980" s="259"/>
      <c r="D980" s="230" t="s">
        <v>234</v>
      </c>
      <c r="E980" s="260" t="s">
        <v>19</v>
      </c>
      <c r="F980" s="261" t="s">
        <v>243</v>
      </c>
      <c r="G980" s="259"/>
      <c r="H980" s="262">
        <v>1.14</v>
      </c>
      <c r="I980" s="263"/>
      <c r="J980" s="259"/>
      <c r="K980" s="259"/>
      <c r="L980" s="264"/>
      <c r="M980" s="265"/>
      <c r="N980" s="266"/>
      <c r="O980" s="266"/>
      <c r="P980" s="266"/>
      <c r="Q980" s="266"/>
      <c r="R980" s="266"/>
      <c r="S980" s="266"/>
      <c r="T980" s="267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T980" s="268" t="s">
        <v>234</v>
      </c>
      <c r="AU980" s="268" t="s">
        <v>82</v>
      </c>
      <c r="AV980" s="15" t="s">
        <v>228</v>
      </c>
      <c r="AW980" s="15" t="s">
        <v>33</v>
      </c>
      <c r="AX980" s="15" t="s">
        <v>80</v>
      </c>
      <c r="AY980" s="268" t="s">
        <v>221</v>
      </c>
    </row>
    <row r="981" spans="1:65" s="2" customFormat="1" ht="24.15" customHeight="1">
      <c r="A981" s="41"/>
      <c r="B981" s="42"/>
      <c r="C981" s="217" t="s">
        <v>1303</v>
      </c>
      <c r="D981" s="217" t="s">
        <v>223</v>
      </c>
      <c r="E981" s="218" t="s">
        <v>1304</v>
      </c>
      <c r="F981" s="219" t="s">
        <v>1305</v>
      </c>
      <c r="G981" s="220" t="s">
        <v>267</v>
      </c>
      <c r="H981" s="221">
        <v>0.363</v>
      </c>
      <c r="I981" s="222"/>
      <c r="J981" s="223">
        <f>ROUND(I981*H981,2)</f>
        <v>0</v>
      </c>
      <c r="K981" s="219" t="s">
        <v>227</v>
      </c>
      <c r="L981" s="47"/>
      <c r="M981" s="224" t="s">
        <v>19</v>
      </c>
      <c r="N981" s="225" t="s">
        <v>43</v>
      </c>
      <c r="O981" s="87"/>
      <c r="P981" s="226">
        <f>O981*H981</f>
        <v>0</v>
      </c>
      <c r="Q981" s="226">
        <v>0</v>
      </c>
      <c r="R981" s="226">
        <f>Q981*H981</f>
        <v>0</v>
      </c>
      <c r="S981" s="226">
        <v>0</v>
      </c>
      <c r="T981" s="227">
        <f>S981*H981</f>
        <v>0</v>
      </c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R981" s="228" t="s">
        <v>341</v>
      </c>
      <c r="AT981" s="228" t="s">
        <v>223</v>
      </c>
      <c r="AU981" s="228" t="s">
        <v>82</v>
      </c>
      <c r="AY981" s="20" t="s">
        <v>221</v>
      </c>
      <c r="BE981" s="229">
        <f>IF(N981="základní",J981,0)</f>
        <v>0</v>
      </c>
      <c r="BF981" s="229">
        <f>IF(N981="snížená",J981,0)</f>
        <v>0</v>
      </c>
      <c r="BG981" s="229">
        <f>IF(N981="zákl. přenesená",J981,0)</f>
        <v>0</v>
      </c>
      <c r="BH981" s="229">
        <f>IF(N981="sníž. přenesená",J981,0)</f>
        <v>0</v>
      </c>
      <c r="BI981" s="229">
        <f>IF(N981="nulová",J981,0)</f>
        <v>0</v>
      </c>
      <c r="BJ981" s="20" t="s">
        <v>80</v>
      </c>
      <c r="BK981" s="229">
        <f>ROUND(I981*H981,2)</f>
        <v>0</v>
      </c>
      <c r="BL981" s="20" t="s">
        <v>341</v>
      </c>
      <c r="BM981" s="228" t="s">
        <v>1306</v>
      </c>
    </row>
    <row r="982" spans="1:47" s="2" customFormat="1" ht="12">
      <c r="A982" s="41"/>
      <c r="B982" s="42"/>
      <c r="C982" s="43"/>
      <c r="D982" s="230" t="s">
        <v>230</v>
      </c>
      <c r="E982" s="43"/>
      <c r="F982" s="231" t="s">
        <v>1307</v>
      </c>
      <c r="G982" s="43"/>
      <c r="H982" s="43"/>
      <c r="I982" s="232"/>
      <c r="J982" s="43"/>
      <c r="K982" s="43"/>
      <c r="L982" s="47"/>
      <c r="M982" s="233"/>
      <c r="N982" s="234"/>
      <c r="O982" s="87"/>
      <c r="P982" s="87"/>
      <c r="Q982" s="87"/>
      <c r="R982" s="87"/>
      <c r="S982" s="87"/>
      <c r="T982" s="88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T982" s="20" t="s">
        <v>230</v>
      </c>
      <c r="AU982" s="20" t="s">
        <v>82</v>
      </c>
    </row>
    <row r="983" spans="1:47" s="2" customFormat="1" ht="12">
      <c r="A983" s="41"/>
      <c r="B983" s="42"/>
      <c r="C983" s="43"/>
      <c r="D983" s="235" t="s">
        <v>232</v>
      </c>
      <c r="E983" s="43"/>
      <c r="F983" s="236" t="s">
        <v>1308</v>
      </c>
      <c r="G983" s="43"/>
      <c r="H983" s="43"/>
      <c r="I983" s="232"/>
      <c r="J983" s="43"/>
      <c r="K983" s="43"/>
      <c r="L983" s="47"/>
      <c r="M983" s="233"/>
      <c r="N983" s="234"/>
      <c r="O983" s="87"/>
      <c r="P983" s="87"/>
      <c r="Q983" s="87"/>
      <c r="R983" s="87"/>
      <c r="S983" s="87"/>
      <c r="T983" s="88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T983" s="20" t="s">
        <v>232</v>
      </c>
      <c r="AU983" s="20" t="s">
        <v>82</v>
      </c>
    </row>
    <row r="984" spans="1:63" s="12" customFormat="1" ht="22.8" customHeight="1">
      <c r="A984" s="12"/>
      <c r="B984" s="201"/>
      <c r="C984" s="202"/>
      <c r="D984" s="203" t="s">
        <v>71</v>
      </c>
      <c r="E984" s="215" t="s">
        <v>1309</v>
      </c>
      <c r="F984" s="215" t="s">
        <v>1310</v>
      </c>
      <c r="G984" s="202"/>
      <c r="H984" s="202"/>
      <c r="I984" s="205"/>
      <c r="J984" s="216">
        <f>BK984</f>
        <v>0</v>
      </c>
      <c r="K984" s="202"/>
      <c r="L984" s="207"/>
      <c r="M984" s="208"/>
      <c r="N984" s="209"/>
      <c r="O984" s="209"/>
      <c r="P984" s="210">
        <f>SUM(P985:P992)</f>
        <v>0</v>
      </c>
      <c r="Q984" s="209"/>
      <c r="R984" s="210">
        <f>SUM(R985:R992)</f>
        <v>0.027768325</v>
      </c>
      <c r="S984" s="209"/>
      <c r="T984" s="211">
        <f>SUM(T985:T992)</f>
        <v>0</v>
      </c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R984" s="212" t="s">
        <v>82</v>
      </c>
      <c r="AT984" s="213" t="s">
        <v>71</v>
      </c>
      <c r="AU984" s="213" t="s">
        <v>80</v>
      </c>
      <c r="AY984" s="212" t="s">
        <v>221</v>
      </c>
      <c r="BK984" s="214">
        <f>SUM(BK985:BK992)</f>
        <v>0</v>
      </c>
    </row>
    <row r="985" spans="1:65" s="2" customFormat="1" ht="24.15" customHeight="1">
      <c r="A985" s="41"/>
      <c r="B985" s="42"/>
      <c r="C985" s="217" t="s">
        <v>1311</v>
      </c>
      <c r="D985" s="217" t="s">
        <v>223</v>
      </c>
      <c r="E985" s="218" t="s">
        <v>1312</v>
      </c>
      <c r="F985" s="219" t="s">
        <v>1313</v>
      </c>
      <c r="G985" s="220" t="s">
        <v>305</v>
      </c>
      <c r="H985" s="221">
        <v>12.5</v>
      </c>
      <c r="I985" s="222"/>
      <c r="J985" s="223">
        <f>ROUND(I985*H985,2)</f>
        <v>0</v>
      </c>
      <c r="K985" s="219" t="s">
        <v>227</v>
      </c>
      <c r="L985" s="47"/>
      <c r="M985" s="224" t="s">
        <v>19</v>
      </c>
      <c r="N985" s="225" t="s">
        <v>43</v>
      </c>
      <c r="O985" s="87"/>
      <c r="P985" s="226">
        <f>O985*H985</f>
        <v>0</v>
      </c>
      <c r="Q985" s="226">
        <v>0.002221466</v>
      </c>
      <c r="R985" s="226">
        <f>Q985*H985</f>
        <v>0.027768325</v>
      </c>
      <c r="S985" s="226">
        <v>0</v>
      </c>
      <c r="T985" s="227">
        <f>S985*H985</f>
        <v>0</v>
      </c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R985" s="228" t="s">
        <v>341</v>
      </c>
      <c r="AT985" s="228" t="s">
        <v>223</v>
      </c>
      <c r="AU985" s="228" t="s">
        <v>82</v>
      </c>
      <c r="AY985" s="20" t="s">
        <v>221</v>
      </c>
      <c r="BE985" s="229">
        <f>IF(N985="základní",J985,0)</f>
        <v>0</v>
      </c>
      <c r="BF985" s="229">
        <f>IF(N985="snížená",J985,0)</f>
        <v>0</v>
      </c>
      <c r="BG985" s="229">
        <f>IF(N985="zákl. přenesená",J985,0)</f>
        <v>0</v>
      </c>
      <c r="BH985" s="229">
        <f>IF(N985="sníž. přenesená",J985,0)</f>
        <v>0</v>
      </c>
      <c r="BI985" s="229">
        <f>IF(N985="nulová",J985,0)</f>
        <v>0</v>
      </c>
      <c r="BJ985" s="20" t="s">
        <v>80</v>
      </c>
      <c r="BK985" s="229">
        <f>ROUND(I985*H985,2)</f>
        <v>0</v>
      </c>
      <c r="BL985" s="20" t="s">
        <v>341</v>
      </c>
      <c r="BM985" s="228" t="s">
        <v>1314</v>
      </c>
    </row>
    <row r="986" spans="1:47" s="2" customFormat="1" ht="12">
      <c r="A986" s="41"/>
      <c r="B986" s="42"/>
      <c r="C986" s="43"/>
      <c r="D986" s="230" t="s">
        <v>230</v>
      </c>
      <c r="E986" s="43"/>
      <c r="F986" s="231" t="s">
        <v>1315</v>
      </c>
      <c r="G986" s="43"/>
      <c r="H986" s="43"/>
      <c r="I986" s="232"/>
      <c r="J986" s="43"/>
      <c r="K986" s="43"/>
      <c r="L986" s="47"/>
      <c r="M986" s="233"/>
      <c r="N986" s="234"/>
      <c r="O986" s="87"/>
      <c r="P986" s="87"/>
      <c r="Q986" s="87"/>
      <c r="R986" s="87"/>
      <c r="S986" s="87"/>
      <c r="T986" s="88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T986" s="20" t="s">
        <v>230</v>
      </c>
      <c r="AU986" s="20" t="s">
        <v>82</v>
      </c>
    </row>
    <row r="987" spans="1:47" s="2" customFormat="1" ht="12">
      <c r="A987" s="41"/>
      <c r="B987" s="42"/>
      <c r="C987" s="43"/>
      <c r="D987" s="235" t="s">
        <v>232</v>
      </c>
      <c r="E987" s="43"/>
      <c r="F987" s="236" t="s">
        <v>1316</v>
      </c>
      <c r="G987" s="43"/>
      <c r="H987" s="43"/>
      <c r="I987" s="232"/>
      <c r="J987" s="43"/>
      <c r="K987" s="43"/>
      <c r="L987" s="47"/>
      <c r="M987" s="233"/>
      <c r="N987" s="234"/>
      <c r="O987" s="87"/>
      <c r="P987" s="87"/>
      <c r="Q987" s="87"/>
      <c r="R987" s="87"/>
      <c r="S987" s="87"/>
      <c r="T987" s="88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T987" s="20" t="s">
        <v>232</v>
      </c>
      <c r="AU987" s="20" t="s">
        <v>82</v>
      </c>
    </row>
    <row r="988" spans="1:51" s="13" customFormat="1" ht="12">
      <c r="A988" s="13"/>
      <c r="B988" s="237"/>
      <c r="C988" s="238"/>
      <c r="D988" s="230" t="s">
        <v>234</v>
      </c>
      <c r="E988" s="239" t="s">
        <v>19</v>
      </c>
      <c r="F988" s="240" t="s">
        <v>1317</v>
      </c>
      <c r="G988" s="238"/>
      <c r="H988" s="241">
        <v>12.5</v>
      </c>
      <c r="I988" s="242"/>
      <c r="J988" s="238"/>
      <c r="K988" s="238"/>
      <c r="L988" s="243"/>
      <c r="M988" s="244"/>
      <c r="N988" s="245"/>
      <c r="O988" s="245"/>
      <c r="P988" s="245"/>
      <c r="Q988" s="245"/>
      <c r="R988" s="245"/>
      <c r="S988" s="245"/>
      <c r="T988" s="246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7" t="s">
        <v>234</v>
      </c>
      <c r="AU988" s="247" t="s">
        <v>82</v>
      </c>
      <c r="AV988" s="13" t="s">
        <v>82</v>
      </c>
      <c r="AW988" s="13" t="s">
        <v>33</v>
      </c>
      <c r="AX988" s="13" t="s">
        <v>72</v>
      </c>
      <c r="AY988" s="247" t="s">
        <v>221</v>
      </c>
    </row>
    <row r="989" spans="1:51" s="15" customFormat="1" ht="12">
      <c r="A989" s="15"/>
      <c r="B989" s="258"/>
      <c r="C989" s="259"/>
      <c r="D989" s="230" t="s">
        <v>234</v>
      </c>
      <c r="E989" s="260" t="s">
        <v>19</v>
      </c>
      <c r="F989" s="261" t="s">
        <v>243</v>
      </c>
      <c r="G989" s="259"/>
      <c r="H989" s="262">
        <v>12.5</v>
      </c>
      <c r="I989" s="263"/>
      <c r="J989" s="259"/>
      <c r="K989" s="259"/>
      <c r="L989" s="264"/>
      <c r="M989" s="265"/>
      <c r="N989" s="266"/>
      <c r="O989" s="266"/>
      <c r="P989" s="266"/>
      <c r="Q989" s="266"/>
      <c r="R989" s="266"/>
      <c r="S989" s="266"/>
      <c r="T989" s="267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68" t="s">
        <v>234</v>
      </c>
      <c r="AU989" s="268" t="s">
        <v>82</v>
      </c>
      <c r="AV989" s="15" t="s">
        <v>228</v>
      </c>
      <c r="AW989" s="15" t="s">
        <v>33</v>
      </c>
      <c r="AX989" s="15" t="s">
        <v>80</v>
      </c>
      <c r="AY989" s="268" t="s">
        <v>221</v>
      </c>
    </row>
    <row r="990" spans="1:65" s="2" customFormat="1" ht="24.15" customHeight="1">
      <c r="A990" s="41"/>
      <c r="B990" s="42"/>
      <c r="C990" s="217" t="s">
        <v>1318</v>
      </c>
      <c r="D990" s="217" t="s">
        <v>223</v>
      </c>
      <c r="E990" s="218" t="s">
        <v>1319</v>
      </c>
      <c r="F990" s="219" t="s">
        <v>1320</v>
      </c>
      <c r="G990" s="220" t="s">
        <v>267</v>
      </c>
      <c r="H990" s="221">
        <v>0.028</v>
      </c>
      <c r="I990" s="222"/>
      <c r="J990" s="223">
        <f>ROUND(I990*H990,2)</f>
        <v>0</v>
      </c>
      <c r="K990" s="219" t="s">
        <v>227</v>
      </c>
      <c r="L990" s="47"/>
      <c r="M990" s="224" t="s">
        <v>19</v>
      </c>
      <c r="N990" s="225" t="s">
        <v>43</v>
      </c>
      <c r="O990" s="87"/>
      <c r="P990" s="226">
        <f>O990*H990</f>
        <v>0</v>
      </c>
      <c r="Q990" s="226">
        <v>0</v>
      </c>
      <c r="R990" s="226">
        <f>Q990*H990</f>
        <v>0</v>
      </c>
      <c r="S990" s="226">
        <v>0</v>
      </c>
      <c r="T990" s="227">
        <f>S990*H990</f>
        <v>0</v>
      </c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R990" s="228" t="s">
        <v>341</v>
      </c>
      <c r="AT990" s="228" t="s">
        <v>223</v>
      </c>
      <c r="AU990" s="228" t="s">
        <v>82</v>
      </c>
      <c r="AY990" s="20" t="s">
        <v>221</v>
      </c>
      <c r="BE990" s="229">
        <f>IF(N990="základní",J990,0)</f>
        <v>0</v>
      </c>
      <c r="BF990" s="229">
        <f>IF(N990="snížená",J990,0)</f>
        <v>0</v>
      </c>
      <c r="BG990" s="229">
        <f>IF(N990="zákl. přenesená",J990,0)</f>
        <v>0</v>
      </c>
      <c r="BH990" s="229">
        <f>IF(N990="sníž. přenesená",J990,0)</f>
        <v>0</v>
      </c>
      <c r="BI990" s="229">
        <f>IF(N990="nulová",J990,0)</f>
        <v>0</v>
      </c>
      <c r="BJ990" s="20" t="s">
        <v>80</v>
      </c>
      <c r="BK990" s="229">
        <f>ROUND(I990*H990,2)</f>
        <v>0</v>
      </c>
      <c r="BL990" s="20" t="s">
        <v>341</v>
      </c>
      <c r="BM990" s="228" t="s">
        <v>1321</v>
      </c>
    </row>
    <row r="991" spans="1:47" s="2" customFormat="1" ht="12">
      <c r="A991" s="41"/>
      <c r="B991" s="42"/>
      <c r="C991" s="43"/>
      <c r="D991" s="230" t="s">
        <v>230</v>
      </c>
      <c r="E991" s="43"/>
      <c r="F991" s="231" t="s">
        <v>1322</v>
      </c>
      <c r="G991" s="43"/>
      <c r="H991" s="43"/>
      <c r="I991" s="232"/>
      <c r="J991" s="43"/>
      <c r="K991" s="43"/>
      <c r="L991" s="47"/>
      <c r="M991" s="233"/>
      <c r="N991" s="234"/>
      <c r="O991" s="87"/>
      <c r="P991" s="87"/>
      <c r="Q991" s="87"/>
      <c r="R991" s="87"/>
      <c r="S991" s="87"/>
      <c r="T991" s="88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T991" s="20" t="s">
        <v>230</v>
      </c>
      <c r="AU991" s="20" t="s">
        <v>82</v>
      </c>
    </row>
    <row r="992" spans="1:47" s="2" customFormat="1" ht="12">
      <c r="A992" s="41"/>
      <c r="B992" s="42"/>
      <c r="C992" s="43"/>
      <c r="D992" s="235" t="s">
        <v>232</v>
      </c>
      <c r="E992" s="43"/>
      <c r="F992" s="236" t="s">
        <v>1323</v>
      </c>
      <c r="G992" s="43"/>
      <c r="H992" s="43"/>
      <c r="I992" s="232"/>
      <c r="J992" s="43"/>
      <c r="K992" s="43"/>
      <c r="L992" s="47"/>
      <c r="M992" s="233"/>
      <c r="N992" s="234"/>
      <c r="O992" s="87"/>
      <c r="P992" s="87"/>
      <c r="Q992" s="87"/>
      <c r="R992" s="87"/>
      <c r="S992" s="87"/>
      <c r="T992" s="88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T992" s="20" t="s">
        <v>232</v>
      </c>
      <c r="AU992" s="20" t="s">
        <v>82</v>
      </c>
    </row>
    <row r="993" spans="1:63" s="12" customFormat="1" ht="22.8" customHeight="1">
      <c r="A993" s="12"/>
      <c r="B993" s="201"/>
      <c r="C993" s="202"/>
      <c r="D993" s="203" t="s">
        <v>71</v>
      </c>
      <c r="E993" s="215" t="s">
        <v>1324</v>
      </c>
      <c r="F993" s="215" t="s">
        <v>1325</v>
      </c>
      <c r="G993" s="202"/>
      <c r="H993" s="202"/>
      <c r="I993" s="205"/>
      <c r="J993" s="216">
        <f>BK993</f>
        <v>0</v>
      </c>
      <c r="K993" s="202"/>
      <c r="L993" s="207"/>
      <c r="M993" s="208"/>
      <c r="N993" s="209"/>
      <c r="O993" s="209"/>
      <c r="P993" s="210">
        <f>SUM(P994:P1152)</f>
        <v>0</v>
      </c>
      <c r="Q993" s="209"/>
      <c r="R993" s="210">
        <f>SUM(R994:R1152)</f>
        <v>66.20213847760002</v>
      </c>
      <c r="S993" s="209"/>
      <c r="T993" s="211">
        <f>SUM(T994:T1152)</f>
        <v>0</v>
      </c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R993" s="212" t="s">
        <v>82</v>
      </c>
      <c r="AT993" s="213" t="s">
        <v>71</v>
      </c>
      <c r="AU993" s="213" t="s">
        <v>80</v>
      </c>
      <c r="AY993" s="212" t="s">
        <v>221</v>
      </c>
      <c r="BK993" s="214">
        <f>SUM(BK994:BK1152)</f>
        <v>0</v>
      </c>
    </row>
    <row r="994" spans="1:65" s="2" customFormat="1" ht="24.15" customHeight="1">
      <c r="A994" s="41"/>
      <c r="B994" s="42"/>
      <c r="C994" s="217" t="s">
        <v>1326</v>
      </c>
      <c r="D994" s="217" t="s">
        <v>223</v>
      </c>
      <c r="E994" s="218" t="s">
        <v>1327</v>
      </c>
      <c r="F994" s="219" t="s">
        <v>1328</v>
      </c>
      <c r="G994" s="220" t="s">
        <v>226</v>
      </c>
      <c r="H994" s="221">
        <v>39</v>
      </c>
      <c r="I994" s="222"/>
      <c r="J994" s="223">
        <f>ROUND(I994*H994,2)</f>
        <v>0</v>
      </c>
      <c r="K994" s="219" t="s">
        <v>227</v>
      </c>
      <c r="L994" s="47"/>
      <c r="M994" s="224" t="s">
        <v>19</v>
      </c>
      <c r="N994" s="225" t="s">
        <v>43</v>
      </c>
      <c r="O994" s="87"/>
      <c r="P994" s="226">
        <f>O994*H994</f>
        <v>0</v>
      </c>
      <c r="Q994" s="226">
        <v>0</v>
      </c>
      <c r="R994" s="226">
        <f>Q994*H994</f>
        <v>0</v>
      </c>
      <c r="S994" s="226">
        <v>0</v>
      </c>
      <c r="T994" s="227">
        <f>S994*H994</f>
        <v>0</v>
      </c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R994" s="228" t="s">
        <v>341</v>
      </c>
      <c r="AT994" s="228" t="s">
        <v>223</v>
      </c>
      <c r="AU994" s="228" t="s">
        <v>82</v>
      </c>
      <c r="AY994" s="20" t="s">
        <v>221</v>
      </c>
      <c r="BE994" s="229">
        <f>IF(N994="základní",J994,0)</f>
        <v>0</v>
      </c>
      <c r="BF994" s="229">
        <f>IF(N994="snížená",J994,0)</f>
        <v>0</v>
      </c>
      <c r="BG994" s="229">
        <f>IF(N994="zákl. přenesená",J994,0)</f>
        <v>0</v>
      </c>
      <c r="BH994" s="229">
        <f>IF(N994="sníž. přenesená",J994,0)</f>
        <v>0</v>
      </c>
      <c r="BI994" s="229">
        <f>IF(N994="nulová",J994,0)</f>
        <v>0</v>
      </c>
      <c r="BJ994" s="20" t="s">
        <v>80</v>
      </c>
      <c r="BK994" s="229">
        <f>ROUND(I994*H994,2)</f>
        <v>0</v>
      </c>
      <c r="BL994" s="20" t="s">
        <v>341</v>
      </c>
      <c r="BM994" s="228" t="s">
        <v>1329</v>
      </c>
    </row>
    <row r="995" spans="1:47" s="2" customFormat="1" ht="12">
      <c r="A995" s="41"/>
      <c r="B995" s="42"/>
      <c r="C995" s="43"/>
      <c r="D995" s="230" t="s">
        <v>230</v>
      </c>
      <c r="E995" s="43"/>
      <c r="F995" s="231" t="s">
        <v>1330</v>
      </c>
      <c r="G995" s="43"/>
      <c r="H995" s="43"/>
      <c r="I995" s="232"/>
      <c r="J995" s="43"/>
      <c r="K995" s="43"/>
      <c r="L995" s="47"/>
      <c r="M995" s="233"/>
      <c r="N995" s="234"/>
      <c r="O995" s="87"/>
      <c r="P995" s="87"/>
      <c r="Q995" s="87"/>
      <c r="R995" s="87"/>
      <c r="S995" s="87"/>
      <c r="T995" s="88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T995" s="20" t="s">
        <v>230</v>
      </c>
      <c r="AU995" s="20" t="s">
        <v>82</v>
      </c>
    </row>
    <row r="996" spans="1:47" s="2" customFormat="1" ht="12">
      <c r="A996" s="41"/>
      <c r="B996" s="42"/>
      <c r="C996" s="43"/>
      <c r="D996" s="235" t="s">
        <v>232</v>
      </c>
      <c r="E996" s="43"/>
      <c r="F996" s="236" t="s">
        <v>1331</v>
      </c>
      <c r="G996" s="43"/>
      <c r="H996" s="43"/>
      <c r="I996" s="232"/>
      <c r="J996" s="43"/>
      <c r="K996" s="43"/>
      <c r="L996" s="47"/>
      <c r="M996" s="233"/>
      <c r="N996" s="234"/>
      <c r="O996" s="87"/>
      <c r="P996" s="87"/>
      <c r="Q996" s="87"/>
      <c r="R996" s="87"/>
      <c r="S996" s="87"/>
      <c r="T996" s="88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T996" s="20" t="s">
        <v>232</v>
      </c>
      <c r="AU996" s="20" t="s">
        <v>82</v>
      </c>
    </row>
    <row r="997" spans="1:51" s="13" customFormat="1" ht="12">
      <c r="A997" s="13"/>
      <c r="B997" s="237"/>
      <c r="C997" s="238"/>
      <c r="D997" s="230" t="s">
        <v>234</v>
      </c>
      <c r="E997" s="239" t="s">
        <v>19</v>
      </c>
      <c r="F997" s="240" t="s">
        <v>1279</v>
      </c>
      <c r="G997" s="238"/>
      <c r="H997" s="241">
        <v>39</v>
      </c>
      <c r="I997" s="242"/>
      <c r="J997" s="238"/>
      <c r="K997" s="238"/>
      <c r="L997" s="243"/>
      <c r="M997" s="244"/>
      <c r="N997" s="245"/>
      <c r="O997" s="245"/>
      <c r="P997" s="245"/>
      <c r="Q997" s="245"/>
      <c r="R997" s="245"/>
      <c r="S997" s="245"/>
      <c r="T997" s="246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7" t="s">
        <v>234</v>
      </c>
      <c r="AU997" s="247" t="s">
        <v>82</v>
      </c>
      <c r="AV997" s="13" t="s">
        <v>82</v>
      </c>
      <c r="AW997" s="13" t="s">
        <v>33</v>
      </c>
      <c r="AX997" s="13" t="s">
        <v>80</v>
      </c>
      <c r="AY997" s="247" t="s">
        <v>221</v>
      </c>
    </row>
    <row r="998" spans="1:65" s="2" customFormat="1" ht="44.25" customHeight="1">
      <c r="A998" s="41"/>
      <c r="B998" s="42"/>
      <c r="C998" s="269" t="s">
        <v>1332</v>
      </c>
      <c r="D998" s="269" t="s">
        <v>295</v>
      </c>
      <c r="E998" s="270" t="s">
        <v>1333</v>
      </c>
      <c r="F998" s="271" t="s">
        <v>1334</v>
      </c>
      <c r="G998" s="272" t="s">
        <v>226</v>
      </c>
      <c r="H998" s="273">
        <v>46.8</v>
      </c>
      <c r="I998" s="274"/>
      <c r="J998" s="275">
        <f>ROUND(I998*H998,2)</f>
        <v>0</v>
      </c>
      <c r="K998" s="271" t="s">
        <v>632</v>
      </c>
      <c r="L998" s="276"/>
      <c r="M998" s="277" t="s">
        <v>19</v>
      </c>
      <c r="N998" s="278" t="s">
        <v>43</v>
      </c>
      <c r="O998" s="87"/>
      <c r="P998" s="226">
        <f>O998*H998</f>
        <v>0</v>
      </c>
      <c r="Q998" s="226">
        <v>0.01755</v>
      </c>
      <c r="R998" s="226">
        <f>Q998*H998</f>
        <v>0.82134</v>
      </c>
      <c r="S998" s="226">
        <v>0</v>
      </c>
      <c r="T998" s="227">
        <f>S998*H998</f>
        <v>0</v>
      </c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R998" s="228" t="s">
        <v>484</v>
      </c>
      <c r="AT998" s="228" t="s">
        <v>295</v>
      </c>
      <c r="AU998" s="228" t="s">
        <v>82</v>
      </c>
      <c r="AY998" s="20" t="s">
        <v>221</v>
      </c>
      <c r="BE998" s="229">
        <f>IF(N998="základní",J998,0)</f>
        <v>0</v>
      </c>
      <c r="BF998" s="229">
        <f>IF(N998="snížená",J998,0)</f>
        <v>0</v>
      </c>
      <c r="BG998" s="229">
        <f>IF(N998="zákl. přenesená",J998,0)</f>
        <v>0</v>
      </c>
      <c r="BH998" s="229">
        <f>IF(N998="sníž. přenesená",J998,0)</f>
        <v>0</v>
      </c>
      <c r="BI998" s="229">
        <f>IF(N998="nulová",J998,0)</f>
        <v>0</v>
      </c>
      <c r="BJ998" s="20" t="s">
        <v>80</v>
      </c>
      <c r="BK998" s="229">
        <f>ROUND(I998*H998,2)</f>
        <v>0</v>
      </c>
      <c r="BL998" s="20" t="s">
        <v>341</v>
      </c>
      <c r="BM998" s="228" t="s">
        <v>1335</v>
      </c>
    </row>
    <row r="999" spans="1:47" s="2" customFormat="1" ht="12">
      <c r="A999" s="41"/>
      <c r="B999" s="42"/>
      <c r="C999" s="43"/>
      <c r="D999" s="230" t="s">
        <v>230</v>
      </c>
      <c r="E999" s="43"/>
      <c r="F999" s="231" t="s">
        <v>1334</v>
      </c>
      <c r="G999" s="43"/>
      <c r="H999" s="43"/>
      <c r="I999" s="232"/>
      <c r="J999" s="43"/>
      <c r="K999" s="43"/>
      <c r="L999" s="47"/>
      <c r="M999" s="233"/>
      <c r="N999" s="234"/>
      <c r="O999" s="87"/>
      <c r="P999" s="87"/>
      <c r="Q999" s="87"/>
      <c r="R999" s="87"/>
      <c r="S999" s="87"/>
      <c r="T999" s="88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T999" s="20" t="s">
        <v>230</v>
      </c>
      <c r="AU999" s="20" t="s">
        <v>82</v>
      </c>
    </row>
    <row r="1000" spans="1:51" s="13" customFormat="1" ht="12">
      <c r="A1000" s="13"/>
      <c r="B1000" s="237"/>
      <c r="C1000" s="238"/>
      <c r="D1000" s="230" t="s">
        <v>234</v>
      </c>
      <c r="E1000" s="238"/>
      <c r="F1000" s="240" t="s">
        <v>1336</v>
      </c>
      <c r="G1000" s="238"/>
      <c r="H1000" s="241">
        <v>46.8</v>
      </c>
      <c r="I1000" s="242"/>
      <c r="J1000" s="238"/>
      <c r="K1000" s="238"/>
      <c r="L1000" s="243"/>
      <c r="M1000" s="244"/>
      <c r="N1000" s="245"/>
      <c r="O1000" s="245"/>
      <c r="P1000" s="245"/>
      <c r="Q1000" s="245"/>
      <c r="R1000" s="245"/>
      <c r="S1000" s="245"/>
      <c r="T1000" s="246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7" t="s">
        <v>234</v>
      </c>
      <c r="AU1000" s="247" t="s">
        <v>82</v>
      </c>
      <c r="AV1000" s="13" t="s">
        <v>82</v>
      </c>
      <c r="AW1000" s="13" t="s">
        <v>4</v>
      </c>
      <c r="AX1000" s="13" t="s">
        <v>80</v>
      </c>
      <c r="AY1000" s="247" t="s">
        <v>221</v>
      </c>
    </row>
    <row r="1001" spans="1:65" s="2" customFormat="1" ht="24.15" customHeight="1">
      <c r="A1001" s="41"/>
      <c r="B1001" s="42"/>
      <c r="C1001" s="217" t="s">
        <v>1337</v>
      </c>
      <c r="D1001" s="217" t="s">
        <v>223</v>
      </c>
      <c r="E1001" s="218" t="s">
        <v>1338</v>
      </c>
      <c r="F1001" s="219" t="s">
        <v>1339</v>
      </c>
      <c r="G1001" s="220" t="s">
        <v>226</v>
      </c>
      <c r="H1001" s="221">
        <v>69.347</v>
      </c>
      <c r="I1001" s="222"/>
      <c r="J1001" s="223">
        <f>ROUND(I1001*H1001,2)</f>
        <v>0</v>
      </c>
      <c r="K1001" s="219" t="s">
        <v>227</v>
      </c>
      <c r="L1001" s="47"/>
      <c r="M1001" s="224" t="s">
        <v>19</v>
      </c>
      <c r="N1001" s="225" t="s">
        <v>43</v>
      </c>
      <c r="O1001" s="87"/>
      <c r="P1001" s="226">
        <f>O1001*H1001</f>
        <v>0</v>
      </c>
      <c r="Q1001" s="226">
        <v>0.00011</v>
      </c>
      <c r="R1001" s="226">
        <f>Q1001*H1001</f>
        <v>0.007628169999999999</v>
      </c>
      <c r="S1001" s="226">
        <v>0</v>
      </c>
      <c r="T1001" s="227">
        <f>S1001*H1001</f>
        <v>0</v>
      </c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R1001" s="228" t="s">
        <v>341</v>
      </c>
      <c r="AT1001" s="228" t="s">
        <v>223</v>
      </c>
      <c r="AU1001" s="228" t="s">
        <v>82</v>
      </c>
      <c r="AY1001" s="20" t="s">
        <v>221</v>
      </c>
      <c r="BE1001" s="229">
        <f>IF(N1001="základní",J1001,0)</f>
        <v>0</v>
      </c>
      <c r="BF1001" s="229">
        <f>IF(N1001="snížená",J1001,0)</f>
        <v>0</v>
      </c>
      <c r="BG1001" s="229">
        <f>IF(N1001="zákl. přenesená",J1001,0)</f>
        <v>0</v>
      </c>
      <c r="BH1001" s="229">
        <f>IF(N1001="sníž. přenesená",J1001,0)</f>
        <v>0</v>
      </c>
      <c r="BI1001" s="229">
        <f>IF(N1001="nulová",J1001,0)</f>
        <v>0</v>
      </c>
      <c r="BJ1001" s="20" t="s">
        <v>80</v>
      </c>
      <c r="BK1001" s="229">
        <f>ROUND(I1001*H1001,2)</f>
        <v>0</v>
      </c>
      <c r="BL1001" s="20" t="s">
        <v>341</v>
      </c>
      <c r="BM1001" s="228" t="s">
        <v>1340</v>
      </c>
    </row>
    <row r="1002" spans="1:47" s="2" customFormat="1" ht="12">
      <c r="A1002" s="41"/>
      <c r="B1002" s="42"/>
      <c r="C1002" s="43"/>
      <c r="D1002" s="230" t="s">
        <v>230</v>
      </c>
      <c r="E1002" s="43"/>
      <c r="F1002" s="231" t="s">
        <v>1341</v>
      </c>
      <c r="G1002" s="43"/>
      <c r="H1002" s="43"/>
      <c r="I1002" s="232"/>
      <c r="J1002" s="43"/>
      <c r="K1002" s="43"/>
      <c r="L1002" s="47"/>
      <c r="M1002" s="233"/>
      <c r="N1002" s="234"/>
      <c r="O1002" s="87"/>
      <c r="P1002" s="87"/>
      <c r="Q1002" s="87"/>
      <c r="R1002" s="87"/>
      <c r="S1002" s="87"/>
      <c r="T1002" s="88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T1002" s="20" t="s">
        <v>230</v>
      </c>
      <c r="AU1002" s="20" t="s">
        <v>82</v>
      </c>
    </row>
    <row r="1003" spans="1:47" s="2" customFormat="1" ht="12">
      <c r="A1003" s="41"/>
      <c r="B1003" s="42"/>
      <c r="C1003" s="43"/>
      <c r="D1003" s="235" t="s">
        <v>232</v>
      </c>
      <c r="E1003" s="43"/>
      <c r="F1003" s="236" t="s">
        <v>1342</v>
      </c>
      <c r="G1003" s="43"/>
      <c r="H1003" s="43"/>
      <c r="I1003" s="232"/>
      <c r="J1003" s="43"/>
      <c r="K1003" s="43"/>
      <c r="L1003" s="47"/>
      <c r="M1003" s="233"/>
      <c r="N1003" s="234"/>
      <c r="O1003" s="87"/>
      <c r="P1003" s="87"/>
      <c r="Q1003" s="87"/>
      <c r="R1003" s="87"/>
      <c r="S1003" s="87"/>
      <c r="T1003" s="88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T1003" s="20" t="s">
        <v>232</v>
      </c>
      <c r="AU1003" s="20" t="s">
        <v>82</v>
      </c>
    </row>
    <row r="1004" spans="1:51" s="14" customFormat="1" ht="12">
      <c r="A1004" s="14"/>
      <c r="B1004" s="248"/>
      <c r="C1004" s="249"/>
      <c r="D1004" s="230" t="s">
        <v>234</v>
      </c>
      <c r="E1004" s="250" t="s">
        <v>19</v>
      </c>
      <c r="F1004" s="251" t="s">
        <v>1343</v>
      </c>
      <c r="G1004" s="249"/>
      <c r="H1004" s="250" t="s">
        <v>19</v>
      </c>
      <c r="I1004" s="252"/>
      <c r="J1004" s="249"/>
      <c r="K1004" s="249"/>
      <c r="L1004" s="253"/>
      <c r="M1004" s="254"/>
      <c r="N1004" s="255"/>
      <c r="O1004" s="255"/>
      <c r="P1004" s="255"/>
      <c r="Q1004" s="255"/>
      <c r="R1004" s="255"/>
      <c r="S1004" s="255"/>
      <c r="T1004" s="256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7" t="s">
        <v>234</v>
      </c>
      <c r="AU1004" s="257" t="s">
        <v>82</v>
      </c>
      <c r="AV1004" s="14" t="s">
        <v>80</v>
      </c>
      <c r="AW1004" s="14" t="s">
        <v>33</v>
      </c>
      <c r="AX1004" s="14" t="s">
        <v>72</v>
      </c>
      <c r="AY1004" s="257" t="s">
        <v>221</v>
      </c>
    </row>
    <row r="1005" spans="1:51" s="13" customFormat="1" ht="12">
      <c r="A1005" s="13"/>
      <c r="B1005" s="237"/>
      <c r="C1005" s="238"/>
      <c r="D1005" s="230" t="s">
        <v>234</v>
      </c>
      <c r="E1005" s="239" t="s">
        <v>19</v>
      </c>
      <c r="F1005" s="240" t="s">
        <v>1344</v>
      </c>
      <c r="G1005" s="238"/>
      <c r="H1005" s="241">
        <v>91.337</v>
      </c>
      <c r="I1005" s="242"/>
      <c r="J1005" s="238"/>
      <c r="K1005" s="238"/>
      <c r="L1005" s="243"/>
      <c r="M1005" s="244"/>
      <c r="N1005" s="245"/>
      <c r="O1005" s="245"/>
      <c r="P1005" s="245"/>
      <c r="Q1005" s="245"/>
      <c r="R1005" s="245"/>
      <c r="S1005" s="245"/>
      <c r="T1005" s="246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7" t="s">
        <v>234</v>
      </c>
      <c r="AU1005" s="247" t="s">
        <v>82</v>
      </c>
      <c r="AV1005" s="13" t="s">
        <v>82</v>
      </c>
      <c r="AW1005" s="13" t="s">
        <v>33</v>
      </c>
      <c r="AX1005" s="13" t="s">
        <v>72</v>
      </c>
      <c r="AY1005" s="247" t="s">
        <v>221</v>
      </c>
    </row>
    <row r="1006" spans="1:51" s="13" customFormat="1" ht="12">
      <c r="A1006" s="13"/>
      <c r="B1006" s="237"/>
      <c r="C1006" s="238"/>
      <c r="D1006" s="230" t="s">
        <v>234</v>
      </c>
      <c r="E1006" s="239" t="s">
        <v>19</v>
      </c>
      <c r="F1006" s="240" t="s">
        <v>1345</v>
      </c>
      <c r="G1006" s="238"/>
      <c r="H1006" s="241">
        <v>-7.622</v>
      </c>
      <c r="I1006" s="242"/>
      <c r="J1006" s="238"/>
      <c r="K1006" s="238"/>
      <c r="L1006" s="243"/>
      <c r="M1006" s="244"/>
      <c r="N1006" s="245"/>
      <c r="O1006" s="245"/>
      <c r="P1006" s="245"/>
      <c r="Q1006" s="245"/>
      <c r="R1006" s="245"/>
      <c r="S1006" s="245"/>
      <c r="T1006" s="246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7" t="s">
        <v>234</v>
      </c>
      <c r="AU1006" s="247" t="s">
        <v>82</v>
      </c>
      <c r="AV1006" s="13" t="s">
        <v>82</v>
      </c>
      <c r="AW1006" s="13" t="s">
        <v>33</v>
      </c>
      <c r="AX1006" s="13" t="s">
        <v>72</v>
      </c>
      <c r="AY1006" s="247" t="s">
        <v>221</v>
      </c>
    </row>
    <row r="1007" spans="1:51" s="13" customFormat="1" ht="12">
      <c r="A1007" s="13"/>
      <c r="B1007" s="237"/>
      <c r="C1007" s="238"/>
      <c r="D1007" s="230" t="s">
        <v>234</v>
      </c>
      <c r="E1007" s="239" t="s">
        <v>19</v>
      </c>
      <c r="F1007" s="240" t="s">
        <v>1346</v>
      </c>
      <c r="G1007" s="238"/>
      <c r="H1007" s="241">
        <v>-8.408</v>
      </c>
      <c r="I1007" s="242"/>
      <c r="J1007" s="238"/>
      <c r="K1007" s="238"/>
      <c r="L1007" s="243"/>
      <c r="M1007" s="244"/>
      <c r="N1007" s="245"/>
      <c r="O1007" s="245"/>
      <c r="P1007" s="245"/>
      <c r="Q1007" s="245"/>
      <c r="R1007" s="245"/>
      <c r="S1007" s="245"/>
      <c r="T1007" s="246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7" t="s">
        <v>234</v>
      </c>
      <c r="AU1007" s="247" t="s">
        <v>82</v>
      </c>
      <c r="AV1007" s="13" t="s">
        <v>82</v>
      </c>
      <c r="AW1007" s="13" t="s">
        <v>33</v>
      </c>
      <c r="AX1007" s="13" t="s">
        <v>72</v>
      </c>
      <c r="AY1007" s="247" t="s">
        <v>221</v>
      </c>
    </row>
    <row r="1008" spans="1:51" s="13" customFormat="1" ht="12">
      <c r="A1008" s="13"/>
      <c r="B1008" s="237"/>
      <c r="C1008" s="238"/>
      <c r="D1008" s="230" t="s">
        <v>234</v>
      </c>
      <c r="E1008" s="239" t="s">
        <v>19</v>
      </c>
      <c r="F1008" s="240" t="s">
        <v>1347</v>
      </c>
      <c r="G1008" s="238"/>
      <c r="H1008" s="241">
        <v>-5.96</v>
      </c>
      <c r="I1008" s="242"/>
      <c r="J1008" s="238"/>
      <c r="K1008" s="238"/>
      <c r="L1008" s="243"/>
      <c r="M1008" s="244"/>
      <c r="N1008" s="245"/>
      <c r="O1008" s="245"/>
      <c r="P1008" s="245"/>
      <c r="Q1008" s="245"/>
      <c r="R1008" s="245"/>
      <c r="S1008" s="245"/>
      <c r="T1008" s="246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7" t="s">
        <v>234</v>
      </c>
      <c r="AU1008" s="247" t="s">
        <v>82</v>
      </c>
      <c r="AV1008" s="13" t="s">
        <v>82</v>
      </c>
      <c r="AW1008" s="13" t="s">
        <v>33</v>
      </c>
      <c r="AX1008" s="13" t="s">
        <v>72</v>
      </c>
      <c r="AY1008" s="247" t="s">
        <v>221</v>
      </c>
    </row>
    <row r="1009" spans="1:51" s="15" customFormat="1" ht="12">
      <c r="A1009" s="15"/>
      <c r="B1009" s="258"/>
      <c r="C1009" s="259"/>
      <c r="D1009" s="230" t="s">
        <v>234</v>
      </c>
      <c r="E1009" s="260" t="s">
        <v>19</v>
      </c>
      <c r="F1009" s="261" t="s">
        <v>243</v>
      </c>
      <c r="G1009" s="259"/>
      <c r="H1009" s="262">
        <v>69.347</v>
      </c>
      <c r="I1009" s="263"/>
      <c r="J1009" s="259"/>
      <c r="K1009" s="259"/>
      <c r="L1009" s="264"/>
      <c r="M1009" s="265"/>
      <c r="N1009" s="266"/>
      <c r="O1009" s="266"/>
      <c r="P1009" s="266"/>
      <c r="Q1009" s="266"/>
      <c r="R1009" s="266"/>
      <c r="S1009" s="266"/>
      <c r="T1009" s="267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T1009" s="268" t="s">
        <v>234</v>
      </c>
      <c r="AU1009" s="268" t="s">
        <v>82</v>
      </c>
      <c r="AV1009" s="15" t="s">
        <v>228</v>
      </c>
      <c r="AW1009" s="15" t="s">
        <v>33</v>
      </c>
      <c r="AX1009" s="15" t="s">
        <v>80</v>
      </c>
      <c r="AY1009" s="268" t="s">
        <v>221</v>
      </c>
    </row>
    <row r="1010" spans="1:65" s="2" customFormat="1" ht="24.15" customHeight="1">
      <c r="A1010" s="41"/>
      <c r="B1010" s="42"/>
      <c r="C1010" s="217" t="s">
        <v>1348</v>
      </c>
      <c r="D1010" s="217" t="s">
        <v>223</v>
      </c>
      <c r="E1010" s="218" t="s">
        <v>1349</v>
      </c>
      <c r="F1010" s="219" t="s">
        <v>1350</v>
      </c>
      <c r="G1010" s="220" t="s">
        <v>226</v>
      </c>
      <c r="H1010" s="221">
        <v>11.186</v>
      </c>
      <c r="I1010" s="222"/>
      <c r="J1010" s="223">
        <f>ROUND(I1010*H1010,2)</f>
        <v>0</v>
      </c>
      <c r="K1010" s="219" t="s">
        <v>227</v>
      </c>
      <c r="L1010" s="47"/>
      <c r="M1010" s="224" t="s">
        <v>19</v>
      </c>
      <c r="N1010" s="225" t="s">
        <v>43</v>
      </c>
      <c r="O1010" s="87"/>
      <c r="P1010" s="226">
        <f>O1010*H1010</f>
        <v>0</v>
      </c>
      <c r="Q1010" s="226">
        <v>0.00013</v>
      </c>
      <c r="R1010" s="226">
        <f>Q1010*H1010</f>
        <v>0.0014541799999999998</v>
      </c>
      <c r="S1010" s="226">
        <v>0</v>
      </c>
      <c r="T1010" s="227">
        <f>S1010*H1010</f>
        <v>0</v>
      </c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R1010" s="228" t="s">
        <v>341</v>
      </c>
      <c r="AT1010" s="228" t="s">
        <v>223</v>
      </c>
      <c r="AU1010" s="228" t="s">
        <v>82</v>
      </c>
      <c r="AY1010" s="20" t="s">
        <v>221</v>
      </c>
      <c r="BE1010" s="229">
        <f>IF(N1010="základní",J1010,0)</f>
        <v>0</v>
      </c>
      <c r="BF1010" s="229">
        <f>IF(N1010="snížená",J1010,0)</f>
        <v>0</v>
      </c>
      <c r="BG1010" s="229">
        <f>IF(N1010="zákl. přenesená",J1010,0)</f>
        <v>0</v>
      </c>
      <c r="BH1010" s="229">
        <f>IF(N1010="sníž. přenesená",J1010,0)</f>
        <v>0</v>
      </c>
      <c r="BI1010" s="229">
        <f>IF(N1010="nulová",J1010,0)</f>
        <v>0</v>
      </c>
      <c r="BJ1010" s="20" t="s">
        <v>80</v>
      </c>
      <c r="BK1010" s="229">
        <f>ROUND(I1010*H1010,2)</f>
        <v>0</v>
      </c>
      <c r="BL1010" s="20" t="s">
        <v>341</v>
      </c>
      <c r="BM1010" s="228" t="s">
        <v>1351</v>
      </c>
    </row>
    <row r="1011" spans="1:47" s="2" customFormat="1" ht="12">
      <c r="A1011" s="41"/>
      <c r="B1011" s="42"/>
      <c r="C1011" s="43"/>
      <c r="D1011" s="230" t="s">
        <v>230</v>
      </c>
      <c r="E1011" s="43"/>
      <c r="F1011" s="231" t="s">
        <v>1352</v>
      </c>
      <c r="G1011" s="43"/>
      <c r="H1011" s="43"/>
      <c r="I1011" s="232"/>
      <c r="J1011" s="43"/>
      <c r="K1011" s="43"/>
      <c r="L1011" s="47"/>
      <c r="M1011" s="233"/>
      <c r="N1011" s="234"/>
      <c r="O1011" s="87"/>
      <c r="P1011" s="87"/>
      <c r="Q1011" s="87"/>
      <c r="R1011" s="87"/>
      <c r="S1011" s="87"/>
      <c r="T1011" s="88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T1011" s="20" t="s">
        <v>230</v>
      </c>
      <c r="AU1011" s="20" t="s">
        <v>82</v>
      </c>
    </row>
    <row r="1012" spans="1:47" s="2" customFormat="1" ht="12">
      <c r="A1012" s="41"/>
      <c r="B1012" s="42"/>
      <c r="C1012" s="43"/>
      <c r="D1012" s="235" t="s">
        <v>232</v>
      </c>
      <c r="E1012" s="43"/>
      <c r="F1012" s="236" t="s">
        <v>1353</v>
      </c>
      <c r="G1012" s="43"/>
      <c r="H1012" s="43"/>
      <c r="I1012" s="232"/>
      <c r="J1012" s="43"/>
      <c r="K1012" s="43"/>
      <c r="L1012" s="47"/>
      <c r="M1012" s="233"/>
      <c r="N1012" s="234"/>
      <c r="O1012" s="87"/>
      <c r="P1012" s="87"/>
      <c r="Q1012" s="87"/>
      <c r="R1012" s="87"/>
      <c r="S1012" s="87"/>
      <c r="T1012" s="88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T1012" s="20" t="s">
        <v>232</v>
      </c>
      <c r="AU1012" s="20" t="s">
        <v>82</v>
      </c>
    </row>
    <row r="1013" spans="1:51" s="13" customFormat="1" ht="12">
      <c r="A1013" s="13"/>
      <c r="B1013" s="237"/>
      <c r="C1013" s="238"/>
      <c r="D1013" s="230" t="s">
        <v>234</v>
      </c>
      <c r="E1013" s="239" t="s">
        <v>19</v>
      </c>
      <c r="F1013" s="240" t="s">
        <v>1354</v>
      </c>
      <c r="G1013" s="238"/>
      <c r="H1013" s="241">
        <v>29.92</v>
      </c>
      <c r="I1013" s="242"/>
      <c r="J1013" s="238"/>
      <c r="K1013" s="238"/>
      <c r="L1013" s="243"/>
      <c r="M1013" s="244"/>
      <c r="N1013" s="245"/>
      <c r="O1013" s="245"/>
      <c r="P1013" s="245"/>
      <c r="Q1013" s="245"/>
      <c r="R1013" s="245"/>
      <c r="S1013" s="245"/>
      <c r="T1013" s="246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7" t="s">
        <v>234</v>
      </c>
      <c r="AU1013" s="247" t="s">
        <v>82</v>
      </c>
      <c r="AV1013" s="13" t="s">
        <v>82</v>
      </c>
      <c r="AW1013" s="13" t="s">
        <v>33</v>
      </c>
      <c r="AX1013" s="13" t="s">
        <v>72</v>
      </c>
      <c r="AY1013" s="247" t="s">
        <v>221</v>
      </c>
    </row>
    <row r="1014" spans="1:51" s="13" customFormat="1" ht="12">
      <c r="A1014" s="13"/>
      <c r="B1014" s="237"/>
      <c r="C1014" s="238"/>
      <c r="D1014" s="230" t="s">
        <v>234</v>
      </c>
      <c r="E1014" s="239" t="s">
        <v>19</v>
      </c>
      <c r="F1014" s="240" t="s">
        <v>1355</v>
      </c>
      <c r="G1014" s="238"/>
      <c r="H1014" s="241">
        <v>14.08</v>
      </c>
      <c r="I1014" s="242"/>
      <c r="J1014" s="238"/>
      <c r="K1014" s="238"/>
      <c r="L1014" s="243"/>
      <c r="M1014" s="244"/>
      <c r="N1014" s="245"/>
      <c r="O1014" s="245"/>
      <c r="P1014" s="245"/>
      <c r="Q1014" s="245"/>
      <c r="R1014" s="245"/>
      <c r="S1014" s="245"/>
      <c r="T1014" s="246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7" t="s">
        <v>234</v>
      </c>
      <c r="AU1014" s="247" t="s">
        <v>82</v>
      </c>
      <c r="AV1014" s="13" t="s">
        <v>82</v>
      </c>
      <c r="AW1014" s="13" t="s">
        <v>33</v>
      </c>
      <c r="AX1014" s="13" t="s">
        <v>72</v>
      </c>
      <c r="AY1014" s="247" t="s">
        <v>221</v>
      </c>
    </row>
    <row r="1015" spans="1:51" s="13" customFormat="1" ht="12">
      <c r="A1015" s="13"/>
      <c r="B1015" s="237"/>
      <c r="C1015" s="238"/>
      <c r="D1015" s="230" t="s">
        <v>234</v>
      </c>
      <c r="E1015" s="239" t="s">
        <v>19</v>
      </c>
      <c r="F1015" s="240" t="s">
        <v>1356</v>
      </c>
      <c r="G1015" s="238"/>
      <c r="H1015" s="241">
        <v>11.93</v>
      </c>
      <c r="I1015" s="242"/>
      <c r="J1015" s="238"/>
      <c r="K1015" s="238"/>
      <c r="L1015" s="243"/>
      <c r="M1015" s="244"/>
      <c r="N1015" s="245"/>
      <c r="O1015" s="245"/>
      <c r="P1015" s="245"/>
      <c r="Q1015" s="245"/>
      <c r="R1015" s="245"/>
      <c r="S1015" s="245"/>
      <c r="T1015" s="246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7" t="s">
        <v>234</v>
      </c>
      <c r="AU1015" s="247" t="s">
        <v>82</v>
      </c>
      <c r="AV1015" s="13" t="s">
        <v>82</v>
      </c>
      <c r="AW1015" s="13" t="s">
        <v>33</v>
      </c>
      <c r="AX1015" s="13" t="s">
        <v>72</v>
      </c>
      <c r="AY1015" s="247" t="s">
        <v>221</v>
      </c>
    </row>
    <row r="1016" spans="1:51" s="16" customFormat="1" ht="12">
      <c r="A1016" s="16"/>
      <c r="B1016" s="279"/>
      <c r="C1016" s="280"/>
      <c r="D1016" s="230" t="s">
        <v>234</v>
      </c>
      <c r="E1016" s="281" t="s">
        <v>19</v>
      </c>
      <c r="F1016" s="282" t="s">
        <v>450</v>
      </c>
      <c r="G1016" s="280"/>
      <c r="H1016" s="283">
        <v>55.93</v>
      </c>
      <c r="I1016" s="284"/>
      <c r="J1016" s="280"/>
      <c r="K1016" s="280"/>
      <c r="L1016" s="285"/>
      <c r="M1016" s="286"/>
      <c r="N1016" s="287"/>
      <c r="O1016" s="287"/>
      <c r="P1016" s="287"/>
      <c r="Q1016" s="287"/>
      <c r="R1016" s="287"/>
      <c r="S1016" s="287"/>
      <c r="T1016" s="288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T1016" s="289" t="s">
        <v>234</v>
      </c>
      <c r="AU1016" s="289" t="s">
        <v>82</v>
      </c>
      <c r="AV1016" s="16" t="s">
        <v>95</v>
      </c>
      <c r="AW1016" s="16" t="s">
        <v>33</v>
      </c>
      <c r="AX1016" s="16" t="s">
        <v>72</v>
      </c>
      <c r="AY1016" s="289" t="s">
        <v>221</v>
      </c>
    </row>
    <row r="1017" spans="1:51" s="13" customFormat="1" ht="12">
      <c r="A1017" s="13"/>
      <c r="B1017" s="237"/>
      <c r="C1017" s="238"/>
      <c r="D1017" s="230" t="s">
        <v>234</v>
      </c>
      <c r="E1017" s="239" t="s">
        <v>19</v>
      </c>
      <c r="F1017" s="240" t="s">
        <v>1357</v>
      </c>
      <c r="G1017" s="238"/>
      <c r="H1017" s="241">
        <v>11.186</v>
      </c>
      <c r="I1017" s="242"/>
      <c r="J1017" s="238"/>
      <c r="K1017" s="238"/>
      <c r="L1017" s="243"/>
      <c r="M1017" s="244"/>
      <c r="N1017" s="245"/>
      <c r="O1017" s="245"/>
      <c r="P1017" s="245"/>
      <c r="Q1017" s="245"/>
      <c r="R1017" s="245"/>
      <c r="S1017" s="245"/>
      <c r="T1017" s="246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7" t="s">
        <v>234</v>
      </c>
      <c r="AU1017" s="247" t="s">
        <v>82</v>
      </c>
      <c r="AV1017" s="13" t="s">
        <v>82</v>
      </c>
      <c r="AW1017" s="13" t="s">
        <v>33</v>
      </c>
      <c r="AX1017" s="13" t="s">
        <v>80</v>
      </c>
      <c r="AY1017" s="247" t="s">
        <v>221</v>
      </c>
    </row>
    <row r="1018" spans="1:65" s="2" customFormat="1" ht="24.15" customHeight="1">
      <c r="A1018" s="41"/>
      <c r="B1018" s="42"/>
      <c r="C1018" s="269" t="s">
        <v>1358</v>
      </c>
      <c r="D1018" s="269" t="s">
        <v>295</v>
      </c>
      <c r="E1018" s="270" t="s">
        <v>1359</v>
      </c>
      <c r="F1018" s="271" t="s">
        <v>1360</v>
      </c>
      <c r="G1018" s="272" t="s">
        <v>226</v>
      </c>
      <c r="H1018" s="273">
        <v>88.586</v>
      </c>
      <c r="I1018" s="274"/>
      <c r="J1018" s="275">
        <f>ROUND(I1018*H1018,2)</f>
        <v>0</v>
      </c>
      <c r="K1018" s="271" t="s">
        <v>632</v>
      </c>
      <c r="L1018" s="276"/>
      <c r="M1018" s="277" t="s">
        <v>19</v>
      </c>
      <c r="N1018" s="278" t="s">
        <v>43</v>
      </c>
      <c r="O1018" s="87"/>
      <c r="P1018" s="226">
        <f>O1018*H1018</f>
        <v>0</v>
      </c>
      <c r="Q1018" s="226">
        <v>0.0132</v>
      </c>
      <c r="R1018" s="226">
        <f>Q1018*H1018</f>
        <v>1.1693352</v>
      </c>
      <c r="S1018" s="226">
        <v>0</v>
      </c>
      <c r="T1018" s="227">
        <f>S1018*H1018</f>
        <v>0</v>
      </c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R1018" s="228" t="s">
        <v>484</v>
      </c>
      <c r="AT1018" s="228" t="s">
        <v>295</v>
      </c>
      <c r="AU1018" s="228" t="s">
        <v>82</v>
      </c>
      <c r="AY1018" s="20" t="s">
        <v>221</v>
      </c>
      <c r="BE1018" s="229">
        <f>IF(N1018="základní",J1018,0)</f>
        <v>0</v>
      </c>
      <c r="BF1018" s="229">
        <f>IF(N1018="snížená",J1018,0)</f>
        <v>0</v>
      </c>
      <c r="BG1018" s="229">
        <f>IF(N1018="zákl. přenesená",J1018,0)</f>
        <v>0</v>
      </c>
      <c r="BH1018" s="229">
        <f>IF(N1018="sníž. přenesená",J1018,0)</f>
        <v>0</v>
      </c>
      <c r="BI1018" s="229">
        <f>IF(N1018="nulová",J1018,0)</f>
        <v>0</v>
      </c>
      <c r="BJ1018" s="20" t="s">
        <v>80</v>
      </c>
      <c r="BK1018" s="229">
        <f>ROUND(I1018*H1018,2)</f>
        <v>0</v>
      </c>
      <c r="BL1018" s="20" t="s">
        <v>341</v>
      </c>
      <c r="BM1018" s="228" t="s">
        <v>1361</v>
      </c>
    </row>
    <row r="1019" spans="1:47" s="2" customFormat="1" ht="12">
      <c r="A1019" s="41"/>
      <c r="B1019" s="42"/>
      <c r="C1019" s="43"/>
      <c r="D1019" s="230" t="s">
        <v>230</v>
      </c>
      <c r="E1019" s="43"/>
      <c r="F1019" s="231" t="s">
        <v>1360</v>
      </c>
      <c r="G1019" s="43"/>
      <c r="H1019" s="43"/>
      <c r="I1019" s="232"/>
      <c r="J1019" s="43"/>
      <c r="K1019" s="43"/>
      <c r="L1019" s="47"/>
      <c r="M1019" s="233"/>
      <c r="N1019" s="234"/>
      <c r="O1019" s="87"/>
      <c r="P1019" s="87"/>
      <c r="Q1019" s="87"/>
      <c r="R1019" s="87"/>
      <c r="S1019" s="87"/>
      <c r="T1019" s="88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T1019" s="20" t="s">
        <v>230</v>
      </c>
      <c r="AU1019" s="20" t="s">
        <v>82</v>
      </c>
    </row>
    <row r="1020" spans="1:51" s="13" customFormat="1" ht="12">
      <c r="A1020" s="13"/>
      <c r="B1020" s="237"/>
      <c r="C1020" s="238"/>
      <c r="D1020" s="230" t="s">
        <v>234</v>
      </c>
      <c r="E1020" s="239" t="s">
        <v>19</v>
      </c>
      <c r="F1020" s="240" t="s">
        <v>1362</v>
      </c>
      <c r="G1020" s="238"/>
      <c r="H1020" s="241">
        <v>80.533</v>
      </c>
      <c r="I1020" s="242"/>
      <c r="J1020" s="238"/>
      <c r="K1020" s="238"/>
      <c r="L1020" s="243"/>
      <c r="M1020" s="244"/>
      <c r="N1020" s="245"/>
      <c r="O1020" s="245"/>
      <c r="P1020" s="245"/>
      <c r="Q1020" s="245"/>
      <c r="R1020" s="245"/>
      <c r="S1020" s="245"/>
      <c r="T1020" s="246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7" t="s">
        <v>234</v>
      </c>
      <c r="AU1020" s="247" t="s">
        <v>82</v>
      </c>
      <c r="AV1020" s="13" t="s">
        <v>82</v>
      </c>
      <c r="AW1020" s="13" t="s">
        <v>33</v>
      </c>
      <c r="AX1020" s="13" t="s">
        <v>80</v>
      </c>
      <c r="AY1020" s="247" t="s">
        <v>221</v>
      </c>
    </row>
    <row r="1021" spans="1:51" s="13" customFormat="1" ht="12">
      <c r="A1021" s="13"/>
      <c r="B1021" s="237"/>
      <c r="C1021" s="238"/>
      <c r="D1021" s="230" t="s">
        <v>234</v>
      </c>
      <c r="E1021" s="238"/>
      <c r="F1021" s="240" t="s">
        <v>1363</v>
      </c>
      <c r="G1021" s="238"/>
      <c r="H1021" s="241">
        <v>88.586</v>
      </c>
      <c r="I1021" s="242"/>
      <c r="J1021" s="238"/>
      <c r="K1021" s="238"/>
      <c r="L1021" s="243"/>
      <c r="M1021" s="244"/>
      <c r="N1021" s="245"/>
      <c r="O1021" s="245"/>
      <c r="P1021" s="245"/>
      <c r="Q1021" s="245"/>
      <c r="R1021" s="245"/>
      <c r="S1021" s="245"/>
      <c r="T1021" s="246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7" t="s">
        <v>234</v>
      </c>
      <c r="AU1021" s="247" t="s">
        <v>82</v>
      </c>
      <c r="AV1021" s="13" t="s">
        <v>82</v>
      </c>
      <c r="AW1021" s="13" t="s">
        <v>4</v>
      </c>
      <c r="AX1021" s="13" t="s">
        <v>80</v>
      </c>
      <c r="AY1021" s="247" t="s">
        <v>221</v>
      </c>
    </row>
    <row r="1022" spans="1:65" s="2" customFormat="1" ht="33" customHeight="1">
      <c r="A1022" s="41"/>
      <c r="B1022" s="42"/>
      <c r="C1022" s="217" t="s">
        <v>1364</v>
      </c>
      <c r="D1022" s="217" t="s">
        <v>223</v>
      </c>
      <c r="E1022" s="218" t="s">
        <v>1365</v>
      </c>
      <c r="F1022" s="219" t="s">
        <v>1366</v>
      </c>
      <c r="G1022" s="220" t="s">
        <v>305</v>
      </c>
      <c r="H1022" s="221">
        <v>116.667</v>
      </c>
      <c r="I1022" s="222"/>
      <c r="J1022" s="223">
        <f>ROUND(I1022*H1022,2)</f>
        <v>0</v>
      </c>
      <c r="K1022" s="219" t="s">
        <v>227</v>
      </c>
      <c r="L1022" s="47"/>
      <c r="M1022" s="224" t="s">
        <v>19</v>
      </c>
      <c r="N1022" s="225" t="s">
        <v>43</v>
      </c>
      <c r="O1022" s="87"/>
      <c r="P1022" s="226">
        <f>O1022*H1022</f>
        <v>0</v>
      </c>
      <c r="Q1022" s="226">
        <v>0.00013</v>
      </c>
      <c r="R1022" s="226">
        <f>Q1022*H1022</f>
        <v>0.015166709999999998</v>
      </c>
      <c r="S1022" s="226">
        <v>0</v>
      </c>
      <c r="T1022" s="227">
        <f>S1022*H1022</f>
        <v>0</v>
      </c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R1022" s="228" t="s">
        <v>341</v>
      </c>
      <c r="AT1022" s="228" t="s">
        <v>223</v>
      </c>
      <c r="AU1022" s="228" t="s">
        <v>82</v>
      </c>
      <c r="AY1022" s="20" t="s">
        <v>221</v>
      </c>
      <c r="BE1022" s="229">
        <f>IF(N1022="základní",J1022,0)</f>
        <v>0</v>
      </c>
      <c r="BF1022" s="229">
        <f>IF(N1022="snížená",J1022,0)</f>
        <v>0</v>
      </c>
      <c r="BG1022" s="229">
        <f>IF(N1022="zákl. přenesená",J1022,0)</f>
        <v>0</v>
      </c>
      <c r="BH1022" s="229">
        <f>IF(N1022="sníž. přenesená",J1022,0)</f>
        <v>0</v>
      </c>
      <c r="BI1022" s="229">
        <f>IF(N1022="nulová",J1022,0)</f>
        <v>0</v>
      </c>
      <c r="BJ1022" s="20" t="s">
        <v>80</v>
      </c>
      <c r="BK1022" s="229">
        <f>ROUND(I1022*H1022,2)</f>
        <v>0</v>
      </c>
      <c r="BL1022" s="20" t="s">
        <v>341</v>
      </c>
      <c r="BM1022" s="228" t="s">
        <v>1367</v>
      </c>
    </row>
    <row r="1023" spans="1:47" s="2" customFormat="1" ht="12">
      <c r="A1023" s="41"/>
      <c r="B1023" s="42"/>
      <c r="C1023" s="43"/>
      <c r="D1023" s="230" t="s">
        <v>230</v>
      </c>
      <c r="E1023" s="43"/>
      <c r="F1023" s="231" t="s">
        <v>1368</v>
      </c>
      <c r="G1023" s="43"/>
      <c r="H1023" s="43"/>
      <c r="I1023" s="232"/>
      <c r="J1023" s="43"/>
      <c r="K1023" s="43"/>
      <c r="L1023" s="47"/>
      <c r="M1023" s="233"/>
      <c r="N1023" s="234"/>
      <c r="O1023" s="87"/>
      <c r="P1023" s="87"/>
      <c r="Q1023" s="87"/>
      <c r="R1023" s="87"/>
      <c r="S1023" s="87"/>
      <c r="T1023" s="88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T1023" s="20" t="s">
        <v>230</v>
      </c>
      <c r="AU1023" s="20" t="s">
        <v>82</v>
      </c>
    </row>
    <row r="1024" spans="1:47" s="2" customFormat="1" ht="12">
      <c r="A1024" s="41"/>
      <c r="B1024" s="42"/>
      <c r="C1024" s="43"/>
      <c r="D1024" s="235" t="s">
        <v>232</v>
      </c>
      <c r="E1024" s="43"/>
      <c r="F1024" s="236" t="s">
        <v>1369</v>
      </c>
      <c r="G1024" s="43"/>
      <c r="H1024" s="43"/>
      <c r="I1024" s="232"/>
      <c r="J1024" s="43"/>
      <c r="K1024" s="43"/>
      <c r="L1024" s="47"/>
      <c r="M1024" s="233"/>
      <c r="N1024" s="234"/>
      <c r="O1024" s="87"/>
      <c r="P1024" s="87"/>
      <c r="Q1024" s="87"/>
      <c r="R1024" s="87"/>
      <c r="S1024" s="87"/>
      <c r="T1024" s="88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T1024" s="20" t="s">
        <v>232</v>
      </c>
      <c r="AU1024" s="20" t="s">
        <v>82</v>
      </c>
    </row>
    <row r="1025" spans="1:51" s="14" customFormat="1" ht="12">
      <c r="A1025" s="14"/>
      <c r="B1025" s="248"/>
      <c r="C1025" s="249"/>
      <c r="D1025" s="230" t="s">
        <v>234</v>
      </c>
      <c r="E1025" s="250" t="s">
        <v>19</v>
      </c>
      <c r="F1025" s="251" t="s">
        <v>1343</v>
      </c>
      <c r="G1025" s="249"/>
      <c r="H1025" s="250" t="s">
        <v>19</v>
      </c>
      <c r="I1025" s="252"/>
      <c r="J1025" s="249"/>
      <c r="K1025" s="249"/>
      <c r="L1025" s="253"/>
      <c r="M1025" s="254"/>
      <c r="N1025" s="255"/>
      <c r="O1025" s="255"/>
      <c r="P1025" s="255"/>
      <c r="Q1025" s="255"/>
      <c r="R1025" s="255"/>
      <c r="S1025" s="255"/>
      <c r="T1025" s="256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7" t="s">
        <v>234</v>
      </c>
      <c r="AU1025" s="257" t="s">
        <v>82</v>
      </c>
      <c r="AV1025" s="14" t="s">
        <v>80</v>
      </c>
      <c r="AW1025" s="14" t="s">
        <v>33</v>
      </c>
      <c r="AX1025" s="14" t="s">
        <v>72</v>
      </c>
      <c r="AY1025" s="257" t="s">
        <v>221</v>
      </c>
    </row>
    <row r="1026" spans="1:51" s="13" customFormat="1" ht="12">
      <c r="A1026" s="13"/>
      <c r="B1026" s="237"/>
      <c r="C1026" s="238"/>
      <c r="D1026" s="230" t="s">
        <v>234</v>
      </c>
      <c r="E1026" s="239" t="s">
        <v>19</v>
      </c>
      <c r="F1026" s="240" t="s">
        <v>1344</v>
      </c>
      <c r="G1026" s="238"/>
      <c r="H1026" s="241">
        <v>91.337</v>
      </c>
      <c r="I1026" s="242"/>
      <c r="J1026" s="238"/>
      <c r="K1026" s="238"/>
      <c r="L1026" s="243"/>
      <c r="M1026" s="244"/>
      <c r="N1026" s="245"/>
      <c r="O1026" s="245"/>
      <c r="P1026" s="245"/>
      <c r="Q1026" s="245"/>
      <c r="R1026" s="245"/>
      <c r="S1026" s="245"/>
      <c r="T1026" s="246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7" t="s">
        <v>234</v>
      </c>
      <c r="AU1026" s="247" t="s">
        <v>82</v>
      </c>
      <c r="AV1026" s="13" t="s">
        <v>82</v>
      </c>
      <c r="AW1026" s="13" t="s">
        <v>33</v>
      </c>
      <c r="AX1026" s="13" t="s">
        <v>72</v>
      </c>
      <c r="AY1026" s="247" t="s">
        <v>221</v>
      </c>
    </row>
    <row r="1027" spans="1:51" s="13" customFormat="1" ht="12">
      <c r="A1027" s="13"/>
      <c r="B1027" s="237"/>
      <c r="C1027" s="238"/>
      <c r="D1027" s="230" t="s">
        <v>234</v>
      </c>
      <c r="E1027" s="239" t="s">
        <v>19</v>
      </c>
      <c r="F1027" s="240" t="s">
        <v>1345</v>
      </c>
      <c r="G1027" s="238"/>
      <c r="H1027" s="241">
        <v>-7.622</v>
      </c>
      <c r="I1027" s="242"/>
      <c r="J1027" s="238"/>
      <c r="K1027" s="238"/>
      <c r="L1027" s="243"/>
      <c r="M1027" s="244"/>
      <c r="N1027" s="245"/>
      <c r="O1027" s="245"/>
      <c r="P1027" s="245"/>
      <c r="Q1027" s="245"/>
      <c r="R1027" s="245"/>
      <c r="S1027" s="245"/>
      <c r="T1027" s="246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7" t="s">
        <v>234</v>
      </c>
      <c r="AU1027" s="247" t="s">
        <v>82</v>
      </c>
      <c r="AV1027" s="13" t="s">
        <v>82</v>
      </c>
      <c r="AW1027" s="13" t="s">
        <v>33</v>
      </c>
      <c r="AX1027" s="13" t="s">
        <v>72</v>
      </c>
      <c r="AY1027" s="247" t="s">
        <v>221</v>
      </c>
    </row>
    <row r="1028" spans="1:51" s="13" customFormat="1" ht="12">
      <c r="A1028" s="13"/>
      <c r="B1028" s="237"/>
      <c r="C1028" s="238"/>
      <c r="D1028" s="230" t="s">
        <v>234</v>
      </c>
      <c r="E1028" s="239" t="s">
        <v>19</v>
      </c>
      <c r="F1028" s="240" t="s">
        <v>1346</v>
      </c>
      <c r="G1028" s="238"/>
      <c r="H1028" s="241">
        <v>-8.408</v>
      </c>
      <c r="I1028" s="242"/>
      <c r="J1028" s="238"/>
      <c r="K1028" s="238"/>
      <c r="L1028" s="243"/>
      <c r="M1028" s="244"/>
      <c r="N1028" s="245"/>
      <c r="O1028" s="245"/>
      <c r="P1028" s="245"/>
      <c r="Q1028" s="245"/>
      <c r="R1028" s="245"/>
      <c r="S1028" s="245"/>
      <c r="T1028" s="246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7" t="s">
        <v>234</v>
      </c>
      <c r="AU1028" s="247" t="s">
        <v>82</v>
      </c>
      <c r="AV1028" s="13" t="s">
        <v>82</v>
      </c>
      <c r="AW1028" s="13" t="s">
        <v>33</v>
      </c>
      <c r="AX1028" s="13" t="s">
        <v>72</v>
      </c>
      <c r="AY1028" s="247" t="s">
        <v>221</v>
      </c>
    </row>
    <row r="1029" spans="1:51" s="13" customFormat="1" ht="12">
      <c r="A1029" s="13"/>
      <c r="B1029" s="237"/>
      <c r="C1029" s="238"/>
      <c r="D1029" s="230" t="s">
        <v>234</v>
      </c>
      <c r="E1029" s="239" t="s">
        <v>19</v>
      </c>
      <c r="F1029" s="240" t="s">
        <v>1347</v>
      </c>
      <c r="G1029" s="238"/>
      <c r="H1029" s="241">
        <v>-5.96</v>
      </c>
      <c r="I1029" s="242"/>
      <c r="J1029" s="238"/>
      <c r="K1029" s="238"/>
      <c r="L1029" s="243"/>
      <c r="M1029" s="244"/>
      <c r="N1029" s="245"/>
      <c r="O1029" s="245"/>
      <c r="P1029" s="245"/>
      <c r="Q1029" s="245"/>
      <c r="R1029" s="245"/>
      <c r="S1029" s="245"/>
      <c r="T1029" s="246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7" t="s">
        <v>234</v>
      </c>
      <c r="AU1029" s="247" t="s">
        <v>82</v>
      </c>
      <c r="AV1029" s="13" t="s">
        <v>82</v>
      </c>
      <c r="AW1029" s="13" t="s">
        <v>33</v>
      </c>
      <c r="AX1029" s="13" t="s">
        <v>72</v>
      </c>
      <c r="AY1029" s="247" t="s">
        <v>221</v>
      </c>
    </row>
    <row r="1030" spans="1:51" s="16" customFormat="1" ht="12">
      <c r="A1030" s="16"/>
      <c r="B1030" s="279"/>
      <c r="C1030" s="280"/>
      <c r="D1030" s="230" t="s">
        <v>234</v>
      </c>
      <c r="E1030" s="281" t="s">
        <v>19</v>
      </c>
      <c r="F1030" s="282" t="s">
        <v>450</v>
      </c>
      <c r="G1030" s="280"/>
      <c r="H1030" s="283">
        <v>69.347</v>
      </c>
      <c r="I1030" s="284"/>
      <c r="J1030" s="280"/>
      <c r="K1030" s="280"/>
      <c r="L1030" s="285"/>
      <c r="M1030" s="286"/>
      <c r="N1030" s="287"/>
      <c r="O1030" s="287"/>
      <c r="P1030" s="287"/>
      <c r="Q1030" s="287"/>
      <c r="R1030" s="287"/>
      <c r="S1030" s="287"/>
      <c r="T1030" s="288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T1030" s="289" t="s">
        <v>234</v>
      </c>
      <c r="AU1030" s="289" t="s">
        <v>82</v>
      </c>
      <c r="AV1030" s="16" t="s">
        <v>95</v>
      </c>
      <c r="AW1030" s="16" t="s">
        <v>33</v>
      </c>
      <c r="AX1030" s="16" t="s">
        <v>72</v>
      </c>
      <c r="AY1030" s="289" t="s">
        <v>221</v>
      </c>
    </row>
    <row r="1031" spans="1:51" s="13" customFormat="1" ht="12">
      <c r="A1031" s="13"/>
      <c r="B1031" s="237"/>
      <c r="C1031" s="238"/>
      <c r="D1031" s="230" t="s">
        <v>234</v>
      </c>
      <c r="E1031" s="239" t="s">
        <v>19</v>
      </c>
      <c r="F1031" s="240" t="s">
        <v>1370</v>
      </c>
      <c r="G1031" s="238"/>
      <c r="H1031" s="241">
        <v>116.667</v>
      </c>
      <c r="I1031" s="242"/>
      <c r="J1031" s="238"/>
      <c r="K1031" s="238"/>
      <c r="L1031" s="243"/>
      <c r="M1031" s="244"/>
      <c r="N1031" s="245"/>
      <c r="O1031" s="245"/>
      <c r="P1031" s="245"/>
      <c r="Q1031" s="245"/>
      <c r="R1031" s="245"/>
      <c r="S1031" s="245"/>
      <c r="T1031" s="246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7" t="s">
        <v>234</v>
      </c>
      <c r="AU1031" s="247" t="s">
        <v>82</v>
      </c>
      <c r="AV1031" s="13" t="s">
        <v>82</v>
      </c>
      <c r="AW1031" s="13" t="s">
        <v>33</v>
      </c>
      <c r="AX1031" s="13" t="s">
        <v>80</v>
      </c>
      <c r="AY1031" s="247" t="s">
        <v>221</v>
      </c>
    </row>
    <row r="1032" spans="1:65" s="2" customFormat="1" ht="16.5" customHeight="1">
      <c r="A1032" s="41"/>
      <c r="B1032" s="42"/>
      <c r="C1032" s="269" t="s">
        <v>1371</v>
      </c>
      <c r="D1032" s="269" t="s">
        <v>295</v>
      </c>
      <c r="E1032" s="270" t="s">
        <v>1372</v>
      </c>
      <c r="F1032" s="271" t="s">
        <v>1373</v>
      </c>
      <c r="G1032" s="272" t="s">
        <v>238</v>
      </c>
      <c r="H1032" s="273">
        <v>116.667</v>
      </c>
      <c r="I1032" s="274"/>
      <c r="J1032" s="275">
        <f>ROUND(I1032*H1032,2)</f>
        <v>0</v>
      </c>
      <c r="K1032" s="271" t="s">
        <v>227</v>
      </c>
      <c r="L1032" s="276"/>
      <c r="M1032" s="277" t="s">
        <v>19</v>
      </c>
      <c r="N1032" s="278" t="s">
        <v>43</v>
      </c>
      <c r="O1032" s="87"/>
      <c r="P1032" s="226">
        <f>O1032*H1032</f>
        <v>0</v>
      </c>
      <c r="Q1032" s="226">
        <v>0.55</v>
      </c>
      <c r="R1032" s="226">
        <f>Q1032*H1032</f>
        <v>64.16685000000001</v>
      </c>
      <c r="S1032" s="226">
        <v>0</v>
      </c>
      <c r="T1032" s="227">
        <f>S1032*H1032</f>
        <v>0</v>
      </c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R1032" s="228" t="s">
        <v>484</v>
      </c>
      <c r="AT1032" s="228" t="s">
        <v>295</v>
      </c>
      <c r="AU1032" s="228" t="s">
        <v>82</v>
      </c>
      <c r="AY1032" s="20" t="s">
        <v>221</v>
      </c>
      <c r="BE1032" s="229">
        <f>IF(N1032="základní",J1032,0)</f>
        <v>0</v>
      </c>
      <c r="BF1032" s="229">
        <f>IF(N1032="snížená",J1032,0)</f>
        <v>0</v>
      </c>
      <c r="BG1032" s="229">
        <f>IF(N1032="zákl. přenesená",J1032,0)</f>
        <v>0</v>
      </c>
      <c r="BH1032" s="229">
        <f>IF(N1032="sníž. přenesená",J1032,0)</f>
        <v>0</v>
      </c>
      <c r="BI1032" s="229">
        <f>IF(N1032="nulová",J1032,0)</f>
        <v>0</v>
      </c>
      <c r="BJ1032" s="20" t="s">
        <v>80</v>
      </c>
      <c r="BK1032" s="229">
        <f>ROUND(I1032*H1032,2)</f>
        <v>0</v>
      </c>
      <c r="BL1032" s="20" t="s">
        <v>341</v>
      </c>
      <c r="BM1032" s="228" t="s">
        <v>1374</v>
      </c>
    </row>
    <row r="1033" spans="1:47" s="2" customFormat="1" ht="12">
      <c r="A1033" s="41"/>
      <c r="B1033" s="42"/>
      <c r="C1033" s="43"/>
      <c r="D1033" s="230" t="s">
        <v>230</v>
      </c>
      <c r="E1033" s="43"/>
      <c r="F1033" s="231" t="s">
        <v>1373</v>
      </c>
      <c r="G1033" s="43"/>
      <c r="H1033" s="43"/>
      <c r="I1033" s="232"/>
      <c r="J1033" s="43"/>
      <c r="K1033" s="43"/>
      <c r="L1033" s="47"/>
      <c r="M1033" s="233"/>
      <c r="N1033" s="234"/>
      <c r="O1033" s="87"/>
      <c r="P1033" s="87"/>
      <c r="Q1033" s="87"/>
      <c r="R1033" s="87"/>
      <c r="S1033" s="87"/>
      <c r="T1033" s="88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T1033" s="20" t="s">
        <v>230</v>
      </c>
      <c r="AU1033" s="20" t="s">
        <v>82</v>
      </c>
    </row>
    <row r="1034" spans="1:65" s="2" customFormat="1" ht="24.15" customHeight="1">
      <c r="A1034" s="41"/>
      <c r="B1034" s="42"/>
      <c r="C1034" s="217" t="s">
        <v>1375</v>
      </c>
      <c r="D1034" s="217" t="s">
        <v>223</v>
      </c>
      <c r="E1034" s="218" t="s">
        <v>1376</v>
      </c>
      <c r="F1034" s="219" t="s">
        <v>1377</v>
      </c>
      <c r="G1034" s="220" t="s">
        <v>226</v>
      </c>
      <c r="H1034" s="221">
        <v>11.666</v>
      </c>
      <c r="I1034" s="222"/>
      <c r="J1034" s="223">
        <f>ROUND(I1034*H1034,2)</f>
        <v>0</v>
      </c>
      <c r="K1034" s="219" t="s">
        <v>227</v>
      </c>
      <c r="L1034" s="47"/>
      <c r="M1034" s="224" t="s">
        <v>19</v>
      </c>
      <c r="N1034" s="225" t="s">
        <v>43</v>
      </c>
      <c r="O1034" s="87"/>
      <c r="P1034" s="226">
        <f>O1034*H1034</f>
        <v>0</v>
      </c>
      <c r="Q1034" s="226">
        <v>0.00026</v>
      </c>
      <c r="R1034" s="226">
        <f>Q1034*H1034</f>
        <v>0.00303316</v>
      </c>
      <c r="S1034" s="226">
        <v>0</v>
      </c>
      <c r="T1034" s="227">
        <f>S1034*H1034</f>
        <v>0</v>
      </c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R1034" s="228" t="s">
        <v>341</v>
      </c>
      <c r="AT1034" s="228" t="s">
        <v>223</v>
      </c>
      <c r="AU1034" s="228" t="s">
        <v>82</v>
      </c>
      <c r="AY1034" s="20" t="s">
        <v>221</v>
      </c>
      <c r="BE1034" s="229">
        <f>IF(N1034="základní",J1034,0)</f>
        <v>0</v>
      </c>
      <c r="BF1034" s="229">
        <f>IF(N1034="snížená",J1034,0)</f>
        <v>0</v>
      </c>
      <c r="BG1034" s="229">
        <f>IF(N1034="zákl. přenesená",J1034,0)</f>
        <v>0</v>
      </c>
      <c r="BH1034" s="229">
        <f>IF(N1034="sníž. přenesená",J1034,0)</f>
        <v>0</v>
      </c>
      <c r="BI1034" s="229">
        <f>IF(N1034="nulová",J1034,0)</f>
        <v>0</v>
      </c>
      <c r="BJ1034" s="20" t="s">
        <v>80</v>
      </c>
      <c r="BK1034" s="229">
        <f>ROUND(I1034*H1034,2)</f>
        <v>0</v>
      </c>
      <c r="BL1034" s="20" t="s">
        <v>341</v>
      </c>
      <c r="BM1034" s="228" t="s">
        <v>1378</v>
      </c>
    </row>
    <row r="1035" spans="1:47" s="2" customFormat="1" ht="12">
      <c r="A1035" s="41"/>
      <c r="B1035" s="42"/>
      <c r="C1035" s="43"/>
      <c r="D1035" s="230" t="s">
        <v>230</v>
      </c>
      <c r="E1035" s="43"/>
      <c r="F1035" s="231" t="s">
        <v>1379</v>
      </c>
      <c r="G1035" s="43"/>
      <c r="H1035" s="43"/>
      <c r="I1035" s="232"/>
      <c r="J1035" s="43"/>
      <c r="K1035" s="43"/>
      <c r="L1035" s="47"/>
      <c r="M1035" s="233"/>
      <c r="N1035" s="234"/>
      <c r="O1035" s="87"/>
      <c r="P1035" s="87"/>
      <c r="Q1035" s="87"/>
      <c r="R1035" s="87"/>
      <c r="S1035" s="87"/>
      <c r="T1035" s="88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T1035" s="20" t="s">
        <v>230</v>
      </c>
      <c r="AU1035" s="20" t="s">
        <v>82</v>
      </c>
    </row>
    <row r="1036" spans="1:47" s="2" customFormat="1" ht="12">
      <c r="A1036" s="41"/>
      <c r="B1036" s="42"/>
      <c r="C1036" s="43"/>
      <c r="D1036" s="235" t="s">
        <v>232</v>
      </c>
      <c r="E1036" s="43"/>
      <c r="F1036" s="236" t="s">
        <v>1380</v>
      </c>
      <c r="G1036" s="43"/>
      <c r="H1036" s="43"/>
      <c r="I1036" s="232"/>
      <c r="J1036" s="43"/>
      <c r="K1036" s="43"/>
      <c r="L1036" s="47"/>
      <c r="M1036" s="233"/>
      <c r="N1036" s="234"/>
      <c r="O1036" s="87"/>
      <c r="P1036" s="87"/>
      <c r="Q1036" s="87"/>
      <c r="R1036" s="87"/>
      <c r="S1036" s="87"/>
      <c r="T1036" s="88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T1036" s="20" t="s">
        <v>232</v>
      </c>
      <c r="AU1036" s="20" t="s">
        <v>82</v>
      </c>
    </row>
    <row r="1037" spans="1:51" s="13" customFormat="1" ht="12">
      <c r="A1037" s="13"/>
      <c r="B1037" s="237"/>
      <c r="C1037" s="238"/>
      <c r="D1037" s="230" t="s">
        <v>234</v>
      </c>
      <c r="E1037" s="239" t="s">
        <v>19</v>
      </c>
      <c r="F1037" s="240" t="s">
        <v>1381</v>
      </c>
      <c r="G1037" s="238"/>
      <c r="H1037" s="241">
        <v>7.777</v>
      </c>
      <c r="I1037" s="242"/>
      <c r="J1037" s="238"/>
      <c r="K1037" s="238"/>
      <c r="L1037" s="243"/>
      <c r="M1037" s="244"/>
      <c r="N1037" s="245"/>
      <c r="O1037" s="245"/>
      <c r="P1037" s="245"/>
      <c r="Q1037" s="245"/>
      <c r="R1037" s="245"/>
      <c r="S1037" s="245"/>
      <c r="T1037" s="246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7" t="s">
        <v>234</v>
      </c>
      <c r="AU1037" s="247" t="s">
        <v>82</v>
      </c>
      <c r="AV1037" s="13" t="s">
        <v>82</v>
      </c>
      <c r="AW1037" s="13" t="s">
        <v>33</v>
      </c>
      <c r="AX1037" s="13" t="s">
        <v>72</v>
      </c>
      <c r="AY1037" s="247" t="s">
        <v>221</v>
      </c>
    </row>
    <row r="1038" spans="1:51" s="13" customFormat="1" ht="12">
      <c r="A1038" s="13"/>
      <c r="B1038" s="237"/>
      <c r="C1038" s="238"/>
      <c r="D1038" s="230" t="s">
        <v>234</v>
      </c>
      <c r="E1038" s="239" t="s">
        <v>19</v>
      </c>
      <c r="F1038" s="240" t="s">
        <v>1382</v>
      </c>
      <c r="G1038" s="238"/>
      <c r="H1038" s="241">
        <v>3.889</v>
      </c>
      <c r="I1038" s="242"/>
      <c r="J1038" s="238"/>
      <c r="K1038" s="238"/>
      <c r="L1038" s="243"/>
      <c r="M1038" s="244"/>
      <c r="N1038" s="245"/>
      <c r="O1038" s="245"/>
      <c r="P1038" s="245"/>
      <c r="Q1038" s="245"/>
      <c r="R1038" s="245"/>
      <c r="S1038" s="245"/>
      <c r="T1038" s="246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7" t="s">
        <v>234</v>
      </c>
      <c r="AU1038" s="247" t="s">
        <v>82</v>
      </c>
      <c r="AV1038" s="13" t="s">
        <v>82</v>
      </c>
      <c r="AW1038" s="13" t="s">
        <v>33</v>
      </c>
      <c r="AX1038" s="13" t="s">
        <v>72</v>
      </c>
      <c r="AY1038" s="247" t="s">
        <v>221</v>
      </c>
    </row>
    <row r="1039" spans="1:51" s="15" customFormat="1" ht="12">
      <c r="A1039" s="15"/>
      <c r="B1039" s="258"/>
      <c r="C1039" s="259"/>
      <c r="D1039" s="230" t="s">
        <v>234</v>
      </c>
      <c r="E1039" s="260" t="s">
        <v>19</v>
      </c>
      <c r="F1039" s="261" t="s">
        <v>243</v>
      </c>
      <c r="G1039" s="259"/>
      <c r="H1039" s="262">
        <v>11.666</v>
      </c>
      <c r="I1039" s="263"/>
      <c r="J1039" s="259"/>
      <c r="K1039" s="259"/>
      <c r="L1039" s="264"/>
      <c r="M1039" s="265"/>
      <c r="N1039" s="266"/>
      <c r="O1039" s="266"/>
      <c r="P1039" s="266"/>
      <c r="Q1039" s="266"/>
      <c r="R1039" s="266"/>
      <c r="S1039" s="266"/>
      <c r="T1039" s="267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T1039" s="268" t="s">
        <v>234</v>
      </c>
      <c r="AU1039" s="268" t="s">
        <v>82</v>
      </c>
      <c r="AV1039" s="15" t="s">
        <v>228</v>
      </c>
      <c r="AW1039" s="15" t="s">
        <v>33</v>
      </c>
      <c r="AX1039" s="15" t="s">
        <v>80</v>
      </c>
      <c r="AY1039" s="268" t="s">
        <v>221</v>
      </c>
    </row>
    <row r="1040" spans="1:65" s="2" customFormat="1" ht="37.8" customHeight="1">
      <c r="A1040" s="41"/>
      <c r="B1040" s="42"/>
      <c r="C1040" s="269" t="s">
        <v>1383</v>
      </c>
      <c r="D1040" s="269" t="s">
        <v>295</v>
      </c>
      <c r="E1040" s="270" t="s">
        <v>1384</v>
      </c>
      <c r="F1040" s="271" t="s">
        <v>1385</v>
      </c>
      <c r="G1040" s="272" t="s">
        <v>336</v>
      </c>
      <c r="H1040" s="273">
        <v>2</v>
      </c>
      <c r="I1040" s="274"/>
      <c r="J1040" s="275">
        <f>ROUND(I1040*H1040,2)</f>
        <v>0</v>
      </c>
      <c r="K1040" s="271" t="s">
        <v>632</v>
      </c>
      <c r="L1040" s="276"/>
      <c r="M1040" s="277" t="s">
        <v>19</v>
      </c>
      <c r="N1040" s="278" t="s">
        <v>43</v>
      </c>
      <c r="O1040" s="87"/>
      <c r="P1040" s="226">
        <f>O1040*H1040</f>
        <v>0</v>
      </c>
      <c r="Q1040" s="226">
        <v>0</v>
      </c>
      <c r="R1040" s="226">
        <f>Q1040*H1040</f>
        <v>0</v>
      </c>
      <c r="S1040" s="226">
        <v>0</v>
      </c>
      <c r="T1040" s="227">
        <f>S1040*H1040</f>
        <v>0</v>
      </c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R1040" s="228" t="s">
        <v>279</v>
      </c>
      <c r="AT1040" s="228" t="s">
        <v>295</v>
      </c>
      <c r="AU1040" s="228" t="s">
        <v>82</v>
      </c>
      <c r="AY1040" s="20" t="s">
        <v>221</v>
      </c>
      <c r="BE1040" s="229">
        <f>IF(N1040="základní",J1040,0)</f>
        <v>0</v>
      </c>
      <c r="BF1040" s="229">
        <f>IF(N1040="snížená",J1040,0)</f>
        <v>0</v>
      </c>
      <c r="BG1040" s="229">
        <f>IF(N1040="zákl. přenesená",J1040,0)</f>
        <v>0</v>
      </c>
      <c r="BH1040" s="229">
        <f>IF(N1040="sníž. přenesená",J1040,0)</f>
        <v>0</v>
      </c>
      <c r="BI1040" s="229">
        <f>IF(N1040="nulová",J1040,0)</f>
        <v>0</v>
      </c>
      <c r="BJ1040" s="20" t="s">
        <v>80</v>
      </c>
      <c r="BK1040" s="229">
        <f>ROUND(I1040*H1040,2)</f>
        <v>0</v>
      </c>
      <c r="BL1040" s="20" t="s">
        <v>228</v>
      </c>
      <c r="BM1040" s="228" t="s">
        <v>1386</v>
      </c>
    </row>
    <row r="1041" spans="1:47" s="2" customFormat="1" ht="12">
      <c r="A1041" s="41"/>
      <c r="B1041" s="42"/>
      <c r="C1041" s="43"/>
      <c r="D1041" s="230" t="s">
        <v>230</v>
      </c>
      <c r="E1041" s="43"/>
      <c r="F1041" s="231" t="s">
        <v>1385</v>
      </c>
      <c r="G1041" s="43"/>
      <c r="H1041" s="43"/>
      <c r="I1041" s="232"/>
      <c r="J1041" s="43"/>
      <c r="K1041" s="43"/>
      <c r="L1041" s="47"/>
      <c r="M1041" s="233"/>
      <c r="N1041" s="234"/>
      <c r="O1041" s="87"/>
      <c r="P1041" s="87"/>
      <c r="Q1041" s="87"/>
      <c r="R1041" s="87"/>
      <c r="S1041" s="87"/>
      <c r="T1041" s="88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T1041" s="20" t="s">
        <v>230</v>
      </c>
      <c r="AU1041" s="20" t="s">
        <v>82</v>
      </c>
    </row>
    <row r="1042" spans="1:65" s="2" customFormat="1" ht="24.15" customHeight="1">
      <c r="A1042" s="41"/>
      <c r="B1042" s="42"/>
      <c r="C1042" s="217" t="s">
        <v>1387</v>
      </c>
      <c r="D1042" s="217" t="s">
        <v>223</v>
      </c>
      <c r="E1042" s="218" t="s">
        <v>1388</v>
      </c>
      <c r="F1042" s="219" t="s">
        <v>1389</v>
      </c>
      <c r="G1042" s="220" t="s">
        <v>336</v>
      </c>
      <c r="H1042" s="221">
        <v>11</v>
      </c>
      <c r="I1042" s="222"/>
      <c r="J1042" s="223">
        <f>ROUND(I1042*H1042,2)</f>
        <v>0</v>
      </c>
      <c r="K1042" s="219" t="s">
        <v>227</v>
      </c>
      <c r="L1042" s="47"/>
      <c r="M1042" s="224" t="s">
        <v>19</v>
      </c>
      <c r="N1042" s="225" t="s">
        <v>43</v>
      </c>
      <c r="O1042" s="87"/>
      <c r="P1042" s="226">
        <f>O1042*H1042</f>
        <v>0</v>
      </c>
      <c r="Q1042" s="226">
        <v>0.00027</v>
      </c>
      <c r="R1042" s="226">
        <f>Q1042*H1042</f>
        <v>0.00297</v>
      </c>
      <c r="S1042" s="226">
        <v>0</v>
      </c>
      <c r="T1042" s="227">
        <f>S1042*H1042</f>
        <v>0</v>
      </c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R1042" s="228" t="s">
        <v>341</v>
      </c>
      <c r="AT1042" s="228" t="s">
        <v>223</v>
      </c>
      <c r="AU1042" s="228" t="s">
        <v>82</v>
      </c>
      <c r="AY1042" s="20" t="s">
        <v>221</v>
      </c>
      <c r="BE1042" s="229">
        <f>IF(N1042="základní",J1042,0)</f>
        <v>0</v>
      </c>
      <c r="BF1042" s="229">
        <f>IF(N1042="snížená",J1042,0)</f>
        <v>0</v>
      </c>
      <c r="BG1042" s="229">
        <f>IF(N1042="zákl. přenesená",J1042,0)</f>
        <v>0</v>
      </c>
      <c r="BH1042" s="229">
        <f>IF(N1042="sníž. přenesená",J1042,0)</f>
        <v>0</v>
      </c>
      <c r="BI1042" s="229">
        <f>IF(N1042="nulová",J1042,0)</f>
        <v>0</v>
      </c>
      <c r="BJ1042" s="20" t="s">
        <v>80</v>
      </c>
      <c r="BK1042" s="229">
        <f>ROUND(I1042*H1042,2)</f>
        <v>0</v>
      </c>
      <c r="BL1042" s="20" t="s">
        <v>341</v>
      </c>
      <c r="BM1042" s="228" t="s">
        <v>1390</v>
      </c>
    </row>
    <row r="1043" spans="1:47" s="2" customFormat="1" ht="12">
      <c r="A1043" s="41"/>
      <c r="B1043" s="42"/>
      <c r="C1043" s="43"/>
      <c r="D1043" s="230" t="s">
        <v>230</v>
      </c>
      <c r="E1043" s="43"/>
      <c r="F1043" s="231" t="s">
        <v>1391</v>
      </c>
      <c r="G1043" s="43"/>
      <c r="H1043" s="43"/>
      <c r="I1043" s="232"/>
      <c r="J1043" s="43"/>
      <c r="K1043" s="43"/>
      <c r="L1043" s="47"/>
      <c r="M1043" s="233"/>
      <c r="N1043" s="234"/>
      <c r="O1043" s="87"/>
      <c r="P1043" s="87"/>
      <c r="Q1043" s="87"/>
      <c r="R1043" s="87"/>
      <c r="S1043" s="87"/>
      <c r="T1043" s="88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T1043" s="20" t="s">
        <v>230</v>
      </c>
      <c r="AU1043" s="20" t="s">
        <v>82</v>
      </c>
    </row>
    <row r="1044" spans="1:47" s="2" customFormat="1" ht="12">
      <c r="A1044" s="41"/>
      <c r="B1044" s="42"/>
      <c r="C1044" s="43"/>
      <c r="D1044" s="235" t="s">
        <v>232</v>
      </c>
      <c r="E1044" s="43"/>
      <c r="F1044" s="236" t="s">
        <v>1392</v>
      </c>
      <c r="G1044" s="43"/>
      <c r="H1044" s="43"/>
      <c r="I1044" s="232"/>
      <c r="J1044" s="43"/>
      <c r="K1044" s="43"/>
      <c r="L1044" s="47"/>
      <c r="M1044" s="233"/>
      <c r="N1044" s="234"/>
      <c r="O1044" s="87"/>
      <c r="P1044" s="87"/>
      <c r="Q1044" s="87"/>
      <c r="R1044" s="87"/>
      <c r="S1044" s="87"/>
      <c r="T1044" s="88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T1044" s="20" t="s">
        <v>232</v>
      </c>
      <c r="AU1044" s="20" t="s">
        <v>82</v>
      </c>
    </row>
    <row r="1045" spans="1:51" s="13" customFormat="1" ht="12">
      <c r="A1045" s="13"/>
      <c r="B1045" s="237"/>
      <c r="C1045" s="238"/>
      <c r="D1045" s="230" t="s">
        <v>234</v>
      </c>
      <c r="E1045" s="239" t="s">
        <v>19</v>
      </c>
      <c r="F1045" s="240" t="s">
        <v>1393</v>
      </c>
      <c r="G1045" s="238"/>
      <c r="H1045" s="241">
        <v>11</v>
      </c>
      <c r="I1045" s="242"/>
      <c r="J1045" s="238"/>
      <c r="K1045" s="238"/>
      <c r="L1045" s="243"/>
      <c r="M1045" s="244"/>
      <c r="N1045" s="245"/>
      <c r="O1045" s="245"/>
      <c r="P1045" s="245"/>
      <c r="Q1045" s="245"/>
      <c r="R1045" s="245"/>
      <c r="S1045" s="245"/>
      <c r="T1045" s="246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7" t="s">
        <v>234</v>
      </c>
      <c r="AU1045" s="247" t="s">
        <v>82</v>
      </c>
      <c r="AV1045" s="13" t="s">
        <v>82</v>
      </c>
      <c r="AW1045" s="13" t="s">
        <v>33</v>
      </c>
      <c r="AX1045" s="13" t="s">
        <v>72</v>
      </c>
      <c r="AY1045" s="247" t="s">
        <v>221</v>
      </c>
    </row>
    <row r="1046" spans="1:51" s="15" customFormat="1" ht="12">
      <c r="A1046" s="15"/>
      <c r="B1046" s="258"/>
      <c r="C1046" s="259"/>
      <c r="D1046" s="230" t="s">
        <v>234</v>
      </c>
      <c r="E1046" s="260" t="s">
        <v>19</v>
      </c>
      <c r="F1046" s="261" t="s">
        <v>243</v>
      </c>
      <c r="G1046" s="259"/>
      <c r="H1046" s="262">
        <v>11</v>
      </c>
      <c r="I1046" s="263"/>
      <c r="J1046" s="259"/>
      <c r="K1046" s="259"/>
      <c r="L1046" s="264"/>
      <c r="M1046" s="265"/>
      <c r="N1046" s="266"/>
      <c r="O1046" s="266"/>
      <c r="P1046" s="266"/>
      <c r="Q1046" s="266"/>
      <c r="R1046" s="266"/>
      <c r="S1046" s="266"/>
      <c r="T1046" s="267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T1046" s="268" t="s">
        <v>234</v>
      </c>
      <c r="AU1046" s="268" t="s">
        <v>82</v>
      </c>
      <c r="AV1046" s="15" t="s">
        <v>228</v>
      </c>
      <c r="AW1046" s="15" t="s">
        <v>33</v>
      </c>
      <c r="AX1046" s="15" t="s">
        <v>80</v>
      </c>
      <c r="AY1046" s="268" t="s">
        <v>221</v>
      </c>
    </row>
    <row r="1047" spans="1:65" s="2" customFormat="1" ht="33" customHeight="1">
      <c r="A1047" s="41"/>
      <c r="B1047" s="42"/>
      <c r="C1047" s="269" t="s">
        <v>1394</v>
      </c>
      <c r="D1047" s="269" t="s">
        <v>295</v>
      </c>
      <c r="E1047" s="270" t="s">
        <v>1395</v>
      </c>
      <c r="F1047" s="271" t="s">
        <v>1396</v>
      </c>
      <c r="G1047" s="272" t="s">
        <v>336</v>
      </c>
      <c r="H1047" s="273">
        <v>11</v>
      </c>
      <c r="I1047" s="274"/>
      <c r="J1047" s="275">
        <f>ROUND(I1047*H1047,2)</f>
        <v>0</v>
      </c>
      <c r="K1047" s="271" t="s">
        <v>632</v>
      </c>
      <c r="L1047" s="276"/>
      <c r="M1047" s="277" t="s">
        <v>19</v>
      </c>
      <c r="N1047" s="278" t="s">
        <v>43</v>
      </c>
      <c r="O1047" s="87"/>
      <c r="P1047" s="226">
        <f>O1047*H1047</f>
        <v>0</v>
      </c>
      <c r="Q1047" s="226">
        <v>0</v>
      </c>
      <c r="R1047" s="226">
        <f>Q1047*H1047</f>
        <v>0</v>
      </c>
      <c r="S1047" s="226">
        <v>0</v>
      </c>
      <c r="T1047" s="227">
        <f>S1047*H1047</f>
        <v>0</v>
      </c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R1047" s="228" t="s">
        <v>279</v>
      </c>
      <c r="AT1047" s="228" t="s">
        <v>295</v>
      </c>
      <c r="AU1047" s="228" t="s">
        <v>82</v>
      </c>
      <c r="AY1047" s="20" t="s">
        <v>221</v>
      </c>
      <c r="BE1047" s="229">
        <f>IF(N1047="základní",J1047,0)</f>
        <v>0</v>
      </c>
      <c r="BF1047" s="229">
        <f>IF(N1047="snížená",J1047,0)</f>
        <v>0</v>
      </c>
      <c r="BG1047" s="229">
        <f>IF(N1047="zákl. přenesená",J1047,0)</f>
        <v>0</v>
      </c>
      <c r="BH1047" s="229">
        <f>IF(N1047="sníž. přenesená",J1047,0)</f>
        <v>0</v>
      </c>
      <c r="BI1047" s="229">
        <f>IF(N1047="nulová",J1047,0)</f>
        <v>0</v>
      </c>
      <c r="BJ1047" s="20" t="s">
        <v>80</v>
      </c>
      <c r="BK1047" s="229">
        <f>ROUND(I1047*H1047,2)</f>
        <v>0</v>
      </c>
      <c r="BL1047" s="20" t="s">
        <v>228</v>
      </c>
      <c r="BM1047" s="228" t="s">
        <v>1397</v>
      </c>
    </row>
    <row r="1048" spans="1:47" s="2" customFormat="1" ht="12">
      <c r="A1048" s="41"/>
      <c r="B1048" s="42"/>
      <c r="C1048" s="43"/>
      <c r="D1048" s="230" t="s">
        <v>230</v>
      </c>
      <c r="E1048" s="43"/>
      <c r="F1048" s="231" t="s">
        <v>1396</v>
      </c>
      <c r="G1048" s="43"/>
      <c r="H1048" s="43"/>
      <c r="I1048" s="232"/>
      <c r="J1048" s="43"/>
      <c r="K1048" s="43"/>
      <c r="L1048" s="47"/>
      <c r="M1048" s="233"/>
      <c r="N1048" s="234"/>
      <c r="O1048" s="87"/>
      <c r="P1048" s="87"/>
      <c r="Q1048" s="87"/>
      <c r="R1048" s="87"/>
      <c r="S1048" s="87"/>
      <c r="T1048" s="88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T1048" s="20" t="s">
        <v>230</v>
      </c>
      <c r="AU1048" s="20" t="s">
        <v>82</v>
      </c>
    </row>
    <row r="1049" spans="1:65" s="2" customFormat="1" ht="24.15" customHeight="1">
      <c r="A1049" s="41"/>
      <c r="B1049" s="42"/>
      <c r="C1049" s="217" t="s">
        <v>1398</v>
      </c>
      <c r="D1049" s="217" t="s">
        <v>223</v>
      </c>
      <c r="E1049" s="218" t="s">
        <v>1399</v>
      </c>
      <c r="F1049" s="219" t="s">
        <v>1400</v>
      </c>
      <c r="G1049" s="220" t="s">
        <v>336</v>
      </c>
      <c r="H1049" s="221">
        <v>1</v>
      </c>
      <c r="I1049" s="222"/>
      <c r="J1049" s="223">
        <f>ROUND(I1049*H1049,2)</f>
        <v>0</v>
      </c>
      <c r="K1049" s="219" t="s">
        <v>227</v>
      </c>
      <c r="L1049" s="47"/>
      <c r="M1049" s="224" t="s">
        <v>19</v>
      </c>
      <c r="N1049" s="225" t="s">
        <v>43</v>
      </c>
      <c r="O1049" s="87"/>
      <c r="P1049" s="226">
        <f>O1049*H1049</f>
        <v>0</v>
      </c>
      <c r="Q1049" s="226">
        <v>0.00027</v>
      </c>
      <c r="R1049" s="226">
        <f>Q1049*H1049</f>
        <v>0.00027</v>
      </c>
      <c r="S1049" s="226">
        <v>0</v>
      </c>
      <c r="T1049" s="227">
        <f>S1049*H1049</f>
        <v>0</v>
      </c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R1049" s="228" t="s">
        <v>341</v>
      </c>
      <c r="AT1049" s="228" t="s">
        <v>223</v>
      </c>
      <c r="AU1049" s="228" t="s">
        <v>82</v>
      </c>
      <c r="AY1049" s="20" t="s">
        <v>221</v>
      </c>
      <c r="BE1049" s="229">
        <f>IF(N1049="základní",J1049,0)</f>
        <v>0</v>
      </c>
      <c r="BF1049" s="229">
        <f>IF(N1049="snížená",J1049,0)</f>
        <v>0</v>
      </c>
      <c r="BG1049" s="229">
        <f>IF(N1049="zákl. přenesená",J1049,0)</f>
        <v>0</v>
      </c>
      <c r="BH1049" s="229">
        <f>IF(N1049="sníž. přenesená",J1049,0)</f>
        <v>0</v>
      </c>
      <c r="BI1049" s="229">
        <f>IF(N1049="nulová",J1049,0)</f>
        <v>0</v>
      </c>
      <c r="BJ1049" s="20" t="s">
        <v>80</v>
      </c>
      <c r="BK1049" s="229">
        <f>ROUND(I1049*H1049,2)</f>
        <v>0</v>
      </c>
      <c r="BL1049" s="20" t="s">
        <v>341</v>
      </c>
      <c r="BM1049" s="228" t="s">
        <v>1401</v>
      </c>
    </row>
    <row r="1050" spans="1:47" s="2" customFormat="1" ht="12">
      <c r="A1050" s="41"/>
      <c r="B1050" s="42"/>
      <c r="C1050" s="43"/>
      <c r="D1050" s="230" t="s">
        <v>230</v>
      </c>
      <c r="E1050" s="43"/>
      <c r="F1050" s="231" t="s">
        <v>1402</v>
      </c>
      <c r="G1050" s="43"/>
      <c r="H1050" s="43"/>
      <c r="I1050" s="232"/>
      <c r="J1050" s="43"/>
      <c r="K1050" s="43"/>
      <c r="L1050" s="47"/>
      <c r="M1050" s="233"/>
      <c r="N1050" s="234"/>
      <c r="O1050" s="87"/>
      <c r="P1050" s="87"/>
      <c r="Q1050" s="87"/>
      <c r="R1050" s="87"/>
      <c r="S1050" s="87"/>
      <c r="T1050" s="88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T1050" s="20" t="s">
        <v>230</v>
      </c>
      <c r="AU1050" s="20" t="s">
        <v>82</v>
      </c>
    </row>
    <row r="1051" spans="1:47" s="2" customFormat="1" ht="12">
      <c r="A1051" s="41"/>
      <c r="B1051" s="42"/>
      <c r="C1051" s="43"/>
      <c r="D1051" s="235" t="s">
        <v>232</v>
      </c>
      <c r="E1051" s="43"/>
      <c r="F1051" s="236" t="s">
        <v>1403</v>
      </c>
      <c r="G1051" s="43"/>
      <c r="H1051" s="43"/>
      <c r="I1051" s="232"/>
      <c r="J1051" s="43"/>
      <c r="K1051" s="43"/>
      <c r="L1051" s="47"/>
      <c r="M1051" s="233"/>
      <c r="N1051" s="234"/>
      <c r="O1051" s="87"/>
      <c r="P1051" s="87"/>
      <c r="Q1051" s="87"/>
      <c r="R1051" s="87"/>
      <c r="S1051" s="87"/>
      <c r="T1051" s="88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T1051" s="20" t="s">
        <v>232</v>
      </c>
      <c r="AU1051" s="20" t="s">
        <v>82</v>
      </c>
    </row>
    <row r="1052" spans="1:51" s="13" customFormat="1" ht="12">
      <c r="A1052" s="13"/>
      <c r="B1052" s="237"/>
      <c r="C1052" s="238"/>
      <c r="D1052" s="230" t="s">
        <v>234</v>
      </c>
      <c r="E1052" s="239" t="s">
        <v>19</v>
      </c>
      <c r="F1052" s="240" t="s">
        <v>1404</v>
      </c>
      <c r="G1052" s="238"/>
      <c r="H1052" s="241">
        <v>1</v>
      </c>
      <c r="I1052" s="242"/>
      <c r="J1052" s="238"/>
      <c r="K1052" s="238"/>
      <c r="L1052" s="243"/>
      <c r="M1052" s="244"/>
      <c r="N1052" s="245"/>
      <c r="O1052" s="245"/>
      <c r="P1052" s="245"/>
      <c r="Q1052" s="245"/>
      <c r="R1052" s="245"/>
      <c r="S1052" s="245"/>
      <c r="T1052" s="246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7" t="s">
        <v>234</v>
      </c>
      <c r="AU1052" s="247" t="s">
        <v>82</v>
      </c>
      <c r="AV1052" s="13" t="s">
        <v>82</v>
      </c>
      <c r="AW1052" s="13" t="s">
        <v>33</v>
      </c>
      <c r="AX1052" s="13" t="s">
        <v>72</v>
      </c>
      <c r="AY1052" s="247" t="s">
        <v>221</v>
      </c>
    </row>
    <row r="1053" spans="1:51" s="15" customFormat="1" ht="12">
      <c r="A1053" s="15"/>
      <c r="B1053" s="258"/>
      <c r="C1053" s="259"/>
      <c r="D1053" s="230" t="s">
        <v>234</v>
      </c>
      <c r="E1053" s="260" t="s">
        <v>19</v>
      </c>
      <c r="F1053" s="261" t="s">
        <v>243</v>
      </c>
      <c r="G1053" s="259"/>
      <c r="H1053" s="262">
        <v>1</v>
      </c>
      <c r="I1053" s="263"/>
      <c r="J1053" s="259"/>
      <c r="K1053" s="259"/>
      <c r="L1053" s="264"/>
      <c r="M1053" s="265"/>
      <c r="N1053" s="266"/>
      <c r="O1053" s="266"/>
      <c r="P1053" s="266"/>
      <c r="Q1053" s="266"/>
      <c r="R1053" s="266"/>
      <c r="S1053" s="266"/>
      <c r="T1053" s="267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T1053" s="268" t="s">
        <v>234</v>
      </c>
      <c r="AU1053" s="268" t="s">
        <v>82</v>
      </c>
      <c r="AV1053" s="15" t="s">
        <v>228</v>
      </c>
      <c r="AW1053" s="15" t="s">
        <v>33</v>
      </c>
      <c r="AX1053" s="15" t="s">
        <v>80</v>
      </c>
      <c r="AY1053" s="268" t="s">
        <v>221</v>
      </c>
    </row>
    <row r="1054" spans="1:65" s="2" customFormat="1" ht="44.25" customHeight="1">
      <c r="A1054" s="41"/>
      <c r="B1054" s="42"/>
      <c r="C1054" s="269" t="s">
        <v>1405</v>
      </c>
      <c r="D1054" s="269" t="s">
        <v>295</v>
      </c>
      <c r="E1054" s="270" t="s">
        <v>1406</v>
      </c>
      <c r="F1054" s="271" t="s">
        <v>1407</v>
      </c>
      <c r="G1054" s="272" t="s">
        <v>336</v>
      </c>
      <c r="H1054" s="273">
        <v>1</v>
      </c>
      <c r="I1054" s="274"/>
      <c r="J1054" s="275">
        <f>ROUND(I1054*H1054,2)</f>
        <v>0</v>
      </c>
      <c r="K1054" s="271" t="s">
        <v>632</v>
      </c>
      <c r="L1054" s="276"/>
      <c r="M1054" s="277" t="s">
        <v>19</v>
      </c>
      <c r="N1054" s="278" t="s">
        <v>43</v>
      </c>
      <c r="O1054" s="87"/>
      <c r="P1054" s="226">
        <f>O1054*H1054</f>
        <v>0</v>
      </c>
      <c r="Q1054" s="226">
        <v>0</v>
      </c>
      <c r="R1054" s="226">
        <f>Q1054*H1054</f>
        <v>0</v>
      </c>
      <c r="S1054" s="226">
        <v>0</v>
      </c>
      <c r="T1054" s="227">
        <f>S1054*H1054</f>
        <v>0</v>
      </c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R1054" s="228" t="s">
        <v>279</v>
      </c>
      <c r="AT1054" s="228" t="s">
        <v>295</v>
      </c>
      <c r="AU1054" s="228" t="s">
        <v>82</v>
      </c>
      <c r="AY1054" s="20" t="s">
        <v>221</v>
      </c>
      <c r="BE1054" s="229">
        <f>IF(N1054="základní",J1054,0)</f>
        <v>0</v>
      </c>
      <c r="BF1054" s="229">
        <f>IF(N1054="snížená",J1054,0)</f>
        <v>0</v>
      </c>
      <c r="BG1054" s="229">
        <f>IF(N1054="zákl. přenesená",J1054,0)</f>
        <v>0</v>
      </c>
      <c r="BH1054" s="229">
        <f>IF(N1054="sníž. přenesená",J1054,0)</f>
        <v>0</v>
      </c>
      <c r="BI1054" s="229">
        <f>IF(N1054="nulová",J1054,0)</f>
        <v>0</v>
      </c>
      <c r="BJ1054" s="20" t="s">
        <v>80</v>
      </c>
      <c r="BK1054" s="229">
        <f>ROUND(I1054*H1054,2)</f>
        <v>0</v>
      </c>
      <c r="BL1054" s="20" t="s">
        <v>228</v>
      </c>
      <c r="BM1054" s="228" t="s">
        <v>1408</v>
      </c>
    </row>
    <row r="1055" spans="1:47" s="2" customFormat="1" ht="12">
      <c r="A1055" s="41"/>
      <c r="B1055" s="42"/>
      <c r="C1055" s="43"/>
      <c r="D1055" s="230" t="s">
        <v>230</v>
      </c>
      <c r="E1055" s="43"/>
      <c r="F1055" s="231" t="s">
        <v>1407</v>
      </c>
      <c r="G1055" s="43"/>
      <c r="H1055" s="43"/>
      <c r="I1055" s="232"/>
      <c r="J1055" s="43"/>
      <c r="K1055" s="43"/>
      <c r="L1055" s="47"/>
      <c r="M1055" s="233"/>
      <c r="N1055" s="234"/>
      <c r="O1055" s="87"/>
      <c r="P1055" s="87"/>
      <c r="Q1055" s="87"/>
      <c r="R1055" s="87"/>
      <c r="S1055" s="87"/>
      <c r="T1055" s="88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T1055" s="20" t="s">
        <v>230</v>
      </c>
      <c r="AU1055" s="20" t="s">
        <v>82</v>
      </c>
    </row>
    <row r="1056" spans="1:65" s="2" customFormat="1" ht="24.15" customHeight="1">
      <c r="A1056" s="41"/>
      <c r="B1056" s="42"/>
      <c r="C1056" s="217" t="s">
        <v>1409</v>
      </c>
      <c r="D1056" s="217" t="s">
        <v>223</v>
      </c>
      <c r="E1056" s="218" t="s">
        <v>1410</v>
      </c>
      <c r="F1056" s="219" t="s">
        <v>1411</v>
      </c>
      <c r="G1056" s="220" t="s">
        <v>336</v>
      </c>
      <c r="H1056" s="221">
        <v>4</v>
      </c>
      <c r="I1056" s="222"/>
      <c r="J1056" s="223">
        <f>ROUND(I1056*H1056,2)</f>
        <v>0</v>
      </c>
      <c r="K1056" s="219" t="s">
        <v>227</v>
      </c>
      <c r="L1056" s="47"/>
      <c r="M1056" s="224" t="s">
        <v>19</v>
      </c>
      <c r="N1056" s="225" t="s">
        <v>43</v>
      </c>
      <c r="O1056" s="87"/>
      <c r="P1056" s="226">
        <f>O1056*H1056</f>
        <v>0</v>
      </c>
      <c r="Q1056" s="226">
        <v>0</v>
      </c>
      <c r="R1056" s="226">
        <f>Q1056*H1056</f>
        <v>0</v>
      </c>
      <c r="S1056" s="226">
        <v>0</v>
      </c>
      <c r="T1056" s="227">
        <f>S1056*H1056</f>
        <v>0</v>
      </c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R1056" s="228" t="s">
        <v>341</v>
      </c>
      <c r="AT1056" s="228" t="s">
        <v>223</v>
      </c>
      <c r="AU1056" s="228" t="s">
        <v>82</v>
      </c>
      <c r="AY1056" s="20" t="s">
        <v>221</v>
      </c>
      <c r="BE1056" s="229">
        <f>IF(N1056="základní",J1056,0)</f>
        <v>0</v>
      </c>
      <c r="BF1056" s="229">
        <f>IF(N1056="snížená",J1056,0)</f>
        <v>0</v>
      </c>
      <c r="BG1056" s="229">
        <f>IF(N1056="zákl. přenesená",J1056,0)</f>
        <v>0</v>
      </c>
      <c r="BH1056" s="229">
        <f>IF(N1056="sníž. přenesená",J1056,0)</f>
        <v>0</v>
      </c>
      <c r="BI1056" s="229">
        <f>IF(N1056="nulová",J1056,0)</f>
        <v>0</v>
      </c>
      <c r="BJ1056" s="20" t="s">
        <v>80</v>
      </c>
      <c r="BK1056" s="229">
        <f>ROUND(I1056*H1056,2)</f>
        <v>0</v>
      </c>
      <c r="BL1056" s="20" t="s">
        <v>341</v>
      </c>
      <c r="BM1056" s="228" t="s">
        <v>1412</v>
      </c>
    </row>
    <row r="1057" spans="1:47" s="2" customFormat="1" ht="12">
      <c r="A1057" s="41"/>
      <c r="B1057" s="42"/>
      <c r="C1057" s="43"/>
      <c r="D1057" s="230" t="s">
        <v>230</v>
      </c>
      <c r="E1057" s="43"/>
      <c r="F1057" s="231" t="s">
        <v>1413</v>
      </c>
      <c r="G1057" s="43"/>
      <c r="H1057" s="43"/>
      <c r="I1057" s="232"/>
      <c r="J1057" s="43"/>
      <c r="K1057" s="43"/>
      <c r="L1057" s="47"/>
      <c r="M1057" s="233"/>
      <c r="N1057" s="234"/>
      <c r="O1057" s="87"/>
      <c r="P1057" s="87"/>
      <c r="Q1057" s="87"/>
      <c r="R1057" s="87"/>
      <c r="S1057" s="87"/>
      <c r="T1057" s="88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T1057" s="20" t="s">
        <v>230</v>
      </c>
      <c r="AU1057" s="20" t="s">
        <v>82</v>
      </c>
    </row>
    <row r="1058" spans="1:47" s="2" customFormat="1" ht="12">
      <c r="A1058" s="41"/>
      <c r="B1058" s="42"/>
      <c r="C1058" s="43"/>
      <c r="D1058" s="235" t="s">
        <v>232</v>
      </c>
      <c r="E1058" s="43"/>
      <c r="F1058" s="236" t="s">
        <v>1414</v>
      </c>
      <c r="G1058" s="43"/>
      <c r="H1058" s="43"/>
      <c r="I1058" s="232"/>
      <c r="J1058" s="43"/>
      <c r="K1058" s="43"/>
      <c r="L1058" s="47"/>
      <c r="M1058" s="233"/>
      <c r="N1058" s="234"/>
      <c r="O1058" s="87"/>
      <c r="P1058" s="87"/>
      <c r="Q1058" s="87"/>
      <c r="R1058" s="87"/>
      <c r="S1058" s="87"/>
      <c r="T1058" s="88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T1058" s="20" t="s">
        <v>232</v>
      </c>
      <c r="AU1058" s="20" t="s">
        <v>82</v>
      </c>
    </row>
    <row r="1059" spans="1:51" s="13" customFormat="1" ht="12">
      <c r="A1059" s="13"/>
      <c r="B1059" s="237"/>
      <c r="C1059" s="238"/>
      <c r="D1059" s="230" t="s">
        <v>234</v>
      </c>
      <c r="E1059" s="239" t="s">
        <v>19</v>
      </c>
      <c r="F1059" s="240" t="s">
        <v>1415</v>
      </c>
      <c r="G1059" s="238"/>
      <c r="H1059" s="241">
        <v>2</v>
      </c>
      <c r="I1059" s="242"/>
      <c r="J1059" s="238"/>
      <c r="K1059" s="238"/>
      <c r="L1059" s="243"/>
      <c r="M1059" s="244"/>
      <c r="N1059" s="245"/>
      <c r="O1059" s="245"/>
      <c r="P1059" s="245"/>
      <c r="Q1059" s="245"/>
      <c r="R1059" s="245"/>
      <c r="S1059" s="245"/>
      <c r="T1059" s="246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7" t="s">
        <v>234</v>
      </c>
      <c r="AU1059" s="247" t="s">
        <v>82</v>
      </c>
      <c r="AV1059" s="13" t="s">
        <v>82</v>
      </c>
      <c r="AW1059" s="13" t="s">
        <v>33</v>
      </c>
      <c r="AX1059" s="13" t="s">
        <v>72</v>
      </c>
      <c r="AY1059" s="247" t="s">
        <v>221</v>
      </c>
    </row>
    <row r="1060" spans="1:51" s="13" customFormat="1" ht="12">
      <c r="A1060" s="13"/>
      <c r="B1060" s="237"/>
      <c r="C1060" s="238"/>
      <c r="D1060" s="230" t="s">
        <v>234</v>
      </c>
      <c r="E1060" s="239" t="s">
        <v>19</v>
      </c>
      <c r="F1060" s="240" t="s">
        <v>1416</v>
      </c>
      <c r="G1060" s="238"/>
      <c r="H1060" s="241">
        <v>2</v>
      </c>
      <c r="I1060" s="242"/>
      <c r="J1060" s="238"/>
      <c r="K1060" s="238"/>
      <c r="L1060" s="243"/>
      <c r="M1060" s="244"/>
      <c r="N1060" s="245"/>
      <c r="O1060" s="245"/>
      <c r="P1060" s="245"/>
      <c r="Q1060" s="245"/>
      <c r="R1060" s="245"/>
      <c r="S1060" s="245"/>
      <c r="T1060" s="246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7" t="s">
        <v>234</v>
      </c>
      <c r="AU1060" s="247" t="s">
        <v>82</v>
      </c>
      <c r="AV1060" s="13" t="s">
        <v>82</v>
      </c>
      <c r="AW1060" s="13" t="s">
        <v>33</v>
      </c>
      <c r="AX1060" s="13" t="s">
        <v>72</v>
      </c>
      <c r="AY1060" s="247" t="s">
        <v>221</v>
      </c>
    </row>
    <row r="1061" spans="1:51" s="15" customFormat="1" ht="12">
      <c r="A1061" s="15"/>
      <c r="B1061" s="258"/>
      <c r="C1061" s="259"/>
      <c r="D1061" s="230" t="s">
        <v>234</v>
      </c>
      <c r="E1061" s="260" t="s">
        <v>19</v>
      </c>
      <c r="F1061" s="261" t="s">
        <v>243</v>
      </c>
      <c r="G1061" s="259"/>
      <c r="H1061" s="262">
        <v>4</v>
      </c>
      <c r="I1061" s="263"/>
      <c r="J1061" s="259"/>
      <c r="K1061" s="259"/>
      <c r="L1061" s="264"/>
      <c r="M1061" s="265"/>
      <c r="N1061" s="266"/>
      <c r="O1061" s="266"/>
      <c r="P1061" s="266"/>
      <c r="Q1061" s="266"/>
      <c r="R1061" s="266"/>
      <c r="S1061" s="266"/>
      <c r="T1061" s="267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68" t="s">
        <v>234</v>
      </c>
      <c r="AU1061" s="268" t="s">
        <v>82</v>
      </c>
      <c r="AV1061" s="15" t="s">
        <v>228</v>
      </c>
      <c r="AW1061" s="15" t="s">
        <v>33</v>
      </c>
      <c r="AX1061" s="15" t="s">
        <v>80</v>
      </c>
      <c r="AY1061" s="268" t="s">
        <v>221</v>
      </c>
    </row>
    <row r="1062" spans="1:65" s="2" customFormat="1" ht="24.15" customHeight="1">
      <c r="A1062" s="41"/>
      <c r="B1062" s="42"/>
      <c r="C1062" s="217" t="s">
        <v>1417</v>
      </c>
      <c r="D1062" s="217" t="s">
        <v>223</v>
      </c>
      <c r="E1062" s="218" t="s">
        <v>1418</v>
      </c>
      <c r="F1062" s="219" t="s">
        <v>1419</v>
      </c>
      <c r="G1062" s="220" t="s">
        <v>336</v>
      </c>
      <c r="H1062" s="221">
        <v>5</v>
      </c>
      <c r="I1062" s="222"/>
      <c r="J1062" s="223">
        <f>ROUND(I1062*H1062,2)</f>
        <v>0</v>
      </c>
      <c r="K1062" s="219" t="s">
        <v>227</v>
      </c>
      <c r="L1062" s="47"/>
      <c r="M1062" s="224" t="s">
        <v>19</v>
      </c>
      <c r="N1062" s="225" t="s">
        <v>43</v>
      </c>
      <c r="O1062" s="87"/>
      <c r="P1062" s="226">
        <f>O1062*H1062</f>
        <v>0</v>
      </c>
      <c r="Q1062" s="226">
        <v>0</v>
      </c>
      <c r="R1062" s="226">
        <f>Q1062*H1062</f>
        <v>0</v>
      </c>
      <c r="S1062" s="226">
        <v>0</v>
      </c>
      <c r="T1062" s="227">
        <f>S1062*H1062</f>
        <v>0</v>
      </c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R1062" s="228" t="s">
        <v>341</v>
      </c>
      <c r="AT1062" s="228" t="s">
        <v>223</v>
      </c>
      <c r="AU1062" s="228" t="s">
        <v>82</v>
      </c>
      <c r="AY1062" s="20" t="s">
        <v>221</v>
      </c>
      <c r="BE1062" s="229">
        <f>IF(N1062="základní",J1062,0)</f>
        <v>0</v>
      </c>
      <c r="BF1062" s="229">
        <f>IF(N1062="snížená",J1062,0)</f>
        <v>0</v>
      </c>
      <c r="BG1062" s="229">
        <f>IF(N1062="zákl. přenesená",J1062,0)</f>
        <v>0</v>
      </c>
      <c r="BH1062" s="229">
        <f>IF(N1062="sníž. přenesená",J1062,0)</f>
        <v>0</v>
      </c>
      <c r="BI1062" s="229">
        <f>IF(N1062="nulová",J1062,0)</f>
        <v>0</v>
      </c>
      <c r="BJ1062" s="20" t="s">
        <v>80</v>
      </c>
      <c r="BK1062" s="229">
        <f>ROUND(I1062*H1062,2)</f>
        <v>0</v>
      </c>
      <c r="BL1062" s="20" t="s">
        <v>341</v>
      </c>
      <c r="BM1062" s="228" t="s">
        <v>1420</v>
      </c>
    </row>
    <row r="1063" spans="1:47" s="2" customFormat="1" ht="12">
      <c r="A1063" s="41"/>
      <c r="B1063" s="42"/>
      <c r="C1063" s="43"/>
      <c r="D1063" s="230" t="s">
        <v>230</v>
      </c>
      <c r="E1063" s="43"/>
      <c r="F1063" s="231" t="s">
        <v>1421</v>
      </c>
      <c r="G1063" s="43"/>
      <c r="H1063" s="43"/>
      <c r="I1063" s="232"/>
      <c r="J1063" s="43"/>
      <c r="K1063" s="43"/>
      <c r="L1063" s="47"/>
      <c r="M1063" s="233"/>
      <c r="N1063" s="234"/>
      <c r="O1063" s="87"/>
      <c r="P1063" s="87"/>
      <c r="Q1063" s="87"/>
      <c r="R1063" s="87"/>
      <c r="S1063" s="87"/>
      <c r="T1063" s="88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T1063" s="20" t="s">
        <v>230</v>
      </c>
      <c r="AU1063" s="20" t="s">
        <v>82</v>
      </c>
    </row>
    <row r="1064" spans="1:47" s="2" customFormat="1" ht="12">
      <c r="A1064" s="41"/>
      <c r="B1064" s="42"/>
      <c r="C1064" s="43"/>
      <c r="D1064" s="235" t="s">
        <v>232</v>
      </c>
      <c r="E1064" s="43"/>
      <c r="F1064" s="236" t="s">
        <v>1422</v>
      </c>
      <c r="G1064" s="43"/>
      <c r="H1064" s="43"/>
      <c r="I1064" s="232"/>
      <c r="J1064" s="43"/>
      <c r="K1064" s="43"/>
      <c r="L1064" s="47"/>
      <c r="M1064" s="233"/>
      <c r="N1064" s="234"/>
      <c r="O1064" s="87"/>
      <c r="P1064" s="87"/>
      <c r="Q1064" s="87"/>
      <c r="R1064" s="87"/>
      <c r="S1064" s="87"/>
      <c r="T1064" s="88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T1064" s="20" t="s">
        <v>232</v>
      </c>
      <c r="AU1064" s="20" t="s">
        <v>82</v>
      </c>
    </row>
    <row r="1065" spans="1:51" s="13" customFormat="1" ht="12">
      <c r="A1065" s="13"/>
      <c r="B1065" s="237"/>
      <c r="C1065" s="238"/>
      <c r="D1065" s="230" t="s">
        <v>234</v>
      </c>
      <c r="E1065" s="239" t="s">
        <v>19</v>
      </c>
      <c r="F1065" s="240" t="s">
        <v>1423</v>
      </c>
      <c r="G1065" s="238"/>
      <c r="H1065" s="241">
        <v>1</v>
      </c>
      <c r="I1065" s="242"/>
      <c r="J1065" s="238"/>
      <c r="K1065" s="238"/>
      <c r="L1065" s="243"/>
      <c r="M1065" s="244"/>
      <c r="N1065" s="245"/>
      <c r="O1065" s="245"/>
      <c r="P1065" s="245"/>
      <c r="Q1065" s="245"/>
      <c r="R1065" s="245"/>
      <c r="S1065" s="245"/>
      <c r="T1065" s="246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7" t="s">
        <v>234</v>
      </c>
      <c r="AU1065" s="247" t="s">
        <v>82</v>
      </c>
      <c r="AV1065" s="13" t="s">
        <v>82</v>
      </c>
      <c r="AW1065" s="13" t="s">
        <v>33</v>
      </c>
      <c r="AX1065" s="13" t="s">
        <v>72</v>
      </c>
      <c r="AY1065" s="247" t="s">
        <v>221</v>
      </c>
    </row>
    <row r="1066" spans="1:51" s="13" customFormat="1" ht="12">
      <c r="A1066" s="13"/>
      <c r="B1066" s="237"/>
      <c r="C1066" s="238"/>
      <c r="D1066" s="230" t="s">
        <v>234</v>
      </c>
      <c r="E1066" s="239" t="s">
        <v>19</v>
      </c>
      <c r="F1066" s="240" t="s">
        <v>1416</v>
      </c>
      <c r="G1066" s="238"/>
      <c r="H1066" s="241">
        <v>2</v>
      </c>
      <c r="I1066" s="242"/>
      <c r="J1066" s="238"/>
      <c r="K1066" s="238"/>
      <c r="L1066" s="243"/>
      <c r="M1066" s="244"/>
      <c r="N1066" s="245"/>
      <c r="O1066" s="245"/>
      <c r="P1066" s="245"/>
      <c r="Q1066" s="245"/>
      <c r="R1066" s="245"/>
      <c r="S1066" s="245"/>
      <c r="T1066" s="246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7" t="s">
        <v>234</v>
      </c>
      <c r="AU1066" s="247" t="s">
        <v>82</v>
      </c>
      <c r="AV1066" s="13" t="s">
        <v>82</v>
      </c>
      <c r="AW1066" s="13" t="s">
        <v>33</v>
      </c>
      <c r="AX1066" s="13" t="s">
        <v>72</v>
      </c>
      <c r="AY1066" s="247" t="s">
        <v>221</v>
      </c>
    </row>
    <row r="1067" spans="1:51" s="13" customFormat="1" ht="12">
      <c r="A1067" s="13"/>
      <c r="B1067" s="237"/>
      <c r="C1067" s="238"/>
      <c r="D1067" s="230" t="s">
        <v>234</v>
      </c>
      <c r="E1067" s="239" t="s">
        <v>19</v>
      </c>
      <c r="F1067" s="240" t="s">
        <v>1424</v>
      </c>
      <c r="G1067" s="238"/>
      <c r="H1067" s="241">
        <v>2</v>
      </c>
      <c r="I1067" s="242"/>
      <c r="J1067" s="238"/>
      <c r="K1067" s="238"/>
      <c r="L1067" s="243"/>
      <c r="M1067" s="244"/>
      <c r="N1067" s="245"/>
      <c r="O1067" s="245"/>
      <c r="P1067" s="245"/>
      <c r="Q1067" s="245"/>
      <c r="R1067" s="245"/>
      <c r="S1067" s="245"/>
      <c r="T1067" s="246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7" t="s">
        <v>234</v>
      </c>
      <c r="AU1067" s="247" t="s">
        <v>82</v>
      </c>
      <c r="AV1067" s="13" t="s">
        <v>82</v>
      </c>
      <c r="AW1067" s="13" t="s">
        <v>33</v>
      </c>
      <c r="AX1067" s="13" t="s">
        <v>72</v>
      </c>
      <c r="AY1067" s="247" t="s">
        <v>221</v>
      </c>
    </row>
    <row r="1068" spans="1:51" s="15" customFormat="1" ht="12">
      <c r="A1068" s="15"/>
      <c r="B1068" s="258"/>
      <c r="C1068" s="259"/>
      <c r="D1068" s="230" t="s">
        <v>234</v>
      </c>
      <c r="E1068" s="260" t="s">
        <v>19</v>
      </c>
      <c r="F1068" s="261" t="s">
        <v>243</v>
      </c>
      <c r="G1068" s="259"/>
      <c r="H1068" s="262">
        <v>5</v>
      </c>
      <c r="I1068" s="263"/>
      <c r="J1068" s="259"/>
      <c r="K1068" s="259"/>
      <c r="L1068" s="264"/>
      <c r="M1068" s="265"/>
      <c r="N1068" s="266"/>
      <c r="O1068" s="266"/>
      <c r="P1068" s="266"/>
      <c r="Q1068" s="266"/>
      <c r="R1068" s="266"/>
      <c r="S1068" s="266"/>
      <c r="T1068" s="267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T1068" s="268" t="s">
        <v>234</v>
      </c>
      <c r="AU1068" s="268" t="s">
        <v>82</v>
      </c>
      <c r="AV1068" s="15" t="s">
        <v>228</v>
      </c>
      <c r="AW1068" s="15" t="s">
        <v>33</v>
      </c>
      <c r="AX1068" s="15" t="s">
        <v>80</v>
      </c>
      <c r="AY1068" s="268" t="s">
        <v>221</v>
      </c>
    </row>
    <row r="1069" spans="1:65" s="2" customFormat="1" ht="37.8" customHeight="1">
      <c r="A1069" s="41"/>
      <c r="B1069" s="42"/>
      <c r="C1069" s="269" t="s">
        <v>1425</v>
      </c>
      <c r="D1069" s="269" t="s">
        <v>295</v>
      </c>
      <c r="E1069" s="270" t="s">
        <v>1426</v>
      </c>
      <c r="F1069" s="271" t="s">
        <v>1427</v>
      </c>
      <c r="G1069" s="272" t="s">
        <v>336</v>
      </c>
      <c r="H1069" s="273">
        <v>1</v>
      </c>
      <c r="I1069" s="274"/>
      <c r="J1069" s="275">
        <f>ROUND(I1069*H1069,2)</f>
        <v>0</v>
      </c>
      <c r="K1069" s="271" t="s">
        <v>632</v>
      </c>
      <c r="L1069" s="276"/>
      <c r="M1069" s="277" t="s">
        <v>19</v>
      </c>
      <c r="N1069" s="278" t="s">
        <v>43</v>
      </c>
      <c r="O1069" s="87"/>
      <c r="P1069" s="226">
        <f>O1069*H1069</f>
        <v>0</v>
      </c>
      <c r="Q1069" s="226">
        <v>0</v>
      </c>
      <c r="R1069" s="226">
        <f>Q1069*H1069</f>
        <v>0</v>
      </c>
      <c r="S1069" s="226">
        <v>0</v>
      </c>
      <c r="T1069" s="227">
        <f>S1069*H1069</f>
        <v>0</v>
      </c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R1069" s="228" t="s">
        <v>279</v>
      </c>
      <c r="AT1069" s="228" t="s">
        <v>295</v>
      </c>
      <c r="AU1069" s="228" t="s">
        <v>82</v>
      </c>
      <c r="AY1069" s="20" t="s">
        <v>221</v>
      </c>
      <c r="BE1069" s="229">
        <f>IF(N1069="základní",J1069,0)</f>
        <v>0</v>
      </c>
      <c r="BF1069" s="229">
        <f>IF(N1069="snížená",J1069,0)</f>
        <v>0</v>
      </c>
      <c r="BG1069" s="229">
        <f>IF(N1069="zákl. přenesená",J1069,0)</f>
        <v>0</v>
      </c>
      <c r="BH1069" s="229">
        <f>IF(N1069="sníž. přenesená",J1069,0)</f>
        <v>0</v>
      </c>
      <c r="BI1069" s="229">
        <f>IF(N1069="nulová",J1069,0)</f>
        <v>0</v>
      </c>
      <c r="BJ1069" s="20" t="s">
        <v>80</v>
      </c>
      <c r="BK1069" s="229">
        <f>ROUND(I1069*H1069,2)</f>
        <v>0</v>
      </c>
      <c r="BL1069" s="20" t="s">
        <v>228</v>
      </c>
      <c r="BM1069" s="228" t="s">
        <v>1428</v>
      </c>
    </row>
    <row r="1070" spans="1:47" s="2" customFormat="1" ht="12">
      <c r="A1070" s="41"/>
      <c r="B1070" s="42"/>
      <c r="C1070" s="43"/>
      <c r="D1070" s="230" t="s">
        <v>230</v>
      </c>
      <c r="E1070" s="43"/>
      <c r="F1070" s="231" t="s">
        <v>1427</v>
      </c>
      <c r="G1070" s="43"/>
      <c r="H1070" s="43"/>
      <c r="I1070" s="232"/>
      <c r="J1070" s="43"/>
      <c r="K1070" s="43"/>
      <c r="L1070" s="47"/>
      <c r="M1070" s="233"/>
      <c r="N1070" s="234"/>
      <c r="O1070" s="87"/>
      <c r="P1070" s="87"/>
      <c r="Q1070" s="87"/>
      <c r="R1070" s="87"/>
      <c r="S1070" s="87"/>
      <c r="T1070" s="88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T1070" s="20" t="s">
        <v>230</v>
      </c>
      <c r="AU1070" s="20" t="s">
        <v>82</v>
      </c>
    </row>
    <row r="1071" spans="1:65" s="2" customFormat="1" ht="44.25" customHeight="1">
      <c r="A1071" s="41"/>
      <c r="B1071" s="42"/>
      <c r="C1071" s="269" t="s">
        <v>1429</v>
      </c>
      <c r="D1071" s="269" t="s">
        <v>295</v>
      </c>
      <c r="E1071" s="270" t="s">
        <v>1430</v>
      </c>
      <c r="F1071" s="271" t="s">
        <v>1431</v>
      </c>
      <c r="G1071" s="272" t="s">
        <v>336</v>
      </c>
      <c r="H1071" s="273">
        <v>2</v>
      </c>
      <c r="I1071" s="274"/>
      <c r="J1071" s="275">
        <f>ROUND(I1071*H1071,2)</f>
        <v>0</v>
      </c>
      <c r="K1071" s="271" t="s">
        <v>632</v>
      </c>
      <c r="L1071" s="276"/>
      <c r="M1071" s="277" t="s">
        <v>19</v>
      </c>
      <c r="N1071" s="278" t="s">
        <v>43</v>
      </c>
      <c r="O1071" s="87"/>
      <c r="P1071" s="226">
        <f>O1071*H1071</f>
        <v>0</v>
      </c>
      <c r="Q1071" s="226">
        <v>0</v>
      </c>
      <c r="R1071" s="226">
        <f>Q1071*H1071</f>
        <v>0</v>
      </c>
      <c r="S1071" s="226">
        <v>0</v>
      </c>
      <c r="T1071" s="227">
        <f>S1071*H1071</f>
        <v>0</v>
      </c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R1071" s="228" t="s">
        <v>279</v>
      </c>
      <c r="AT1071" s="228" t="s">
        <v>295</v>
      </c>
      <c r="AU1071" s="228" t="s">
        <v>82</v>
      </c>
      <c r="AY1071" s="20" t="s">
        <v>221</v>
      </c>
      <c r="BE1071" s="229">
        <f>IF(N1071="základní",J1071,0)</f>
        <v>0</v>
      </c>
      <c r="BF1071" s="229">
        <f>IF(N1071="snížená",J1071,0)</f>
        <v>0</v>
      </c>
      <c r="BG1071" s="229">
        <f>IF(N1071="zákl. přenesená",J1071,0)</f>
        <v>0</v>
      </c>
      <c r="BH1071" s="229">
        <f>IF(N1071="sníž. přenesená",J1071,0)</f>
        <v>0</v>
      </c>
      <c r="BI1071" s="229">
        <f>IF(N1071="nulová",J1071,0)</f>
        <v>0</v>
      </c>
      <c r="BJ1071" s="20" t="s">
        <v>80</v>
      </c>
      <c r="BK1071" s="229">
        <f>ROUND(I1071*H1071,2)</f>
        <v>0</v>
      </c>
      <c r="BL1071" s="20" t="s">
        <v>228</v>
      </c>
      <c r="BM1071" s="228" t="s">
        <v>1432</v>
      </c>
    </row>
    <row r="1072" spans="1:47" s="2" customFormat="1" ht="12">
      <c r="A1072" s="41"/>
      <c r="B1072" s="42"/>
      <c r="C1072" s="43"/>
      <c r="D1072" s="230" t="s">
        <v>230</v>
      </c>
      <c r="E1072" s="43"/>
      <c r="F1072" s="231" t="s">
        <v>1431</v>
      </c>
      <c r="G1072" s="43"/>
      <c r="H1072" s="43"/>
      <c r="I1072" s="232"/>
      <c r="J1072" s="43"/>
      <c r="K1072" s="43"/>
      <c r="L1072" s="47"/>
      <c r="M1072" s="233"/>
      <c r="N1072" s="234"/>
      <c r="O1072" s="87"/>
      <c r="P1072" s="87"/>
      <c r="Q1072" s="87"/>
      <c r="R1072" s="87"/>
      <c r="S1072" s="87"/>
      <c r="T1072" s="88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T1072" s="20" t="s">
        <v>230</v>
      </c>
      <c r="AU1072" s="20" t="s">
        <v>82</v>
      </c>
    </row>
    <row r="1073" spans="1:65" s="2" customFormat="1" ht="37.8" customHeight="1">
      <c r="A1073" s="41"/>
      <c r="B1073" s="42"/>
      <c r="C1073" s="269" t="s">
        <v>1433</v>
      </c>
      <c r="D1073" s="269" t="s">
        <v>295</v>
      </c>
      <c r="E1073" s="270" t="s">
        <v>1434</v>
      </c>
      <c r="F1073" s="271" t="s">
        <v>1435</v>
      </c>
      <c r="G1073" s="272" t="s">
        <v>336</v>
      </c>
      <c r="H1073" s="273">
        <v>2</v>
      </c>
      <c r="I1073" s="274"/>
      <c r="J1073" s="275">
        <f>ROUND(I1073*H1073,2)</f>
        <v>0</v>
      </c>
      <c r="K1073" s="271" t="s">
        <v>632</v>
      </c>
      <c r="L1073" s="276"/>
      <c r="M1073" s="277" t="s">
        <v>19</v>
      </c>
      <c r="N1073" s="278" t="s">
        <v>43</v>
      </c>
      <c r="O1073" s="87"/>
      <c r="P1073" s="226">
        <f>O1073*H1073</f>
        <v>0</v>
      </c>
      <c r="Q1073" s="226">
        <v>0</v>
      </c>
      <c r="R1073" s="226">
        <f>Q1073*H1073</f>
        <v>0</v>
      </c>
      <c r="S1073" s="226">
        <v>0</v>
      </c>
      <c r="T1073" s="227">
        <f>S1073*H1073</f>
        <v>0</v>
      </c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R1073" s="228" t="s">
        <v>279</v>
      </c>
      <c r="AT1073" s="228" t="s">
        <v>295</v>
      </c>
      <c r="AU1073" s="228" t="s">
        <v>82</v>
      </c>
      <c r="AY1073" s="20" t="s">
        <v>221</v>
      </c>
      <c r="BE1073" s="229">
        <f>IF(N1073="základní",J1073,0)</f>
        <v>0</v>
      </c>
      <c r="BF1073" s="229">
        <f>IF(N1073="snížená",J1073,0)</f>
        <v>0</v>
      </c>
      <c r="BG1073" s="229">
        <f>IF(N1073="zákl. přenesená",J1073,0)</f>
        <v>0</v>
      </c>
      <c r="BH1073" s="229">
        <f>IF(N1073="sníž. přenesená",J1073,0)</f>
        <v>0</v>
      </c>
      <c r="BI1073" s="229">
        <f>IF(N1073="nulová",J1073,0)</f>
        <v>0</v>
      </c>
      <c r="BJ1073" s="20" t="s">
        <v>80</v>
      </c>
      <c r="BK1073" s="229">
        <f>ROUND(I1073*H1073,2)</f>
        <v>0</v>
      </c>
      <c r="BL1073" s="20" t="s">
        <v>228</v>
      </c>
      <c r="BM1073" s="228" t="s">
        <v>1436</v>
      </c>
    </row>
    <row r="1074" spans="1:47" s="2" customFormat="1" ht="12">
      <c r="A1074" s="41"/>
      <c r="B1074" s="42"/>
      <c r="C1074" s="43"/>
      <c r="D1074" s="230" t="s">
        <v>230</v>
      </c>
      <c r="E1074" s="43"/>
      <c r="F1074" s="231" t="s">
        <v>1435</v>
      </c>
      <c r="G1074" s="43"/>
      <c r="H1074" s="43"/>
      <c r="I1074" s="232"/>
      <c r="J1074" s="43"/>
      <c r="K1074" s="43"/>
      <c r="L1074" s="47"/>
      <c r="M1074" s="233"/>
      <c r="N1074" s="234"/>
      <c r="O1074" s="87"/>
      <c r="P1074" s="87"/>
      <c r="Q1074" s="87"/>
      <c r="R1074" s="87"/>
      <c r="S1074" s="87"/>
      <c r="T1074" s="88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T1074" s="20" t="s">
        <v>230</v>
      </c>
      <c r="AU1074" s="20" t="s">
        <v>82</v>
      </c>
    </row>
    <row r="1075" spans="1:65" s="2" customFormat="1" ht="24.15" customHeight="1">
      <c r="A1075" s="41"/>
      <c r="B1075" s="42"/>
      <c r="C1075" s="217" t="s">
        <v>1437</v>
      </c>
      <c r="D1075" s="217" t="s">
        <v>223</v>
      </c>
      <c r="E1075" s="218" t="s">
        <v>1438</v>
      </c>
      <c r="F1075" s="219" t="s">
        <v>1439</v>
      </c>
      <c r="G1075" s="220" t="s">
        <v>336</v>
      </c>
      <c r="H1075" s="221">
        <v>2</v>
      </c>
      <c r="I1075" s="222"/>
      <c r="J1075" s="223">
        <f>ROUND(I1075*H1075,2)</f>
        <v>0</v>
      </c>
      <c r="K1075" s="219" t="s">
        <v>227</v>
      </c>
      <c r="L1075" s="47"/>
      <c r="M1075" s="224" t="s">
        <v>19</v>
      </c>
      <c r="N1075" s="225" t="s">
        <v>43</v>
      </c>
      <c r="O1075" s="87"/>
      <c r="P1075" s="226">
        <f>O1075*H1075</f>
        <v>0</v>
      </c>
      <c r="Q1075" s="226">
        <v>0</v>
      </c>
      <c r="R1075" s="226">
        <f>Q1075*H1075</f>
        <v>0</v>
      </c>
      <c r="S1075" s="226">
        <v>0</v>
      </c>
      <c r="T1075" s="227">
        <f>S1075*H1075</f>
        <v>0</v>
      </c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R1075" s="228" t="s">
        <v>341</v>
      </c>
      <c r="AT1075" s="228" t="s">
        <v>223</v>
      </c>
      <c r="AU1075" s="228" t="s">
        <v>82</v>
      </c>
      <c r="AY1075" s="20" t="s">
        <v>221</v>
      </c>
      <c r="BE1075" s="229">
        <f>IF(N1075="základní",J1075,0)</f>
        <v>0</v>
      </c>
      <c r="BF1075" s="229">
        <f>IF(N1075="snížená",J1075,0)</f>
        <v>0</v>
      </c>
      <c r="BG1075" s="229">
        <f>IF(N1075="zákl. přenesená",J1075,0)</f>
        <v>0</v>
      </c>
      <c r="BH1075" s="229">
        <f>IF(N1075="sníž. přenesená",J1075,0)</f>
        <v>0</v>
      </c>
      <c r="BI1075" s="229">
        <f>IF(N1075="nulová",J1075,0)</f>
        <v>0</v>
      </c>
      <c r="BJ1075" s="20" t="s">
        <v>80</v>
      </c>
      <c r="BK1075" s="229">
        <f>ROUND(I1075*H1075,2)</f>
        <v>0</v>
      </c>
      <c r="BL1075" s="20" t="s">
        <v>341</v>
      </c>
      <c r="BM1075" s="228" t="s">
        <v>1440</v>
      </c>
    </row>
    <row r="1076" spans="1:47" s="2" customFormat="1" ht="12">
      <c r="A1076" s="41"/>
      <c r="B1076" s="42"/>
      <c r="C1076" s="43"/>
      <c r="D1076" s="230" t="s">
        <v>230</v>
      </c>
      <c r="E1076" s="43"/>
      <c r="F1076" s="231" t="s">
        <v>1441</v>
      </c>
      <c r="G1076" s="43"/>
      <c r="H1076" s="43"/>
      <c r="I1076" s="232"/>
      <c r="J1076" s="43"/>
      <c r="K1076" s="43"/>
      <c r="L1076" s="47"/>
      <c r="M1076" s="233"/>
      <c r="N1076" s="234"/>
      <c r="O1076" s="87"/>
      <c r="P1076" s="87"/>
      <c r="Q1076" s="87"/>
      <c r="R1076" s="87"/>
      <c r="S1076" s="87"/>
      <c r="T1076" s="88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T1076" s="20" t="s">
        <v>230</v>
      </c>
      <c r="AU1076" s="20" t="s">
        <v>82</v>
      </c>
    </row>
    <row r="1077" spans="1:47" s="2" customFormat="1" ht="12">
      <c r="A1077" s="41"/>
      <c r="B1077" s="42"/>
      <c r="C1077" s="43"/>
      <c r="D1077" s="235" t="s">
        <v>232</v>
      </c>
      <c r="E1077" s="43"/>
      <c r="F1077" s="236" t="s">
        <v>1442</v>
      </c>
      <c r="G1077" s="43"/>
      <c r="H1077" s="43"/>
      <c r="I1077" s="232"/>
      <c r="J1077" s="43"/>
      <c r="K1077" s="43"/>
      <c r="L1077" s="47"/>
      <c r="M1077" s="233"/>
      <c r="N1077" s="234"/>
      <c r="O1077" s="87"/>
      <c r="P1077" s="87"/>
      <c r="Q1077" s="87"/>
      <c r="R1077" s="87"/>
      <c r="S1077" s="87"/>
      <c r="T1077" s="88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T1077" s="20" t="s">
        <v>232</v>
      </c>
      <c r="AU1077" s="20" t="s">
        <v>82</v>
      </c>
    </row>
    <row r="1078" spans="1:51" s="13" customFormat="1" ht="12">
      <c r="A1078" s="13"/>
      <c r="B1078" s="237"/>
      <c r="C1078" s="238"/>
      <c r="D1078" s="230" t="s">
        <v>234</v>
      </c>
      <c r="E1078" s="239" t="s">
        <v>19</v>
      </c>
      <c r="F1078" s="240" t="s">
        <v>1443</v>
      </c>
      <c r="G1078" s="238"/>
      <c r="H1078" s="241">
        <v>2</v>
      </c>
      <c r="I1078" s="242"/>
      <c r="J1078" s="238"/>
      <c r="K1078" s="238"/>
      <c r="L1078" s="243"/>
      <c r="M1078" s="244"/>
      <c r="N1078" s="245"/>
      <c r="O1078" s="245"/>
      <c r="P1078" s="245"/>
      <c r="Q1078" s="245"/>
      <c r="R1078" s="245"/>
      <c r="S1078" s="245"/>
      <c r="T1078" s="246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7" t="s">
        <v>234</v>
      </c>
      <c r="AU1078" s="247" t="s">
        <v>82</v>
      </c>
      <c r="AV1078" s="13" t="s">
        <v>82</v>
      </c>
      <c r="AW1078" s="13" t="s">
        <v>33</v>
      </c>
      <c r="AX1078" s="13" t="s">
        <v>72</v>
      </c>
      <c r="AY1078" s="247" t="s">
        <v>221</v>
      </c>
    </row>
    <row r="1079" spans="1:51" s="15" customFormat="1" ht="12">
      <c r="A1079" s="15"/>
      <c r="B1079" s="258"/>
      <c r="C1079" s="259"/>
      <c r="D1079" s="230" t="s">
        <v>234</v>
      </c>
      <c r="E1079" s="260" t="s">
        <v>19</v>
      </c>
      <c r="F1079" s="261" t="s">
        <v>243</v>
      </c>
      <c r="G1079" s="259"/>
      <c r="H1079" s="262">
        <v>2</v>
      </c>
      <c r="I1079" s="263"/>
      <c r="J1079" s="259"/>
      <c r="K1079" s="259"/>
      <c r="L1079" s="264"/>
      <c r="M1079" s="265"/>
      <c r="N1079" s="266"/>
      <c r="O1079" s="266"/>
      <c r="P1079" s="266"/>
      <c r="Q1079" s="266"/>
      <c r="R1079" s="266"/>
      <c r="S1079" s="266"/>
      <c r="T1079" s="267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68" t="s">
        <v>234</v>
      </c>
      <c r="AU1079" s="268" t="s">
        <v>82</v>
      </c>
      <c r="AV1079" s="15" t="s">
        <v>228</v>
      </c>
      <c r="AW1079" s="15" t="s">
        <v>33</v>
      </c>
      <c r="AX1079" s="15" t="s">
        <v>80</v>
      </c>
      <c r="AY1079" s="268" t="s">
        <v>221</v>
      </c>
    </row>
    <row r="1080" spans="1:65" s="2" customFormat="1" ht="44.25" customHeight="1">
      <c r="A1080" s="41"/>
      <c r="B1080" s="42"/>
      <c r="C1080" s="269" t="s">
        <v>1444</v>
      </c>
      <c r="D1080" s="269" t="s">
        <v>295</v>
      </c>
      <c r="E1080" s="270" t="s">
        <v>1445</v>
      </c>
      <c r="F1080" s="271" t="s">
        <v>1446</v>
      </c>
      <c r="G1080" s="272" t="s">
        <v>336</v>
      </c>
      <c r="H1080" s="273">
        <v>2</v>
      </c>
      <c r="I1080" s="274"/>
      <c r="J1080" s="275">
        <f>ROUND(I1080*H1080,2)</f>
        <v>0</v>
      </c>
      <c r="K1080" s="271" t="s">
        <v>632</v>
      </c>
      <c r="L1080" s="276"/>
      <c r="M1080" s="277" t="s">
        <v>19</v>
      </c>
      <c r="N1080" s="278" t="s">
        <v>43</v>
      </c>
      <c r="O1080" s="87"/>
      <c r="P1080" s="226">
        <f>O1080*H1080</f>
        <v>0</v>
      </c>
      <c r="Q1080" s="226">
        <v>0</v>
      </c>
      <c r="R1080" s="226">
        <f>Q1080*H1080</f>
        <v>0</v>
      </c>
      <c r="S1080" s="226">
        <v>0</v>
      </c>
      <c r="T1080" s="227">
        <f>S1080*H1080</f>
        <v>0</v>
      </c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R1080" s="228" t="s">
        <v>279</v>
      </c>
      <c r="AT1080" s="228" t="s">
        <v>295</v>
      </c>
      <c r="AU1080" s="228" t="s">
        <v>82</v>
      </c>
      <c r="AY1080" s="20" t="s">
        <v>221</v>
      </c>
      <c r="BE1080" s="229">
        <f>IF(N1080="základní",J1080,0)</f>
        <v>0</v>
      </c>
      <c r="BF1080" s="229">
        <f>IF(N1080="snížená",J1080,0)</f>
        <v>0</v>
      </c>
      <c r="BG1080" s="229">
        <f>IF(N1080="zákl. přenesená",J1080,0)</f>
        <v>0</v>
      </c>
      <c r="BH1080" s="229">
        <f>IF(N1080="sníž. přenesená",J1080,0)</f>
        <v>0</v>
      </c>
      <c r="BI1080" s="229">
        <f>IF(N1080="nulová",J1080,0)</f>
        <v>0</v>
      </c>
      <c r="BJ1080" s="20" t="s">
        <v>80</v>
      </c>
      <c r="BK1080" s="229">
        <f>ROUND(I1080*H1080,2)</f>
        <v>0</v>
      </c>
      <c r="BL1080" s="20" t="s">
        <v>228</v>
      </c>
      <c r="BM1080" s="228" t="s">
        <v>1447</v>
      </c>
    </row>
    <row r="1081" spans="1:47" s="2" customFormat="1" ht="12">
      <c r="A1081" s="41"/>
      <c r="B1081" s="42"/>
      <c r="C1081" s="43"/>
      <c r="D1081" s="230" t="s">
        <v>230</v>
      </c>
      <c r="E1081" s="43"/>
      <c r="F1081" s="231" t="s">
        <v>1446</v>
      </c>
      <c r="G1081" s="43"/>
      <c r="H1081" s="43"/>
      <c r="I1081" s="232"/>
      <c r="J1081" s="43"/>
      <c r="K1081" s="43"/>
      <c r="L1081" s="47"/>
      <c r="M1081" s="233"/>
      <c r="N1081" s="234"/>
      <c r="O1081" s="87"/>
      <c r="P1081" s="87"/>
      <c r="Q1081" s="87"/>
      <c r="R1081" s="87"/>
      <c r="S1081" s="87"/>
      <c r="T1081" s="88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T1081" s="20" t="s">
        <v>230</v>
      </c>
      <c r="AU1081" s="20" t="s">
        <v>82</v>
      </c>
    </row>
    <row r="1082" spans="1:65" s="2" customFormat="1" ht="24.15" customHeight="1">
      <c r="A1082" s="41"/>
      <c r="B1082" s="42"/>
      <c r="C1082" s="217" t="s">
        <v>1448</v>
      </c>
      <c r="D1082" s="217" t="s">
        <v>223</v>
      </c>
      <c r="E1082" s="218" t="s">
        <v>1449</v>
      </c>
      <c r="F1082" s="219" t="s">
        <v>1450</v>
      </c>
      <c r="G1082" s="220" t="s">
        <v>336</v>
      </c>
      <c r="H1082" s="221">
        <v>2</v>
      </c>
      <c r="I1082" s="222"/>
      <c r="J1082" s="223">
        <f>ROUND(I1082*H1082,2)</f>
        <v>0</v>
      </c>
      <c r="K1082" s="219" t="s">
        <v>227</v>
      </c>
      <c r="L1082" s="47"/>
      <c r="M1082" s="224" t="s">
        <v>19</v>
      </c>
      <c r="N1082" s="225" t="s">
        <v>43</v>
      </c>
      <c r="O1082" s="87"/>
      <c r="P1082" s="226">
        <f>O1082*H1082</f>
        <v>0</v>
      </c>
      <c r="Q1082" s="226">
        <v>0</v>
      </c>
      <c r="R1082" s="226">
        <f>Q1082*H1082</f>
        <v>0</v>
      </c>
      <c r="S1082" s="226">
        <v>0</v>
      </c>
      <c r="T1082" s="227">
        <f>S1082*H1082</f>
        <v>0</v>
      </c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R1082" s="228" t="s">
        <v>341</v>
      </c>
      <c r="AT1082" s="228" t="s">
        <v>223</v>
      </c>
      <c r="AU1082" s="228" t="s">
        <v>82</v>
      </c>
      <c r="AY1082" s="20" t="s">
        <v>221</v>
      </c>
      <c r="BE1082" s="229">
        <f>IF(N1082="základní",J1082,0)</f>
        <v>0</v>
      </c>
      <c r="BF1082" s="229">
        <f>IF(N1082="snížená",J1082,0)</f>
        <v>0</v>
      </c>
      <c r="BG1082" s="229">
        <f>IF(N1082="zákl. přenesená",J1082,0)</f>
        <v>0</v>
      </c>
      <c r="BH1082" s="229">
        <f>IF(N1082="sníž. přenesená",J1082,0)</f>
        <v>0</v>
      </c>
      <c r="BI1082" s="229">
        <f>IF(N1082="nulová",J1082,0)</f>
        <v>0</v>
      </c>
      <c r="BJ1082" s="20" t="s">
        <v>80</v>
      </c>
      <c r="BK1082" s="229">
        <f>ROUND(I1082*H1082,2)</f>
        <v>0</v>
      </c>
      <c r="BL1082" s="20" t="s">
        <v>341</v>
      </c>
      <c r="BM1082" s="228" t="s">
        <v>1451</v>
      </c>
    </row>
    <row r="1083" spans="1:47" s="2" customFormat="1" ht="12">
      <c r="A1083" s="41"/>
      <c r="B1083" s="42"/>
      <c r="C1083" s="43"/>
      <c r="D1083" s="230" t="s">
        <v>230</v>
      </c>
      <c r="E1083" s="43"/>
      <c r="F1083" s="231" t="s">
        <v>1452</v>
      </c>
      <c r="G1083" s="43"/>
      <c r="H1083" s="43"/>
      <c r="I1083" s="232"/>
      <c r="J1083" s="43"/>
      <c r="K1083" s="43"/>
      <c r="L1083" s="47"/>
      <c r="M1083" s="233"/>
      <c r="N1083" s="234"/>
      <c r="O1083" s="87"/>
      <c r="P1083" s="87"/>
      <c r="Q1083" s="87"/>
      <c r="R1083" s="87"/>
      <c r="S1083" s="87"/>
      <c r="T1083" s="88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T1083" s="20" t="s">
        <v>230</v>
      </c>
      <c r="AU1083" s="20" t="s">
        <v>82</v>
      </c>
    </row>
    <row r="1084" spans="1:47" s="2" customFormat="1" ht="12">
      <c r="A1084" s="41"/>
      <c r="B1084" s="42"/>
      <c r="C1084" s="43"/>
      <c r="D1084" s="235" t="s">
        <v>232</v>
      </c>
      <c r="E1084" s="43"/>
      <c r="F1084" s="236" t="s">
        <v>1453</v>
      </c>
      <c r="G1084" s="43"/>
      <c r="H1084" s="43"/>
      <c r="I1084" s="232"/>
      <c r="J1084" s="43"/>
      <c r="K1084" s="43"/>
      <c r="L1084" s="47"/>
      <c r="M1084" s="233"/>
      <c r="N1084" s="234"/>
      <c r="O1084" s="87"/>
      <c r="P1084" s="87"/>
      <c r="Q1084" s="87"/>
      <c r="R1084" s="87"/>
      <c r="S1084" s="87"/>
      <c r="T1084" s="88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T1084" s="20" t="s">
        <v>232</v>
      </c>
      <c r="AU1084" s="20" t="s">
        <v>82</v>
      </c>
    </row>
    <row r="1085" spans="1:51" s="13" customFormat="1" ht="12">
      <c r="A1085" s="13"/>
      <c r="B1085" s="237"/>
      <c r="C1085" s="238"/>
      <c r="D1085" s="230" t="s">
        <v>234</v>
      </c>
      <c r="E1085" s="239" t="s">
        <v>19</v>
      </c>
      <c r="F1085" s="240" t="s">
        <v>1415</v>
      </c>
      <c r="G1085" s="238"/>
      <c r="H1085" s="241">
        <v>2</v>
      </c>
      <c r="I1085" s="242"/>
      <c r="J1085" s="238"/>
      <c r="K1085" s="238"/>
      <c r="L1085" s="243"/>
      <c r="M1085" s="244"/>
      <c r="N1085" s="245"/>
      <c r="O1085" s="245"/>
      <c r="P1085" s="245"/>
      <c r="Q1085" s="245"/>
      <c r="R1085" s="245"/>
      <c r="S1085" s="245"/>
      <c r="T1085" s="246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7" t="s">
        <v>234</v>
      </c>
      <c r="AU1085" s="247" t="s">
        <v>82</v>
      </c>
      <c r="AV1085" s="13" t="s">
        <v>82</v>
      </c>
      <c r="AW1085" s="13" t="s">
        <v>33</v>
      </c>
      <c r="AX1085" s="13" t="s">
        <v>72</v>
      </c>
      <c r="AY1085" s="247" t="s">
        <v>221</v>
      </c>
    </row>
    <row r="1086" spans="1:51" s="15" customFormat="1" ht="12">
      <c r="A1086" s="15"/>
      <c r="B1086" s="258"/>
      <c r="C1086" s="259"/>
      <c r="D1086" s="230" t="s">
        <v>234</v>
      </c>
      <c r="E1086" s="260" t="s">
        <v>19</v>
      </c>
      <c r="F1086" s="261" t="s">
        <v>243</v>
      </c>
      <c r="G1086" s="259"/>
      <c r="H1086" s="262">
        <v>2</v>
      </c>
      <c r="I1086" s="263"/>
      <c r="J1086" s="259"/>
      <c r="K1086" s="259"/>
      <c r="L1086" s="264"/>
      <c r="M1086" s="265"/>
      <c r="N1086" s="266"/>
      <c r="O1086" s="266"/>
      <c r="P1086" s="266"/>
      <c r="Q1086" s="266"/>
      <c r="R1086" s="266"/>
      <c r="S1086" s="266"/>
      <c r="T1086" s="267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T1086" s="268" t="s">
        <v>234</v>
      </c>
      <c r="AU1086" s="268" t="s">
        <v>82</v>
      </c>
      <c r="AV1086" s="15" t="s">
        <v>228</v>
      </c>
      <c r="AW1086" s="15" t="s">
        <v>33</v>
      </c>
      <c r="AX1086" s="15" t="s">
        <v>80</v>
      </c>
      <c r="AY1086" s="268" t="s">
        <v>221</v>
      </c>
    </row>
    <row r="1087" spans="1:65" s="2" customFormat="1" ht="49.05" customHeight="1">
      <c r="A1087" s="41"/>
      <c r="B1087" s="42"/>
      <c r="C1087" s="269" t="s">
        <v>1454</v>
      </c>
      <c r="D1087" s="269" t="s">
        <v>295</v>
      </c>
      <c r="E1087" s="270" t="s">
        <v>1455</v>
      </c>
      <c r="F1087" s="271" t="s">
        <v>1456</v>
      </c>
      <c r="G1087" s="272" t="s">
        <v>336</v>
      </c>
      <c r="H1087" s="273">
        <v>2</v>
      </c>
      <c r="I1087" s="274"/>
      <c r="J1087" s="275">
        <f>ROUND(I1087*H1087,2)</f>
        <v>0</v>
      </c>
      <c r="K1087" s="271" t="s">
        <v>632</v>
      </c>
      <c r="L1087" s="276"/>
      <c r="M1087" s="277" t="s">
        <v>19</v>
      </c>
      <c r="N1087" s="278" t="s">
        <v>43</v>
      </c>
      <c r="O1087" s="87"/>
      <c r="P1087" s="226">
        <f>O1087*H1087</f>
        <v>0</v>
      </c>
      <c r="Q1087" s="226">
        <v>0</v>
      </c>
      <c r="R1087" s="226">
        <f>Q1087*H1087</f>
        <v>0</v>
      </c>
      <c r="S1087" s="226">
        <v>0</v>
      </c>
      <c r="T1087" s="227">
        <f>S1087*H1087</f>
        <v>0</v>
      </c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R1087" s="228" t="s">
        <v>279</v>
      </c>
      <c r="AT1087" s="228" t="s">
        <v>295</v>
      </c>
      <c r="AU1087" s="228" t="s">
        <v>82</v>
      </c>
      <c r="AY1087" s="20" t="s">
        <v>221</v>
      </c>
      <c r="BE1087" s="229">
        <f>IF(N1087="základní",J1087,0)</f>
        <v>0</v>
      </c>
      <c r="BF1087" s="229">
        <f>IF(N1087="snížená",J1087,0)</f>
        <v>0</v>
      </c>
      <c r="BG1087" s="229">
        <f>IF(N1087="zákl. přenesená",J1087,0)</f>
        <v>0</v>
      </c>
      <c r="BH1087" s="229">
        <f>IF(N1087="sníž. přenesená",J1087,0)</f>
        <v>0</v>
      </c>
      <c r="BI1087" s="229">
        <f>IF(N1087="nulová",J1087,0)</f>
        <v>0</v>
      </c>
      <c r="BJ1087" s="20" t="s">
        <v>80</v>
      </c>
      <c r="BK1087" s="229">
        <f>ROUND(I1087*H1087,2)</f>
        <v>0</v>
      </c>
      <c r="BL1087" s="20" t="s">
        <v>228</v>
      </c>
      <c r="BM1087" s="228" t="s">
        <v>1457</v>
      </c>
    </row>
    <row r="1088" spans="1:47" s="2" customFormat="1" ht="12">
      <c r="A1088" s="41"/>
      <c r="B1088" s="42"/>
      <c r="C1088" s="43"/>
      <c r="D1088" s="230" t="s">
        <v>230</v>
      </c>
      <c r="E1088" s="43"/>
      <c r="F1088" s="231" t="s">
        <v>1456</v>
      </c>
      <c r="G1088" s="43"/>
      <c r="H1088" s="43"/>
      <c r="I1088" s="232"/>
      <c r="J1088" s="43"/>
      <c r="K1088" s="43"/>
      <c r="L1088" s="47"/>
      <c r="M1088" s="233"/>
      <c r="N1088" s="234"/>
      <c r="O1088" s="87"/>
      <c r="P1088" s="87"/>
      <c r="Q1088" s="87"/>
      <c r="R1088" s="87"/>
      <c r="S1088" s="87"/>
      <c r="T1088" s="88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T1088" s="20" t="s">
        <v>230</v>
      </c>
      <c r="AU1088" s="20" t="s">
        <v>82</v>
      </c>
    </row>
    <row r="1089" spans="1:65" s="2" customFormat="1" ht="24.15" customHeight="1">
      <c r="A1089" s="41"/>
      <c r="B1089" s="42"/>
      <c r="C1089" s="217" t="s">
        <v>1458</v>
      </c>
      <c r="D1089" s="217" t="s">
        <v>223</v>
      </c>
      <c r="E1089" s="218" t="s">
        <v>1459</v>
      </c>
      <c r="F1089" s="219" t="s">
        <v>1460</v>
      </c>
      <c r="G1089" s="220" t="s">
        <v>336</v>
      </c>
      <c r="H1089" s="221">
        <v>1</v>
      </c>
      <c r="I1089" s="222"/>
      <c r="J1089" s="223">
        <f>ROUND(I1089*H1089,2)</f>
        <v>0</v>
      </c>
      <c r="K1089" s="219" t="s">
        <v>227</v>
      </c>
      <c r="L1089" s="47"/>
      <c r="M1089" s="224" t="s">
        <v>19</v>
      </c>
      <c r="N1089" s="225" t="s">
        <v>43</v>
      </c>
      <c r="O1089" s="87"/>
      <c r="P1089" s="226">
        <f>O1089*H1089</f>
        <v>0</v>
      </c>
      <c r="Q1089" s="226">
        <v>0</v>
      </c>
      <c r="R1089" s="226">
        <f>Q1089*H1089</f>
        <v>0</v>
      </c>
      <c r="S1089" s="226">
        <v>0</v>
      </c>
      <c r="T1089" s="227">
        <f>S1089*H1089</f>
        <v>0</v>
      </c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R1089" s="228" t="s">
        <v>341</v>
      </c>
      <c r="AT1089" s="228" t="s">
        <v>223</v>
      </c>
      <c r="AU1089" s="228" t="s">
        <v>82</v>
      </c>
      <c r="AY1089" s="20" t="s">
        <v>221</v>
      </c>
      <c r="BE1089" s="229">
        <f>IF(N1089="základní",J1089,0)</f>
        <v>0</v>
      </c>
      <c r="BF1089" s="229">
        <f>IF(N1089="snížená",J1089,0)</f>
        <v>0</v>
      </c>
      <c r="BG1089" s="229">
        <f>IF(N1089="zákl. přenesená",J1089,0)</f>
        <v>0</v>
      </c>
      <c r="BH1089" s="229">
        <f>IF(N1089="sníž. přenesená",J1089,0)</f>
        <v>0</v>
      </c>
      <c r="BI1089" s="229">
        <f>IF(N1089="nulová",J1089,0)</f>
        <v>0</v>
      </c>
      <c r="BJ1089" s="20" t="s">
        <v>80</v>
      </c>
      <c r="BK1089" s="229">
        <f>ROUND(I1089*H1089,2)</f>
        <v>0</v>
      </c>
      <c r="BL1089" s="20" t="s">
        <v>341</v>
      </c>
      <c r="BM1089" s="228" t="s">
        <v>1461</v>
      </c>
    </row>
    <row r="1090" spans="1:47" s="2" customFormat="1" ht="12">
      <c r="A1090" s="41"/>
      <c r="B1090" s="42"/>
      <c r="C1090" s="43"/>
      <c r="D1090" s="230" t="s">
        <v>230</v>
      </c>
      <c r="E1090" s="43"/>
      <c r="F1090" s="231" t="s">
        <v>1462</v>
      </c>
      <c r="G1090" s="43"/>
      <c r="H1090" s="43"/>
      <c r="I1090" s="232"/>
      <c r="J1090" s="43"/>
      <c r="K1090" s="43"/>
      <c r="L1090" s="47"/>
      <c r="M1090" s="233"/>
      <c r="N1090" s="234"/>
      <c r="O1090" s="87"/>
      <c r="P1090" s="87"/>
      <c r="Q1090" s="87"/>
      <c r="R1090" s="87"/>
      <c r="S1090" s="87"/>
      <c r="T1090" s="88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T1090" s="20" t="s">
        <v>230</v>
      </c>
      <c r="AU1090" s="20" t="s">
        <v>82</v>
      </c>
    </row>
    <row r="1091" spans="1:47" s="2" customFormat="1" ht="12">
      <c r="A1091" s="41"/>
      <c r="B1091" s="42"/>
      <c r="C1091" s="43"/>
      <c r="D1091" s="235" t="s">
        <v>232</v>
      </c>
      <c r="E1091" s="43"/>
      <c r="F1091" s="236" t="s">
        <v>1463</v>
      </c>
      <c r="G1091" s="43"/>
      <c r="H1091" s="43"/>
      <c r="I1091" s="232"/>
      <c r="J1091" s="43"/>
      <c r="K1091" s="43"/>
      <c r="L1091" s="47"/>
      <c r="M1091" s="233"/>
      <c r="N1091" s="234"/>
      <c r="O1091" s="87"/>
      <c r="P1091" s="87"/>
      <c r="Q1091" s="87"/>
      <c r="R1091" s="87"/>
      <c r="S1091" s="87"/>
      <c r="T1091" s="88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T1091" s="20" t="s">
        <v>232</v>
      </c>
      <c r="AU1091" s="20" t="s">
        <v>82</v>
      </c>
    </row>
    <row r="1092" spans="1:51" s="13" customFormat="1" ht="12">
      <c r="A1092" s="13"/>
      <c r="B1092" s="237"/>
      <c r="C1092" s="238"/>
      <c r="D1092" s="230" t="s">
        <v>234</v>
      </c>
      <c r="E1092" s="239" t="s">
        <v>19</v>
      </c>
      <c r="F1092" s="240" t="s">
        <v>1464</v>
      </c>
      <c r="G1092" s="238"/>
      <c r="H1092" s="241">
        <v>1</v>
      </c>
      <c r="I1092" s="242"/>
      <c r="J1092" s="238"/>
      <c r="K1092" s="238"/>
      <c r="L1092" s="243"/>
      <c r="M1092" s="244"/>
      <c r="N1092" s="245"/>
      <c r="O1092" s="245"/>
      <c r="P1092" s="245"/>
      <c r="Q1092" s="245"/>
      <c r="R1092" s="245"/>
      <c r="S1092" s="245"/>
      <c r="T1092" s="246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47" t="s">
        <v>234</v>
      </c>
      <c r="AU1092" s="247" t="s">
        <v>82</v>
      </c>
      <c r="AV1092" s="13" t="s">
        <v>82</v>
      </c>
      <c r="AW1092" s="13" t="s">
        <v>33</v>
      </c>
      <c r="AX1092" s="13" t="s">
        <v>72</v>
      </c>
      <c r="AY1092" s="247" t="s">
        <v>221</v>
      </c>
    </row>
    <row r="1093" spans="1:51" s="15" customFormat="1" ht="12">
      <c r="A1093" s="15"/>
      <c r="B1093" s="258"/>
      <c r="C1093" s="259"/>
      <c r="D1093" s="230" t="s">
        <v>234</v>
      </c>
      <c r="E1093" s="260" t="s">
        <v>19</v>
      </c>
      <c r="F1093" s="261" t="s">
        <v>243</v>
      </c>
      <c r="G1093" s="259"/>
      <c r="H1093" s="262">
        <v>1</v>
      </c>
      <c r="I1093" s="263"/>
      <c r="J1093" s="259"/>
      <c r="K1093" s="259"/>
      <c r="L1093" s="264"/>
      <c r="M1093" s="265"/>
      <c r="N1093" s="266"/>
      <c r="O1093" s="266"/>
      <c r="P1093" s="266"/>
      <c r="Q1093" s="266"/>
      <c r="R1093" s="266"/>
      <c r="S1093" s="266"/>
      <c r="T1093" s="267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68" t="s">
        <v>234</v>
      </c>
      <c r="AU1093" s="268" t="s">
        <v>82</v>
      </c>
      <c r="AV1093" s="15" t="s">
        <v>228</v>
      </c>
      <c r="AW1093" s="15" t="s">
        <v>33</v>
      </c>
      <c r="AX1093" s="15" t="s">
        <v>80</v>
      </c>
      <c r="AY1093" s="268" t="s">
        <v>221</v>
      </c>
    </row>
    <row r="1094" spans="1:65" s="2" customFormat="1" ht="49.05" customHeight="1">
      <c r="A1094" s="41"/>
      <c r="B1094" s="42"/>
      <c r="C1094" s="269" t="s">
        <v>1465</v>
      </c>
      <c r="D1094" s="269" t="s">
        <v>295</v>
      </c>
      <c r="E1094" s="270" t="s">
        <v>1466</v>
      </c>
      <c r="F1094" s="271" t="s">
        <v>1467</v>
      </c>
      <c r="G1094" s="272" t="s">
        <v>336</v>
      </c>
      <c r="H1094" s="273">
        <v>1</v>
      </c>
      <c r="I1094" s="274"/>
      <c r="J1094" s="275">
        <f>ROUND(I1094*H1094,2)</f>
        <v>0</v>
      </c>
      <c r="K1094" s="271" t="s">
        <v>632</v>
      </c>
      <c r="L1094" s="276"/>
      <c r="M1094" s="277" t="s">
        <v>19</v>
      </c>
      <c r="N1094" s="278" t="s">
        <v>43</v>
      </c>
      <c r="O1094" s="87"/>
      <c r="P1094" s="226">
        <f>O1094*H1094</f>
        <v>0</v>
      </c>
      <c r="Q1094" s="226">
        <v>0</v>
      </c>
      <c r="R1094" s="226">
        <f>Q1094*H1094</f>
        <v>0</v>
      </c>
      <c r="S1094" s="226">
        <v>0</v>
      </c>
      <c r="T1094" s="227">
        <f>S1094*H1094</f>
        <v>0</v>
      </c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R1094" s="228" t="s">
        <v>279</v>
      </c>
      <c r="AT1094" s="228" t="s">
        <v>295</v>
      </c>
      <c r="AU1094" s="228" t="s">
        <v>82</v>
      </c>
      <c r="AY1094" s="20" t="s">
        <v>221</v>
      </c>
      <c r="BE1094" s="229">
        <f>IF(N1094="základní",J1094,0)</f>
        <v>0</v>
      </c>
      <c r="BF1094" s="229">
        <f>IF(N1094="snížená",J1094,0)</f>
        <v>0</v>
      </c>
      <c r="BG1094" s="229">
        <f>IF(N1094="zákl. přenesená",J1094,0)</f>
        <v>0</v>
      </c>
      <c r="BH1094" s="229">
        <f>IF(N1094="sníž. přenesená",J1094,0)</f>
        <v>0</v>
      </c>
      <c r="BI1094" s="229">
        <f>IF(N1094="nulová",J1094,0)</f>
        <v>0</v>
      </c>
      <c r="BJ1094" s="20" t="s">
        <v>80</v>
      </c>
      <c r="BK1094" s="229">
        <f>ROUND(I1094*H1094,2)</f>
        <v>0</v>
      </c>
      <c r="BL1094" s="20" t="s">
        <v>228</v>
      </c>
      <c r="BM1094" s="228" t="s">
        <v>1468</v>
      </c>
    </row>
    <row r="1095" spans="1:47" s="2" customFormat="1" ht="12">
      <c r="A1095" s="41"/>
      <c r="B1095" s="42"/>
      <c r="C1095" s="43"/>
      <c r="D1095" s="230" t="s">
        <v>230</v>
      </c>
      <c r="E1095" s="43"/>
      <c r="F1095" s="231" t="s">
        <v>1467</v>
      </c>
      <c r="G1095" s="43"/>
      <c r="H1095" s="43"/>
      <c r="I1095" s="232"/>
      <c r="J1095" s="43"/>
      <c r="K1095" s="43"/>
      <c r="L1095" s="47"/>
      <c r="M1095" s="233"/>
      <c r="N1095" s="234"/>
      <c r="O1095" s="87"/>
      <c r="P1095" s="87"/>
      <c r="Q1095" s="87"/>
      <c r="R1095" s="87"/>
      <c r="S1095" s="87"/>
      <c r="T1095" s="88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T1095" s="20" t="s">
        <v>230</v>
      </c>
      <c r="AU1095" s="20" t="s">
        <v>82</v>
      </c>
    </row>
    <row r="1096" spans="1:65" s="2" customFormat="1" ht="24.15" customHeight="1">
      <c r="A1096" s="41"/>
      <c r="B1096" s="42"/>
      <c r="C1096" s="217" t="s">
        <v>1469</v>
      </c>
      <c r="D1096" s="217" t="s">
        <v>223</v>
      </c>
      <c r="E1096" s="218" t="s">
        <v>1470</v>
      </c>
      <c r="F1096" s="219" t="s">
        <v>1471</v>
      </c>
      <c r="G1096" s="220" t="s">
        <v>336</v>
      </c>
      <c r="H1096" s="221">
        <v>2</v>
      </c>
      <c r="I1096" s="222"/>
      <c r="J1096" s="223">
        <f>ROUND(I1096*H1096,2)</f>
        <v>0</v>
      </c>
      <c r="K1096" s="219" t="s">
        <v>227</v>
      </c>
      <c r="L1096" s="47"/>
      <c r="M1096" s="224" t="s">
        <v>19</v>
      </c>
      <c r="N1096" s="225" t="s">
        <v>43</v>
      </c>
      <c r="O1096" s="87"/>
      <c r="P1096" s="226">
        <f>O1096*H1096</f>
        <v>0</v>
      </c>
      <c r="Q1096" s="226">
        <v>0</v>
      </c>
      <c r="R1096" s="226">
        <f>Q1096*H1096</f>
        <v>0</v>
      </c>
      <c r="S1096" s="226">
        <v>0</v>
      </c>
      <c r="T1096" s="227">
        <f>S1096*H1096</f>
        <v>0</v>
      </c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R1096" s="228" t="s">
        <v>341</v>
      </c>
      <c r="AT1096" s="228" t="s">
        <v>223</v>
      </c>
      <c r="AU1096" s="228" t="s">
        <v>82</v>
      </c>
      <c r="AY1096" s="20" t="s">
        <v>221</v>
      </c>
      <c r="BE1096" s="229">
        <f>IF(N1096="základní",J1096,0)</f>
        <v>0</v>
      </c>
      <c r="BF1096" s="229">
        <f>IF(N1096="snížená",J1096,0)</f>
        <v>0</v>
      </c>
      <c r="BG1096" s="229">
        <f>IF(N1096="zákl. přenesená",J1096,0)</f>
        <v>0</v>
      </c>
      <c r="BH1096" s="229">
        <f>IF(N1096="sníž. přenesená",J1096,0)</f>
        <v>0</v>
      </c>
      <c r="BI1096" s="229">
        <f>IF(N1096="nulová",J1096,0)</f>
        <v>0</v>
      </c>
      <c r="BJ1096" s="20" t="s">
        <v>80</v>
      </c>
      <c r="BK1096" s="229">
        <f>ROUND(I1096*H1096,2)</f>
        <v>0</v>
      </c>
      <c r="BL1096" s="20" t="s">
        <v>341</v>
      </c>
      <c r="BM1096" s="228" t="s">
        <v>1472</v>
      </c>
    </row>
    <row r="1097" spans="1:47" s="2" customFormat="1" ht="12">
      <c r="A1097" s="41"/>
      <c r="B1097" s="42"/>
      <c r="C1097" s="43"/>
      <c r="D1097" s="230" t="s">
        <v>230</v>
      </c>
      <c r="E1097" s="43"/>
      <c r="F1097" s="231" t="s">
        <v>1473</v>
      </c>
      <c r="G1097" s="43"/>
      <c r="H1097" s="43"/>
      <c r="I1097" s="232"/>
      <c r="J1097" s="43"/>
      <c r="K1097" s="43"/>
      <c r="L1097" s="47"/>
      <c r="M1097" s="233"/>
      <c r="N1097" s="234"/>
      <c r="O1097" s="87"/>
      <c r="P1097" s="87"/>
      <c r="Q1097" s="87"/>
      <c r="R1097" s="87"/>
      <c r="S1097" s="87"/>
      <c r="T1097" s="88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T1097" s="20" t="s">
        <v>230</v>
      </c>
      <c r="AU1097" s="20" t="s">
        <v>82</v>
      </c>
    </row>
    <row r="1098" spans="1:47" s="2" customFormat="1" ht="12">
      <c r="A1098" s="41"/>
      <c r="B1098" s="42"/>
      <c r="C1098" s="43"/>
      <c r="D1098" s="235" t="s">
        <v>232</v>
      </c>
      <c r="E1098" s="43"/>
      <c r="F1098" s="236" t="s">
        <v>1474</v>
      </c>
      <c r="G1098" s="43"/>
      <c r="H1098" s="43"/>
      <c r="I1098" s="232"/>
      <c r="J1098" s="43"/>
      <c r="K1098" s="43"/>
      <c r="L1098" s="47"/>
      <c r="M1098" s="233"/>
      <c r="N1098" s="234"/>
      <c r="O1098" s="87"/>
      <c r="P1098" s="87"/>
      <c r="Q1098" s="87"/>
      <c r="R1098" s="87"/>
      <c r="S1098" s="87"/>
      <c r="T1098" s="88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T1098" s="20" t="s">
        <v>232</v>
      </c>
      <c r="AU1098" s="20" t="s">
        <v>82</v>
      </c>
    </row>
    <row r="1099" spans="1:51" s="13" customFormat="1" ht="12">
      <c r="A1099" s="13"/>
      <c r="B1099" s="237"/>
      <c r="C1099" s="238"/>
      <c r="D1099" s="230" t="s">
        <v>234</v>
      </c>
      <c r="E1099" s="239" t="s">
        <v>19</v>
      </c>
      <c r="F1099" s="240" t="s">
        <v>1291</v>
      </c>
      <c r="G1099" s="238"/>
      <c r="H1099" s="241">
        <v>2</v>
      </c>
      <c r="I1099" s="242"/>
      <c r="J1099" s="238"/>
      <c r="K1099" s="238"/>
      <c r="L1099" s="243"/>
      <c r="M1099" s="244"/>
      <c r="N1099" s="245"/>
      <c r="O1099" s="245"/>
      <c r="P1099" s="245"/>
      <c r="Q1099" s="245"/>
      <c r="R1099" s="245"/>
      <c r="S1099" s="245"/>
      <c r="T1099" s="246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7" t="s">
        <v>234</v>
      </c>
      <c r="AU1099" s="247" t="s">
        <v>82</v>
      </c>
      <c r="AV1099" s="13" t="s">
        <v>82</v>
      </c>
      <c r="AW1099" s="13" t="s">
        <v>33</v>
      </c>
      <c r="AX1099" s="13" t="s">
        <v>72</v>
      </c>
      <c r="AY1099" s="247" t="s">
        <v>221</v>
      </c>
    </row>
    <row r="1100" spans="1:51" s="15" customFormat="1" ht="12">
      <c r="A1100" s="15"/>
      <c r="B1100" s="258"/>
      <c r="C1100" s="259"/>
      <c r="D1100" s="230" t="s">
        <v>234</v>
      </c>
      <c r="E1100" s="260" t="s">
        <v>19</v>
      </c>
      <c r="F1100" s="261" t="s">
        <v>243</v>
      </c>
      <c r="G1100" s="259"/>
      <c r="H1100" s="262">
        <v>2</v>
      </c>
      <c r="I1100" s="263"/>
      <c r="J1100" s="259"/>
      <c r="K1100" s="259"/>
      <c r="L1100" s="264"/>
      <c r="M1100" s="265"/>
      <c r="N1100" s="266"/>
      <c r="O1100" s="266"/>
      <c r="P1100" s="266"/>
      <c r="Q1100" s="266"/>
      <c r="R1100" s="266"/>
      <c r="S1100" s="266"/>
      <c r="T1100" s="267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T1100" s="268" t="s">
        <v>234</v>
      </c>
      <c r="AU1100" s="268" t="s">
        <v>82</v>
      </c>
      <c r="AV1100" s="15" t="s">
        <v>228</v>
      </c>
      <c r="AW1100" s="15" t="s">
        <v>33</v>
      </c>
      <c r="AX1100" s="15" t="s">
        <v>80</v>
      </c>
      <c r="AY1100" s="268" t="s">
        <v>221</v>
      </c>
    </row>
    <row r="1101" spans="1:65" s="2" customFormat="1" ht="44.25" customHeight="1">
      <c r="A1101" s="41"/>
      <c r="B1101" s="42"/>
      <c r="C1101" s="269" t="s">
        <v>1475</v>
      </c>
      <c r="D1101" s="269" t="s">
        <v>295</v>
      </c>
      <c r="E1101" s="270" t="s">
        <v>1476</v>
      </c>
      <c r="F1101" s="271" t="s">
        <v>1477</v>
      </c>
      <c r="G1101" s="272" t="s">
        <v>336</v>
      </c>
      <c r="H1101" s="273">
        <v>2</v>
      </c>
      <c r="I1101" s="274"/>
      <c r="J1101" s="275">
        <f>ROUND(I1101*H1101,2)</f>
        <v>0</v>
      </c>
      <c r="K1101" s="271" t="s">
        <v>632</v>
      </c>
      <c r="L1101" s="276"/>
      <c r="M1101" s="277" t="s">
        <v>19</v>
      </c>
      <c r="N1101" s="278" t="s">
        <v>43</v>
      </c>
      <c r="O1101" s="87"/>
      <c r="P1101" s="226">
        <f>O1101*H1101</f>
        <v>0</v>
      </c>
      <c r="Q1101" s="226">
        <v>0</v>
      </c>
      <c r="R1101" s="226">
        <f>Q1101*H1101</f>
        <v>0</v>
      </c>
      <c r="S1101" s="226">
        <v>0</v>
      </c>
      <c r="T1101" s="227">
        <f>S1101*H1101</f>
        <v>0</v>
      </c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R1101" s="228" t="s">
        <v>279</v>
      </c>
      <c r="AT1101" s="228" t="s">
        <v>295</v>
      </c>
      <c r="AU1101" s="228" t="s">
        <v>82</v>
      </c>
      <c r="AY1101" s="20" t="s">
        <v>221</v>
      </c>
      <c r="BE1101" s="229">
        <f>IF(N1101="základní",J1101,0)</f>
        <v>0</v>
      </c>
      <c r="BF1101" s="229">
        <f>IF(N1101="snížená",J1101,0)</f>
        <v>0</v>
      </c>
      <c r="BG1101" s="229">
        <f>IF(N1101="zákl. přenesená",J1101,0)</f>
        <v>0</v>
      </c>
      <c r="BH1101" s="229">
        <f>IF(N1101="sníž. přenesená",J1101,0)</f>
        <v>0</v>
      </c>
      <c r="BI1101" s="229">
        <f>IF(N1101="nulová",J1101,0)</f>
        <v>0</v>
      </c>
      <c r="BJ1101" s="20" t="s">
        <v>80</v>
      </c>
      <c r="BK1101" s="229">
        <f>ROUND(I1101*H1101,2)</f>
        <v>0</v>
      </c>
      <c r="BL1101" s="20" t="s">
        <v>228</v>
      </c>
      <c r="BM1101" s="228" t="s">
        <v>1478</v>
      </c>
    </row>
    <row r="1102" spans="1:47" s="2" customFormat="1" ht="12">
      <c r="A1102" s="41"/>
      <c r="B1102" s="42"/>
      <c r="C1102" s="43"/>
      <c r="D1102" s="230" t="s">
        <v>230</v>
      </c>
      <c r="E1102" s="43"/>
      <c r="F1102" s="231" t="s">
        <v>1477</v>
      </c>
      <c r="G1102" s="43"/>
      <c r="H1102" s="43"/>
      <c r="I1102" s="232"/>
      <c r="J1102" s="43"/>
      <c r="K1102" s="43"/>
      <c r="L1102" s="47"/>
      <c r="M1102" s="233"/>
      <c r="N1102" s="234"/>
      <c r="O1102" s="87"/>
      <c r="P1102" s="87"/>
      <c r="Q1102" s="87"/>
      <c r="R1102" s="87"/>
      <c r="S1102" s="87"/>
      <c r="T1102" s="88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T1102" s="20" t="s">
        <v>230</v>
      </c>
      <c r="AU1102" s="20" t="s">
        <v>82</v>
      </c>
    </row>
    <row r="1103" spans="1:65" s="2" customFormat="1" ht="24.15" customHeight="1">
      <c r="A1103" s="41"/>
      <c r="B1103" s="42"/>
      <c r="C1103" s="217" t="s">
        <v>1479</v>
      </c>
      <c r="D1103" s="217" t="s">
        <v>223</v>
      </c>
      <c r="E1103" s="218" t="s">
        <v>1480</v>
      </c>
      <c r="F1103" s="219" t="s">
        <v>1481</v>
      </c>
      <c r="G1103" s="220" t="s">
        <v>336</v>
      </c>
      <c r="H1103" s="221">
        <v>2</v>
      </c>
      <c r="I1103" s="222"/>
      <c r="J1103" s="223">
        <f>ROUND(I1103*H1103,2)</f>
        <v>0</v>
      </c>
      <c r="K1103" s="219" t="s">
        <v>227</v>
      </c>
      <c r="L1103" s="47"/>
      <c r="M1103" s="224" t="s">
        <v>19</v>
      </c>
      <c r="N1103" s="225" t="s">
        <v>43</v>
      </c>
      <c r="O1103" s="87"/>
      <c r="P1103" s="226">
        <f>O1103*H1103</f>
        <v>0</v>
      </c>
      <c r="Q1103" s="226">
        <v>0.00093</v>
      </c>
      <c r="R1103" s="226">
        <f>Q1103*H1103</f>
        <v>0.00186</v>
      </c>
      <c r="S1103" s="226">
        <v>0</v>
      </c>
      <c r="T1103" s="227">
        <f>S1103*H1103</f>
        <v>0</v>
      </c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R1103" s="228" t="s">
        <v>341</v>
      </c>
      <c r="AT1103" s="228" t="s">
        <v>223</v>
      </c>
      <c r="AU1103" s="228" t="s">
        <v>82</v>
      </c>
      <c r="AY1103" s="20" t="s">
        <v>221</v>
      </c>
      <c r="BE1103" s="229">
        <f>IF(N1103="základní",J1103,0)</f>
        <v>0</v>
      </c>
      <c r="BF1103" s="229">
        <f>IF(N1103="snížená",J1103,0)</f>
        <v>0</v>
      </c>
      <c r="BG1103" s="229">
        <f>IF(N1103="zákl. přenesená",J1103,0)</f>
        <v>0</v>
      </c>
      <c r="BH1103" s="229">
        <f>IF(N1103="sníž. přenesená",J1103,0)</f>
        <v>0</v>
      </c>
      <c r="BI1103" s="229">
        <f>IF(N1103="nulová",J1103,0)</f>
        <v>0</v>
      </c>
      <c r="BJ1103" s="20" t="s">
        <v>80</v>
      </c>
      <c r="BK1103" s="229">
        <f>ROUND(I1103*H1103,2)</f>
        <v>0</v>
      </c>
      <c r="BL1103" s="20" t="s">
        <v>341</v>
      </c>
      <c r="BM1103" s="228" t="s">
        <v>1482</v>
      </c>
    </row>
    <row r="1104" spans="1:47" s="2" customFormat="1" ht="12">
      <c r="A1104" s="41"/>
      <c r="B1104" s="42"/>
      <c r="C1104" s="43"/>
      <c r="D1104" s="230" t="s">
        <v>230</v>
      </c>
      <c r="E1104" s="43"/>
      <c r="F1104" s="231" t="s">
        <v>1483</v>
      </c>
      <c r="G1104" s="43"/>
      <c r="H1104" s="43"/>
      <c r="I1104" s="232"/>
      <c r="J1104" s="43"/>
      <c r="K1104" s="43"/>
      <c r="L1104" s="47"/>
      <c r="M1104" s="233"/>
      <c r="N1104" s="234"/>
      <c r="O1104" s="87"/>
      <c r="P1104" s="87"/>
      <c r="Q1104" s="87"/>
      <c r="R1104" s="87"/>
      <c r="S1104" s="87"/>
      <c r="T1104" s="88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T1104" s="20" t="s">
        <v>230</v>
      </c>
      <c r="AU1104" s="20" t="s">
        <v>82</v>
      </c>
    </row>
    <row r="1105" spans="1:47" s="2" customFormat="1" ht="12">
      <c r="A1105" s="41"/>
      <c r="B1105" s="42"/>
      <c r="C1105" s="43"/>
      <c r="D1105" s="235" t="s">
        <v>232</v>
      </c>
      <c r="E1105" s="43"/>
      <c r="F1105" s="236" t="s">
        <v>1484</v>
      </c>
      <c r="G1105" s="43"/>
      <c r="H1105" s="43"/>
      <c r="I1105" s="232"/>
      <c r="J1105" s="43"/>
      <c r="K1105" s="43"/>
      <c r="L1105" s="47"/>
      <c r="M1105" s="233"/>
      <c r="N1105" s="234"/>
      <c r="O1105" s="87"/>
      <c r="P1105" s="87"/>
      <c r="Q1105" s="87"/>
      <c r="R1105" s="87"/>
      <c r="S1105" s="87"/>
      <c r="T1105" s="88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T1105" s="20" t="s">
        <v>232</v>
      </c>
      <c r="AU1105" s="20" t="s">
        <v>82</v>
      </c>
    </row>
    <row r="1106" spans="1:51" s="13" customFormat="1" ht="12">
      <c r="A1106" s="13"/>
      <c r="B1106" s="237"/>
      <c r="C1106" s="238"/>
      <c r="D1106" s="230" t="s">
        <v>234</v>
      </c>
      <c r="E1106" s="239" t="s">
        <v>19</v>
      </c>
      <c r="F1106" s="240" t="s">
        <v>1485</v>
      </c>
      <c r="G1106" s="238"/>
      <c r="H1106" s="241">
        <v>2</v>
      </c>
      <c r="I1106" s="242"/>
      <c r="J1106" s="238"/>
      <c r="K1106" s="238"/>
      <c r="L1106" s="243"/>
      <c r="M1106" s="244"/>
      <c r="N1106" s="245"/>
      <c r="O1106" s="245"/>
      <c r="P1106" s="245"/>
      <c r="Q1106" s="245"/>
      <c r="R1106" s="245"/>
      <c r="S1106" s="245"/>
      <c r="T1106" s="246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7" t="s">
        <v>234</v>
      </c>
      <c r="AU1106" s="247" t="s">
        <v>82</v>
      </c>
      <c r="AV1106" s="13" t="s">
        <v>82</v>
      </c>
      <c r="AW1106" s="13" t="s">
        <v>33</v>
      </c>
      <c r="AX1106" s="13" t="s">
        <v>72</v>
      </c>
      <c r="AY1106" s="247" t="s">
        <v>221</v>
      </c>
    </row>
    <row r="1107" spans="1:51" s="15" customFormat="1" ht="12">
      <c r="A1107" s="15"/>
      <c r="B1107" s="258"/>
      <c r="C1107" s="259"/>
      <c r="D1107" s="230" t="s">
        <v>234</v>
      </c>
      <c r="E1107" s="260" t="s">
        <v>19</v>
      </c>
      <c r="F1107" s="261" t="s">
        <v>243</v>
      </c>
      <c r="G1107" s="259"/>
      <c r="H1107" s="262">
        <v>2</v>
      </c>
      <c r="I1107" s="263"/>
      <c r="J1107" s="259"/>
      <c r="K1107" s="259"/>
      <c r="L1107" s="264"/>
      <c r="M1107" s="265"/>
      <c r="N1107" s="266"/>
      <c r="O1107" s="266"/>
      <c r="P1107" s="266"/>
      <c r="Q1107" s="266"/>
      <c r="R1107" s="266"/>
      <c r="S1107" s="266"/>
      <c r="T1107" s="267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T1107" s="268" t="s">
        <v>234</v>
      </c>
      <c r="AU1107" s="268" t="s">
        <v>82</v>
      </c>
      <c r="AV1107" s="15" t="s">
        <v>228</v>
      </c>
      <c r="AW1107" s="15" t="s">
        <v>33</v>
      </c>
      <c r="AX1107" s="15" t="s">
        <v>80</v>
      </c>
      <c r="AY1107" s="268" t="s">
        <v>221</v>
      </c>
    </row>
    <row r="1108" spans="1:65" s="2" customFormat="1" ht="44.25" customHeight="1">
      <c r="A1108" s="41"/>
      <c r="B1108" s="42"/>
      <c r="C1108" s="269" t="s">
        <v>1486</v>
      </c>
      <c r="D1108" s="269" t="s">
        <v>295</v>
      </c>
      <c r="E1108" s="270" t="s">
        <v>1487</v>
      </c>
      <c r="F1108" s="271" t="s">
        <v>1488</v>
      </c>
      <c r="G1108" s="272" t="s">
        <v>336</v>
      </c>
      <c r="H1108" s="273">
        <v>2</v>
      </c>
      <c r="I1108" s="274"/>
      <c r="J1108" s="275">
        <f>ROUND(I1108*H1108,2)</f>
        <v>0</v>
      </c>
      <c r="K1108" s="271" t="s">
        <v>632</v>
      </c>
      <c r="L1108" s="276"/>
      <c r="M1108" s="277" t="s">
        <v>19</v>
      </c>
      <c r="N1108" s="278" t="s">
        <v>43</v>
      </c>
      <c r="O1108" s="87"/>
      <c r="P1108" s="226">
        <f>O1108*H1108</f>
        <v>0</v>
      </c>
      <c r="Q1108" s="226">
        <v>0</v>
      </c>
      <c r="R1108" s="226">
        <f>Q1108*H1108</f>
        <v>0</v>
      </c>
      <c r="S1108" s="226">
        <v>0</v>
      </c>
      <c r="T1108" s="227">
        <f>S1108*H1108</f>
        <v>0</v>
      </c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R1108" s="228" t="s">
        <v>279</v>
      </c>
      <c r="AT1108" s="228" t="s">
        <v>295</v>
      </c>
      <c r="AU1108" s="228" t="s">
        <v>82</v>
      </c>
      <c r="AY1108" s="20" t="s">
        <v>221</v>
      </c>
      <c r="BE1108" s="229">
        <f>IF(N1108="základní",J1108,0)</f>
        <v>0</v>
      </c>
      <c r="BF1108" s="229">
        <f>IF(N1108="snížená",J1108,0)</f>
        <v>0</v>
      </c>
      <c r="BG1108" s="229">
        <f>IF(N1108="zákl. přenesená",J1108,0)</f>
        <v>0</v>
      </c>
      <c r="BH1108" s="229">
        <f>IF(N1108="sníž. přenesená",J1108,0)</f>
        <v>0</v>
      </c>
      <c r="BI1108" s="229">
        <f>IF(N1108="nulová",J1108,0)</f>
        <v>0</v>
      </c>
      <c r="BJ1108" s="20" t="s">
        <v>80</v>
      </c>
      <c r="BK1108" s="229">
        <f>ROUND(I1108*H1108,2)</f>
        <v>0</v>
      </c>
      <c r="BL1108" s="20" t="s">
        <v>228</v>
      </c>
      <c r="BM1108" s="228" t="s">
        <v>1489</v>
      </c>
    </row>
    <row r="1109" spans="1:47" s="2" customFormat="1" ht="12">
      <c r="A1109" s="41"/>
      <c r="B1109" s="42"/>
      <c r="C1109" s="43"/>
      <c r="D1109" s="230" t="s">
        <v>230</v>
      </c>
      <c r="E1109" s="43"/>
      <c r="F1109" s="231" t="s">
        <v>1488</v>
      </c>
      <c r="G1109" s="43"/>
      <c r="H1109" s="43"/>
      <c r="I1109" s="232"/>
      <c r="J1109" s="43"/>
      <c r="K1109" s="43"/>
      <c r="L1109" s="47"/>
      <c r="M1109" s="233"/>
      <c r="N1109" s="234"/>
      <c r="O1109" s="87"/>
      <c r="P1109" s="87"/>
      <c r="Q1109" s="87"/>
      <c r="R1109" s="87"/>
      <c r="S1109" s="87"/>
      <c r="T1109" s="88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T1109" s="20" t="s">
        <v>230</v>
      </c>
      <c r="AU1109" s="20" t="s">
        <v>82</v>
      </c>
    </row>
    <row r="1110" spans="1:65" s="2" customFormat="1" ht="24.15" customHeight="1">
      <c r="A1110" s="41"/>
      <c r="B1110" s="42"/>
      <c r="C1110" s="217" t="s">
        <v>1490</v>
      </c>
      <c r="D1110" s="217" t="s">
        <v>223</v>
      </c>
      <c r="E1110" s="218" t="s">
        <v>1491</v>
      </c>
      <c r="F1110" s="219" t="s">
        <v>1492</v>
      </c>
      <c r="G1110" s="220" t="s">
        <v>336</v>
      </c>
      <c r="H1110" s="221">
        <v>8</v>
      </c>
      <c r="I1110" s="222"/>
      <c r="J1110" s="223">
        <f>ROUND(I1110*H1110,2)</f>
        <v>0</v>
      </c>
      <c r="K1110" s="219" t="s">
        <v>227</v>
      </c>
      <c r="L1110" s="47"/>
      <c r="M1110" s="224" t="s">
        <v>19</v>
      </c>
      <c r="N1110" s="225" t="s">
        <v>43</v>
      </c>
      <c r="O1110" s="87"/>
      <c r="P1110" s="226">
        <f>O1110*H1110</f>
        <v>0</v>
      </c>
      <c r="Q1110" s="226">
        <v>0.00086</v>
      </c>
      <c r="R1110" s="226">
        <f>Q1110*H1110</f>
        <v>0.00688</v>
      </c>
      <c r="S1110" s="226">
        <v>0</v>
      </c>
      <c r="T1110" s="227">
        <f>S1110*H1110</f>
        <v>0</v>
      </c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R1110" s="228" t="s">
        <v>341</v>
      </c>
      <c r="AT1110" s="228" t="s">
        <v>223</v>
      </c>
      <c r="AU1110" s="228" t="s">
        <v>82</v>
      </c>
      <c r="AY1110" s="20" t="s">
        <v>221</v>
      </c>
      <c r="BE1110" s="229">
        <f>IF(N1110="základní",J1110,0)</f>
        <v>0</v>
      </c>
      <c r="BF1110" s="229">
        <f>IF(N1110="snížená",J1110,0)</f>
        <v>0</v>
      </c>
      <c r="BG1110" s="229">
        <f>IF(N1110="zákl. přenesená",J1110,0)</f>
        <v>0</v>
      </c>
      <c r="BH1110" s="229">
        <f>IF(N1110="sníž. přenesená",J1110,0)</f>
        <v>0</v>
      </c>
      <c r="BI1110" s="229">
        <f>IF(N1110="nulová",J1110,0)</f>
        <v>0</v>
      </c>
      <c r="BJ1110" s="20" t="s">
        <v>80</v>
      </c>
      <c r="BK1110" s="229">
        <f>ROUND(I1110*H1110,2)</f>
        <v>0</v>
      </c>
      <c r="BL1110" s="20" t="s">
        <v>341</v>
      </c>
      <c r="BM1110" s="228" t="s">
        <v>1493</v>
      </c>
    </row>
    <row r="1111" spans="1:47" s="2" customFormat="1" ht="12">
      <c r="A1111" s="41"/>
      <c r="B1111" s="42"/>
      <c r="C1111" s="43"/>
      <c r="D1111" s="230" t="s">
        <v>230</v>
      </c>
      <c r="E1111" s="43"/>
      <c r="F1111" s="231" t="s">
        <v>1494</v>
      </c>
      <c r="G1111" s="43"/>
      <c r="H1111" s="43"/>
      <c r="I1111" s="232"/>
      <c r="J1111" s="43"/>
      <c r="K1111" s="43"/>
      <c r="L1111" s="47"/>
      <c r="M1111" s="233"/>
      <c r="N1111" s="234"/>
      <c r="O1111" s="87"/>
      <c r="P1111" s="87"/>
      <c r="Q1111" s="87"/>
      <c r="R1111" s="87"/>
      <c r="S1111" s="87"/>
      <c r="T1111" s="88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T1111" s="20" t="s">
        <v>230</v>
      </c>
      <c r="AU1111" s="20" t="s">
        <v>82</v>
      </c>
    </row>
    <row r="1112" spans="1:47" s="2" customFormat="1" ht="12">
      <c r="A1112" s="41"/>
      <c r="B1112" s="42"/>
      <c r="C1112" s="43"/>
      <c r="D1112" s="235" t="s">
        <v>232</v>
      </c>
      <c r="E1112" s="43"/>
      <c r="F1112" s="236" t="s">
        <v>1495</v>
      </c>
      <c r="G1112" s="43"/>
      <c r="H1112" s="43"/>
      <c r="I1112" s="232"/>
      <c r="J1112" s="43"/>
      <c r="K1112" s="43"/>
      <c r="L1112" s="47"/>
      <c r="M1112" s="233"/>
      <c r="N1112" s="234"/>
      <c r="O1112" s="87"/>
      <c r="P1112" s="87"/>
      <c r="Q1112" s="87"/>
      <c r="R1112" s="87"/>
      <c r="S1112" s="87"/>
      <c r="T1112" s="88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T1112" s="20" t="s">
        <v>232</v>
      </c>
      <c r="AU1112" s="20" t="s">
        <v>82</v>
      </c>
    </row>
    <row r="1113" spans="1:51" s="13" customFormat="1" ht="12">
      <c r="A1113" s="13"/>
      <c r="B1113" s="237"/>
      <c r="C1113" s="238"/>
      <c r="D1113" s="230" t="s">
        <v>234</v>
      </c>
      <c r="E1113" s="239" t="s">
        <v>19</v>
      </c>
      <c r="F1113" s="240" t="s">
        <v>1496</v>
      </c>
      <c r="G1113" s="238"/>
      <c r="H1113" s="241">
        <v>2</v>
      </c>
      <c r="I1113" s="242"/>
      <c r="J1113" s="238"/>
      <c r="K1113" s="238"/>
      <c r="L1113" s="243"/>
      <c r="M1113" s="244"/>
      <c r="N1113" s="245"/>
      <c r="O1113" s="245"/>
      <c r="P1113" s="245"/>
      <c r="Q1113" s="245"/>
      <c r="R1113" s="245"/>
      <c r="S1113" s="245"/>
      <c r="T1113" s="246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7" t="s">
        <v>234</v>
      </c>
      <c r="AU1113" s="247" t="s">
        <v>82</v>
      </c>
      <c r="AV1113" s="13" t="s">
        <v>82</v>
      </c>
      <c r="AW1113" s="13" t="s">
        <v>33</v>
      </c>
      <c r="AX1113" s="13" t="s">
        <v>72</v>
      </c>
      <c r="AY1113" s="247" t="s">
        <v>221</v>
      </c>
    </row>
    <row r="1114" spans="1:51" s="13" customFormat="1" ht="12">
      <c r="A1114" s="13"/>
      <c r="B1114" s="237"/>
      <c r="C1114" s="238"/>
      <c r="D1114" s="230" t="s">
        <v>234</v>
      </c>
      <c r="E1114" s="239" t="s">
        <v>19</v>
      </c>
      <c r="F1114" s="240" t="s">
        <v>1497</v>
      </c>
      <c r="G1114" s="238"/>
      <c r="H1114" s="241">
        <v>6</v>
      </c>
      <c r="I1114" s="242"/>
      <c r="J1114" s="238"/>
      <c r="K1114" s="238"/>
      <c r="L1114" s="243"/>
      <c r="M1114" s="244"/>
      <c r="N1114" s="245"/>
      <c r="O1114" s="245"/>
      <c r="P1114" s="245"/>
      <c r="Q1114" s="245"/>
      <c r="R1114" s="245"/>
      <c r="S1114" s="245"/>
      <c r="T1114" s="246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47" t="s">
        <v>234</v>
      </c>
      <c r="AU1114" s="247" t="s">
        <v>82</v>
      </c>
      <c r="AV1114" s="13" t="s">
        <v>82</v>
      </c>
      <c r="AW1114" s="13" t="s">
        <v>33</v>
      </c>
      <c r="AX1114" s="13" t="s">
        <v>72</v>
      </c>
      <c r="AY1114" s="247" t="s">
        <v>221</v>
      </c>
    </row>
    <row r="1115" spans="1:51" s="15" customFormat="1" ht="12">
      <c r="A1115" s="15"/>
      <c r="B1115" s="258"/>
      <c r="C1115" s="259"/>
      <c r="D1115" s="230" t="s">
        <v>234</v>
      </c>
      <c r="E1115" s="260" t="s">
        <v>19</v>
      </c>
      <c r="F1115" s="261" t="s">
        <v>243</v>
      </c>
      <c r="G1115" s="259"/>
      <c r="H1115" s="262">
        <v>8</v>
      </c>
      <c r="I1115" s="263"/>
      <c r="J1115" s="259"/>
      <c r="K1115" s="259"/>
      <c r="L1115" s="264"/>
      <c r="M1115" s="265"/>
      <c r="N1115" s="266"/>
      <c r="O1115" s="266"/>
      <c r="P1115" s="266"/>
      <c r="Q1115" s="266"/>
      <c r="R1115" s="266"/>
      <c r="S1115" s="266"/>
      <c r="T1115" s="267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T1115" s="268" t="s">
        <v>234</v>
      </c>
      <c r="AU1115" s="268" t="s">
        <v>82</v>
      </c>
      <c r="AV1115" s="15" t="s">
        <v>228</v>
      </c>
      <c r="AW1115" s="15" t="s">
        <v>33</v>
      </c>
      <c r="AX1115" s="15" t="s">
        <v>80</v>
      </c>
      <c r="AY1115" s="268" t="s">
        <v>221</v>
      </c>
    </row>
    <row r="1116" spans="1:65" s="2" customFormat="1" ht="49.05" customHeight="1">
      <c r="A1116" s="41"/>
      <c r="B1116" s="42"/>
      <c r="C1116" s="269" t="s">
        <v>1498</v>
      </c>
      <c r="D1116" s="269" t="s">
        <v>295</v>
      </c>
      <c r="E1116" s="270" t="s">
        <v>1499</v>
      </c>
      <c r="F1116" s="271" t="s">
        <v>1500</v>
      </c>
      <c r="G1116" s="272" t="s">
        <v>336</v>
      </c>
      <c r="H1116" s="273">
        <v>2</v>
      </c>
      <c r="I1116" s="274"/>
      <c r="J1116" s="275">
        <f>ROUND(I1116*H1116,2)</f>
        <v>0</v>
      </c>
      <c r="K1116" s="271" t="s">
        <v>632</v>
      </c>
      <c r="L1116" s="276"/>
      <c r="M1116" s="277" t="s">
        <v>19</v>
      </c>
      <c r="N1116" s="278" t="s">
        <v>43</v>
      </c>
      <c r="O1116" s="87"/>
      <c r="P1116" s="226">
        <f>O1116*H1116</f>
        <v>0</v>
      </c>
      <c r="Q1116" s="226">
        <v>0</v>
      </c>
      <c r="R1116" s="226">
        <f>Q1116*H1116</f>
        <v>0</v>
      </c>
      <c r="S1116" s="226">
        <v>0</v>
      </c>
      <c r="T1116" s="227">
        <f>S1116*H1116</f>
        <v>0</v>
      </c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R1116" s="228" t="s">
        <v>279</v>
      </c>
      <c r="AT1116" s="228" t="s">
        <v>295</v>
      </c>
      <c r="AU1116" s="228" t="s">
        <v>82</v>
      </c>
      <c r="AY1116" s="20" t="s">
        <v>221</v>
      </c>
      <c r="BE1116" s="229">
        <f>IF(N1116="základní",J1116,0)</f>
        <v>0</v>
      </c>
      <c r="BF1116" s="229">
        <f>IF(N1116="snížená",J1116,0)</f>
        <v>0</v>
      </c>
      <c r="BG1116" s="229">
        <f>IF(N1116="zákl. přenesená",J1116,0)</f>
        <v>0</v>
      </c>
      <c r="BH1116" s="229">
        <f>IF(N1116="sníž. přenesená",J1116,0)</f>
        <v>0</v>
      </c>
      <c r="BI1116" s="229">
        <f>IF(N1116="nulová",J1116,0)</f>
        <v>0</v>
      </c>
      <c r="BJ1116" s="20" t="s">
        <v>80</v>
      </c>
      <c r="BK1116" s="229">
        <f>ROUND(I1116*H1116,2)</f>
        <v>0</v>
      </c>
      <c r="BL1116" s="20" t="s">
        <v>228</v>
      </c>
      <c r="BM1116" s="228" t="s">
        <v>1501</v>
      </c>
    </row>
    <row r="1117" spans="1:47" s="2" customFormat="1" ht="12">
      <c r="A1117" s="41"/>
      <c r="B1117" s="42"/>
      <c r="C1117" s="43"/>
      <c r="D1117" s="230" t="s">
        <v>230</v>
      </c>
      <c r="E1117" s="43"/>
      <c r="F1117" s="231" t="s">
        <v>1500</v>
      </c>
      <c r="G1117" s="43"/>
      <c r="H1117" s="43"/>
      <c r="I1117" s="232"/>
      <c r="J1117" s="43"/>
      <c r="K1117" s="43"/>
      <c r="L1117" s="47"/>
      <c r="M1117" s="233"/>
      <c r="N1117" s="234"/>
      <c r="O1117" s="87"/>
      <c r="P1117" s="87"/>
      <c r="Q1117" s="87"/>
      <c r="R1117" s="87"/>
      <c r="S1117" s="87"/>
      <c r="T1117" s="88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T1117" s="20" t="s">
        <v>230</v>
      </c>
      <c r="AU1117" s="20" t="s">
        <v>82</v>
      </c>
    </row>
    <row r="1118" spans="1:65" s="2" customFormat="1" ht="49.05" customHeight="1">
      <c r="A1118" s="41"/>
      <c r="B1118" s="42"/>
      <c r="C1118" s="269" t="s">
        <v>1502</v>
      </c>
      <c r="D1118" s="269" t="s">
        <v>295</v>
      </c>
      <c r="E1118" s="270" t="s">
        <v>1503</v>
      </c>
      <c r="F1118" s="271" t="s">
        <v>1504</v>
      </c>
      <c r="G1118" s="272" t="s">
        <v>336</v>
      </c>
      <c r="H1118" s="273">
        <v>6</v>
      </c>
      <c r="I1118" s="274"/>
      <c r="J1118" s="275">
        <f>ROUND(I1118*H1118,2)</f>
        <v>0</v>
      </c>
      <c r="K1118" s="271" t="s">
        <v>632</v>
      </c>
      <c r="L1118" s="276"/>
      <c r="M1118" s="277" t="s">
        <v>19</v>
      </c>
      <c r="N1118" s="278" t="s">
        <v>43</v>
      </c>
      <c r="O1118" s="87"/>
      <c r="P1118" s="226">
        <f>O1118*H1118</f>
        <v>0</v>
      </c>
      <c r="Q1118" s="226">
        <v>0</v>
      </c>
      <c r="R1118" s="226">
        <f>Q1118*H1118</f>
        <v>0</v>
      </c>
      <c r="S1118" s="226">
        <v>0</v>
      </c>
      <c r="T1118" s="227">
        <f>S1118*H1118</f>
        <v>0</v>
      </c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R1118" s="228" t="s">
        <v>279</v>
      </c>
      <c r="AT1118" s="228" t="s">
        <v>295</v>
      </c>
      <c r="AU1118" s="228" t="s">
        <v>82</v>
      </c>
      <c r="AY1118" s="20" t="s">
        <v>221</v>
      </c>
      <c r="BE1118" s="229">
        <f>IF(N1118="základní",J1118,0)</f>
        <v>0</v>
      </c>
      <c r="BF1118" s="229">
        <f>IF(N1118="snížená",J1118,0)</f>
        <v>0</v>
      </c>
      <c r="BG1118" s="229">
        <f>IF(N1118="zákl. přenesená",J1118,0)</f>
        <v>0</v>
      </c>
      <c r="BH1118" s="229">
        <f>IF(N1118="sníž. přenesená",J1118,0)</f>
        <v>0</v>
      </c>
      <c r="BI1118" s="229">
        <f>IF(N1118="nulová",J1118,0)</f>
        <v>0</v>
      </c>
      <c r="BJ1118" s="20" t="s">
        <v>80</v>
      </c>
      <c r="BK1118" s="229">
        <f>ROUND(I1118*H1118,2)</f>
        <v>0</v>
      </c>
      <c r="BL1118" s="20" t="s">
        <v>228</v>
      </c>
      <c r="BM1118" s="228" t="s">
        <v>1505</v>
      </c>
    </row>
    <row r="1119" spans="1:47" s="2" customFormat="1" ht="12">
      <c r="A1119" s="41"/>
      <c r="B1119" s="42"/>
      <c r="C1119" s="43"/>
      <c r="D1119" s="230" t="s">
        <v>230</v>
      </c>
      <c r="E1119" s="43"/>
      <c r="F1119" s="231" t="s">
        <v>1504</v>
      </c>
      <c r="G1119" s="43"/>
      <c r="H1119" s="43"/>
      <c r="I1119" s="232"/>
      <c r="J1119" s="43"/>
      <c r="K1119" s="43"/>
      <c r="L1119" s="47"/>
      <c r="M1119" s="233"/>
      <c r="N1119" s="234"/>
      <c r="O1119" s="87"/>
      <c r="P1119" s="87"/>
      <c r="Q1119" s="87"/>
      <c r="R1119" s="87"/>
      <c r="S1119" s="87"/>
      <c r="T1119" s="88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T1119" s="20" t="s">
        <v>230</v>
      </c>
      <c r="AU1119" s="20" t="s">
        <v>82</v>
      </c>
    </row>
    <row r="1120" spans="1:65" s="2" customFormat="1" ht="16.5" customHeight="1">
      <c r="A1120" s="41"/>
      <c r="B1120" s="42"/>
      <c r="C1120" s="217" t="s">
        <v>1506</v>
      </c>
      <c r="D1120" s="217" t="s">
        <v>223</v>
      </c>
      <c r="E1120" s="218" t="s">
        <v>1507</v>
      </c>
      <c r="F1120" s="219" t="s">
        <v>1508</v>
      </c>
      <c r="G1120" s="220" t="s">
        <v>336</v>
      </c>
      <c r="H1120" s="221">
        <v>1</v>
      </c>
      <c r="I1120" s="222"/>
      <c r="J1120" s="223">
        <f>ROUND(I1120*H1120,2)</f>
        <v>0</v>
      </c>
      <c r="K1120" s="219" t="s">
        <v>227</v>
      </c>
      <c r="L1120" s="47"/>
      <c r="M1120" s="224" t="s">
        <v>19</v>
      </c>
      <c r="N1120" s="225" t="s">
        <v>43</v>
      </c>
      <c r="O1120" s="87"/>
      <c r="P1120" s="226">
        <f>O1120*H1120</f>
        <v>0</v>
      </c>
      <c r="Q1120" s="226">
        <v>0</v>
      </c>
      <c r="R1120" s="226">
        <f>Q1120*H1120</f>
        <v>0</v>
      </c>
      <c r="S1120" s="226">
        <v>0</v>
      </c>
      <c r="T1120" s="227">
        <f>S1120*H1120</f>
        <v>0</v>
      </c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R1120" s="228" t="s">
        <v>341</v>
      </c>
      <c r="AT1120" s="228" t="s">
        <v>223</v>
      </c>
      <c r="AU1120" s="228" t="s">
        <v>82</v>
      </c>
      <c r="AY1120" s="20" t="s">
        <v>221</v>
      </c>
      <c r="BE1120" s="229">
        <f>IF(N1120="základní",J1120,0)</f>
        <v>0</v>
      </c>
      <c r="BF1120" s="229">
        <f>IF(N1120="snížená",J1120,0)</f>
        <v>0</v>
      </c>
      <c r="BG1120" s="229">
        <f>IF(N1120="zákl. přenesená",J1120,0)</f>
        <v>0</v>
      </c>
      <c r="BH1120" s="229">
        <f>IF(N1120="sníž. přenesená",J1120,0)</f>
        <v>0</v>
      </c>
      <c r="BI1120" s="229">
        <f>IF(N1120="nulová",J1120,0)</f>
        <v>0</v>
      </c>
      <c r="BJ1120" s="20" t="s">
        <v>80</v>
      </c>
      <c r="BK1120" s="229">
        <f>ROUND(I1120*H1120,2)</f>
        <v>0</v>
      </c>
      <c r="BL1120" s="20" t="s">
        <v>341</v>
      </c>
      <c r="BM1120" s="228" t="s">
        <v>1509</v>
      </c>
    </row>
    <row r="1121" spans="1:47" s="2" customFormat="1" ht="12">
      <c r="A1121" s="41"/>
      <c r="B1121" s="42"/>
      <c r="C1121" s="43"/>
      <c r="D1121" s="230" t="s">
        <v>230</v>
      </c>
      <c r="E1121" s="43"/>
      <c r="F1121" s="231" t="s">
        <v>1510</v>
      </c>
      <c r="G1121" s="43"/>
      <c r="H1121" s="43"/>
      <c r="I1121" s="232"/>
      <c r="J1121" s="43"/>
      <c r="K1121" s="43"/>
      <c r="L1121" s="47"/>
      <c r="M1121" s="233"/>
      <c r="N1121" s="234"/>
      <c r="O1121" s="87"/>
      <c r="P1121" s="87"/>
      <c r="Q1121" s="87"/>
      <c r="R1121" s="87"/>
      <c r="S1121" s="87"/>
      <c r="T1121" s="88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T1121" s="20" t="s">
        <v>230</v>
      </c>
      <c r="AU1121" s="20" t="s">
        <v>82</v>
      </c>
    </row>
    <row r="1122" spans="1:47" s="2" customFormat="1" ht="12">
      <c r="A1122" s="41"/>
      <c r="B1122" s="42"/>
      <c r="C1122" s="43"/>
      <c r="D1122" s="235" t="s">
        <v>232</v>
      </c>
      <c r="E1122" s="43"/>
      <c r="F1122" s="236" t="s">
        <v>1511</v>
      </c>
      <c r="G1122" s="43"/>
      <c r="H1122" s="43"/>
      <c r="I1122" s="232"/>
      <c r="J1122" s="43"/>
      <c r="K1122" s="43"/>
      <c r="L1122" s="47"/>
      <c r="M1122" s="233"/>
      <c r="N1122" s="234"/>
      <c r="O1122" s="87"/>
      <c r="P1122" s="87"/>
      <c r="Q1122" s="87"/>
      <c r="R1122" s="87"/>
      <c r="S1122" s="87"/>
      <c r="T1122" s="88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T1122" s="20" t="s">
        <v>232</v>
      </c>
      <c r="AU1122" s="20" t="s">
        <v>82</v>
      </c>
    </row>
    <row r="1123" spans="1:51" s="13" customFormat="1" ht="12">
      <c r="A1123" s="13"/>
      <c r="B1123" s="237"/>
      <c r="C1123" s="238"/>
      <c r="D1123" s="230" t="s">
        <v>234</v>
      </c>
      <c r="E1123" s="239" t="s">
        <v>19</v>
      </c>
      <c r="F1123" s="240" t="s">
        <v>1512</v>
      </c>
      <c r="G1123" s="238"/>
      <c r="H1123" s="241">
        <v>1</v>
      </c>
      <c r="I1123" s="242"/>
      <c r="J1123" s="238"/>
      <c r="K1123" s="238"/>
      <c r="L1123" s="243"/>
      <c r="M1123" s="244"/>
      <c r="N1123" s="245"/>
      <c r="O1123" s="245"/>
      <c r="P1123" s="245"/>
      <c r="Q1123" s="245"/>
      <c r="R1123" s="245"/>
      <c r="S1123" s="245"/>
      <c r="T1123" s="246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47" t="s">
        <v>234</v>
      </c>
      <c r="AU1123" s="247" t="s">
        <v>82</v>
      </c>
      <c r="AV1123" s="13" t="s">
        <v>82</v>
      </c>
      <c r="AW1123" s="13" t="s">
        <v>33</v>
      </c>
      <c r="AX1123" s="13" t="s">
        <v>72</v>
      </c>
      <c r="AY1123" s="247" t="s">
        <v>221</v>
      </c>
    </row>
    <row r="1124" spans="1:51" s="15" customFormat="1" ht="12">
      <c r="A1124" s="15"/>
      <c r="B1124" s="258"/>
      <c r="C1124" s="259"/>
      <c r="D1124" s="230" t="s">
        <v>234</v>
      </c>
      <c r="E1124" s="260" t="s">
        <v>19</v>
      </c>
      <c r="F1124" s="261" t="s">
        <v>243</v>
      </c>
      <c r="G1124" s="259"/>
      <c r="H1124" s="262">
        <v>1</v>
      </c>
      <c r="I1124" s="263"/>
      <c r="J1124" s="259"/>
      <c r="K1124" s="259"/>
      <c r="L1124" s="264"/>
      <c r="M1124" s="265"/>
      <c r="N1124" s="266"/>
      <c r="O1124" s="266"/>
      <c r="P1124" s="266"/>
      <c r="Q1124" s="266"/>
      <c r="R1124" s="266"/>
      <c r="S1124" s="266"/>
      <c r="T1124" s="267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68" t="s">
        <v>234</v>
      </c>
      <c r="AU1124" s="268" t="s">
        <v>82</v>
      </c>
      <c r="AV1124" s="15" t="s">
        <v>228</v>
      </c>
      <c r="AW1124" s="15" t="s">
        <v>33</v>
      </c>
      <c r="AX1124" s="15" t="s">
        <v>80</v>
      </c>
      <c r="AY1124" s="268" t="s">
        <v>221</v>
      </c>
    </row>
    <row r="1125" spans="1:65" s="2" customFormat="1" ht="44.25" customHeight="1">
      <c r="A1125" s="41"/>
      <c r="B1125" s="42"/>
      <c r="C1125" s="269" t="s">
        <v>1513</v>
      </c>
      <c r="D1125" s="269" t="s">
        <v>295</v>
      </c>
      <c r="E1125" s="270" t="s">
        <v>1514</v>
      </c>
      <c r="F1125" s="271" t="s">
        <v>1515</v>
      </c>
      <c r="G1125" s="272" t="s">
        <v>336</v>
      </c>
      <c r="H1125" s="273">
        <v>1</v>
      </c>
      <c r="I1125" s="274"/>
      <c r="J1125" s="275">
        <f>ROUND(I1125*H1125,2)</f>
        <v>0</v>
      </c>
      <c r="K1125" s="271" t="s">
        <v>632</v>
      </c>
      <c r="L1125" s="276"/>
      <c r="M1125" s="277" t="s">
        <v>19</v>
      </c>
      <c r="N1125" s="278" t="s">
        <v>43</v>
      </c>
      <c r="O1125" s="87"/>
      <c r="P1125" s="226">
        <f>O1125*H1125</f>
        <v>0</v>
      </c>
      <c r="Q1125" s="226">
        <v>0</v>
      </c>
      <c r="R1125" s="226">
        <f>Q1125*H1125</f>
        <v>0</v>
      </c>
      <c r="S1125" s="226">
        <v>0</v>
      </c>
      <c r="T1125" s="227">
        <f>S1125*H1125</f>
        <v>0</v>
      </c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R1125" s="228" t="s">
        <v>279</v>
      </c>
      <c r="AT1125" s="228" t="s">
        <v>295</v>
      </c>
      <c r="AU1125" s="228" t="s">
        <v>82</v>
      </c>
      <c r="AY1125" s="20" t="s">
        <v>221</v>
      </c>
      <c r="BE1125" s="229">
        <f>IF(N1125="základní",J1125,0)</f>
        <v>0</v>
      </c>
      <c r="BF1125" s="229">
        <f>IF(N1125="snížená",J1125,0)</f>
        <v>0</v>
      </c>
      <c r="BG1125" s="229">
        <f>IF(N1125="zákl. přenesená",J1125,0)</f>
        <v>0</v>
      </c>
      <c r="BH1125" s="229">
        <f>IF(N1125="sníž. přenesená",J1125,0)</f>
        <v>0</v>
      </c>
      <c r="BI1125" s="229">
        <f>IF(N1125="nulová",J1125,0)</f>
        <v>0</v>
      </c>
      <c r="BJ1125" s="20" t="s">
        <v>80</v>
      </c>
      <c r="BK1125" s="229">
        <f>ROUND(I1125*H1125,2)</f>
        <v>0</v>
      </c>
      <c r="BL1125" s="20" t="s">
        <v>228</v>
      </c>
      <c r="BM1125" s="228" t="s">
        <v>1516</v>
      </c>
    </row>
    <row r="1126" spans="1:47" s="2" customFormat="1" ht="12">
      <c r="A1126" s="41"/>
      <c r="B1126" s="42"/>
      <c r="C1126" s="43"/>
      <c r="D1126" s="230" t="s">
        <v>230</v>
      </c>
      <c r="E1126" s="43"/>
      <c r="F1126" s="231" t="s">
        <v>1515</v>
      </c>
      <c r="G1126" s="43"/>
      <c r="H1126" s="43"/>
      <c r="I1126" s="232"/>
      <c r="J1126" s="43"/>
      <c r="K1126" s="43"/>
      <c r="L1126" s="47"/>
      <c r="M1126" s="233"/>
      <c r="N1126" s="234"/>
      <c r="O1126" s="87"/>
      <c r="P1126" s="87"/>
      <c r="Q1126" s="87"/>
      <c r="R1126" s="87"/>
      <c r="S1126" s="87"/>
      <c r="T1126" s="88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T1126" s="20" t="s">
        <v>230</v>
      </c>
      <c r="AU1126" s="20" t="s">
        <v>82</v>
      </c>
    </row>
    <row r="1127" spans="1:65" s="2" customFormat="1" ht="24.15" customHeight="1">
      <c r="A1127" s="41"/>
      <c r="B1127" s="42"/>
      <c r="C1127" s="217" t="s">
        <v>1517</v>
      </c>
      <c r="D1127" s="217" t="s">
        <v>223</v>
      </c>
      <c r="E1127" s="218" t="s">
        <v>1518</v>
      </c>
      <c r="F1127" s="219" t="s">
        <v>1519</v>
      </c>
      <c r="G1127" s="220" t="s">
        <v>336</v>
      </c>
      <c r="H1127" s="221">
        <v>3</v>
      </c>
      <c r="I1127" s="222"/>
      <c r="J1127" s="223">
        <f>ROUND(I1127*H1127,2)</f>
        <v>0</v>
      </c>
      <c r="K1127" s="219" t="s">
        <v>227</v>
      </c>
      <c r="L1127" s="47"/>
      <c r="M1127" s="224" t="s">
        <v>19</v>
      </c>
      <c r="N1127" s="225" t="s">
        <v>43</v>
      </c>
      <c r="O1127" s="87"/>
      <c r="P1127" s="226">
        <f>O1127*H1127</f>
        <v>0</v>
      </c>
      <c r="Q1127" s="226">
        <v>0.0004728125</v>
      </c>
      <c r="R1127" s="226">
        <f>Q1127*H1127</f>
        <v>0.0014184375</v>
      </c>
      <c r="S1127" s="226">
        <v>0</v>
      </c>
      <c r="T1127" s="227">
        <f>S1127*H1127</f>
        <v>0</v>
      </c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R1127" s="228" t="s">
        <v>341</v>
      </c>
      <c r="AT1127" s="228" t="s">
        <v>223</v>
      </c>
      <c r="AU1127" s="228" t="s">
        <v>82</v>
      </c>
      <c r="AY1127" s="20" t="s">
        <v>221</v>
      </c>
      <c r="BE1127" s="229">
        <f>IF(N1127="základní",J1127,0)</f>
        <v>0</v>
      </c>
      <c r="BF1127" s="229">
        <f>IF(N1127="snížená",J1127,0)</f>
        <v>0</v>
      </c>
      <c r="BG1127" s="229">
        <f>IF(N1127="zákl. přenesená",J1127,0)</f>
        <v>0</v>
      </c>
      <c r="BH1127" s="229">
        <f>IF(N1127="sníž. přenesená",J1127,0)</f>
        <v>0</v>
      </c>
      <c r="BI1127" s="229">
        <f>IF(N1127="nulová",J1127,0)</f>
        <v>0</v>
      </c>
      <c r="BJ1127" s="20" t="s">
        <v>80</v>
      </c>
      <c r="BK1127" s="229">
        <f>ROUND(I1127*H1127,2)</f>
        <v>0</v>
      </c>
      <c r="BL1127" s="20" t="s">
        <v>341</v>
      </c>
      <c r="BM1127" s="228" t="s">
        <v>1520</v>
      </c>
    </row>
    <row r="1128" spans="1:47" s="2" customFormat="1" ht="12">
      <c r="A1128" s="41"/>
      <c r="B1128" s="42"/>
      <c r="C1128" s="43"/>
      <c r="D1128" s="230" t="s">
        <v>230</v>
      </c>
      <c r="E1128" s="43"/>
      <c r="F1128" s="231" t="s">
        <v>1521</v>
      </c>
      <c r="G1128" s="43"/>
      <c r="H1128" s="43"/>
      <c r="I1128" s="232"/>
      <c r="J1128" s="43"/>
      <c r="K1128" s="43"/>
      <c r="L1128" s="47"/>
      <c r="M1128" s="233"/>
      <c r="N1128" s="234"/>
      <c r="O1128" s="87"/>
      <c r="P1128" s="87"/>
      <c r="Q1128" s="87"/>
      <c r="R1128" s="87"/>
      <c r="S1128" s="87"/>
      <c r="T1128" s="88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T1128" s="20" t="s">
        <v>230</v>
      </c>
      <c r="AU1128" s="20" t="s">
        <v>82</v>
      </c>
    </row>
    <row r="1129" spans="1:47" s="2" customFormat="1" ht="12">
      <c r="A1129" s="41"/>
      <c r="B1129" s="42"/>
      <c r="C1129" s="43"/>
      <c r="D1129" s="235" t="s">
        <v>232</v>
      </c>
      <c r="E1129" s="43"/>
      <c r="F1129" s="236" t="s">
        <v>1522</v>
      </c>
      <c r="G1129" s="43"/>
      <c r="H1129" s="43"/>
      <c r="I1129" s="232"/>
      <c r="J1129" s="43"/>
      <c r="K1129" s="43"/>
      <c r="L1129" s="47"/>
      <c r="M1129" s="233"/>
      <c r="N1129" s="234"/>
      <c r="O1129" s="87"/>
      <c r="P1129" s="87"/>
      <c r="Q1129" s="87"/>
      <c r="R1129" s="87"/>
      <c r="S1129" s="87"/>
      <c r="T1129" s="88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T1129" s="20" t="s">
        <v>232</v>
      </c>
      <c r="AU1129" s="20" t="s">
        <v>82</v>
      </c>
    </row>
    <row r="1130" spans="1:51" s="13" customFormat="1" ht="12">
      <c r="A1130" s="13"/>
      <c r="B1130" s="237"/>
      <c r="C1130" s="238"/>
      <c r="D1130" s="230" t="s">
        <v>234</v>
      </c>
      <c r="E1130" s="239" t="s">
        <v>19</v>
      </c>
      <c r="F1130" s="240" t="s">
        <v>1423</v>
      </c>
      <c r="G1130" s="238"/>
      <c r="H1130" s="241">
        <v>1</v>
      </c>
      <c r="I1130" s="242"/>
      <c r="J1130" s="238"/>
      <c r="K1130" s="238"/>
      <c r="L1130" s="243"/>
      <c r="M1130" s="244"/>
      <c r="N1130" s="245"/>
      <c r="O1130" s="245"/>
      <c r="P1130" s="245"/>
      <c r="Q1130" s="245"/>
      <c r="R1130" s="245"/>
      <c r="S1130" s="245"/>
      <c r="T1130" s="246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47" t="s">
        <v>234</v>
      </c>
      <c r="AU1130" s="247" t="s">
        <v>82</v>
      </c>
      <c r="AV1130" s="13" t="s">
        <v>82</v>
      </c>
      <c r="AW1130" s="13" t="s">
        <v>33</v>
      </c>
      <c r="AX1130" s="13" t="s">
        <v>72</v>
      </c>
      <c r="AY1130" s="247" t="s">
        <v>221</v>
      </c>
    </row>
    <row r="1131" spans="1:51" s="13" customFormat="1" ht="12">
      <c r="A1131" s="13"/>
      <c r="B1131" s="237"/>
      <c r="C1131" s="238"/>
      <c r="D1131" s="230" t="s">
        <v>234</v>
      </c>
      <c r="E1131" s="239" t="s">
        <v>19</v>
      </c>
      <c r="F1131" s="240" t="s">
        <v>1523</v>
      </c>
      <c r="G1131" s="238"/>
      <c r="H1131" s="241">
        <v>2</v>
      </c>
      <c r="I1131" s="242"/>
      <c r="J1131" s="238"/>
      <c r="K1131" s="238"/>
      <c r="L1131" s="243"/>
      <c r="M1131" s="244"/>
      <c r="N1131" s="245"/>
      <c r="O1131" s="245"/>
      <c r="P1131" s="245"/>
      <c r="Q1131" s="245"/>
      <c r="R1131" s="245"/>
      <c r="S1131" s="245"/>
      <c r="T1131" s="246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47" t="s">
        <v>234</v>
      </c>
      <c r="AU1131" s="247" t="s">
        <v>82</v>
      </c>
      <c r="AV1131" s="13" t="s">
        <v>82</v>
      </c>
      <c r="AW1131" s="13" t="s">
        <v>33</v>
      </c>
      <c r="AX1131" s="13" t="s">
        <v>72</v>
      </c>
      <c r="AY1131" s="247" t="s">
        <v>221</v>
      </c>
    </row>
    <row r="1132" spans="1:51" s="15" customFormat="1" ht="12">
      <c r="A1132" s="15"/>
      <c r="B1132" s="258"/>
      <c r="C1132" s="259"/>
      <c r="D1132" s="230" t="s">
        <v>234</v>
      </c>
      <c r="E1132" s="260" t="s">
        <v>19</v>
      </c>
      <c r="F1132" s="261" t="s">
        <v>243</v>
      </c>
      <c r="G1132" s="259"/>
      <c r="H1132" s="262">
        <v>3</v>
      </c>
      <c r="I1132" s="263"/>
      <c r="J1132" s="259"/>
      <c r="K1132" s="259"/>
      <c r="L1132" s="264"/>
      <c r="M1132" s="265"/>
      <c r="N1132" s="266"/>
      <c r="O1132" s="266"/>
      <c r="P1132" s="266"/>
      <c r="Q1132" s="266"/>
      <c r="R1132" s="266"/>
      <c r="S1132" s="266"/>
      <c r="T1132" s="267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T1132" s="268" t="s">
        <v>234</v>
      </c>
      <c r="AU1132" s="268" t="s">
        <v>82</v>
      </c>
      <c r="AV1132" s="15" t="s">
        <v>228</v>
      </c>
      <c r="AW1132" s="15" t="s">
        <v>33</v>
      </c>
      <c r="AX1132" s="15" t="s">
        <v>80</v>
      </c>
      <c r="AY1132" s="268" t="s">
        <v>221</v>
      </c>
    </row>
    <row r="1133" spans="1:65" s="2" customFormat="1" ht="24.15" customHeight="1">
      <c r="A1133" s="41"/>
      <c r="B1133" s="42"/>
      <c r="C1133" s="217" t="s">
        <v>1524</v>
      </c>
      <c r="D1133" s="217" t="s">
        <v>223</v>
      </c>
      <c r="E1133" s="218" t="s">
        <v>1525</v>
      </c>
      <c r="F1133" s="219" t="s">
        <v>1526</v>
      </c>
      <c r="G1133" s="220" t="s">
        <v>336</v>
      </c>
      <c r="H1133" s="221">
        <v>4</v>
      </c>
      <c r="I1133" s="222"/>
      <c r="J1133" s="223">
        <f>ROUND(I1133*H1133,2)</f>
        <v>0</v>
      </c>
      <c r="K1133" s="219" t="s">
        <v>227</v>
      </c>
      <c r="L1133" s="47"/>
      <c r="M1133" s="224" t="s">
        <v>19</v>
      </c>
      <c r="N1133" s="225" t="s">
        <v>43</v>
      </c>
      <c r="O1133" s="87"/>
      <c r="P1133" s="226">
        <f>O1133*H1133</f>
        <v>0</v>
      </c>
      <c r="Q1133" s="226">
        <v>0.000480675</v>
      </c>
      <c r="R1133" s="226">
        <f>Q1133*H1133</f>
        <v>0.0019227</v>
      </c>
      <c r="S1133" s="226">
        <v>0</v>
      </c>
      <c r="T1133" s="227">
        <f>S1133*H1133</f>
        <v>0</v>
      </c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R1133" s="228" t="s">
        <v>341</v>
      </c>
      <c r="AT1133" s="228" t="s">
        <v>223</v>
      </c>
      <c r="AU1133" s="228" t="s">
        <v>82</v>
      </c>
      <c r="AY1133" s="20" t="s">
        <v>221</v>
      </c>
      <c r="BE1133" s="229">
        <f>IF(N1133="základní",J1133,0)</f>
        <v>0</v>
      </c>
      <c r="BF1133" s="229">
        <f>IF(N1133="snížená",J1133,0)</f>
        <v>0</v>
      </c>
      <c r="BG1133" s="229">
        <f>IF(N1133="zákl. přenesená",J1133,0)</f>
        <v>0</v>
      </c>
      <c r="BH1133" s="229">
        <f>IF(N1133="sníž. přenesená",J1133,0)</f>
        <v>0</v>
      </c>
      <c r="BI1133" s="229">
        <f>IF(N1133="nulová",J1133,0)</f>
        <v>0</v>
      </c>
      <c r="BJ1133" s="20" t="s">
        <v>80</v>
      </c>
      <c r="BK1133" s="229">
        <f>ROUND(I1133*H1133,2)</f>
        <v>0</v>
      </c>
      <c r="BL1133" s="20" t="s">
        <v>341</v>
      </c>
      <c r="BM1133" s="228" t="s">
        <v>1527</v>
      </c>
    </row>
    <row r="1134" spans="1:47" s="2" customFormat="1" ht="12">
      <c r="A1134" s="41"/>
      <c r="B1134" s="42"/>
      <c r="C1134" s="43"/>
      <c r="D1134" s="230" t="s">
        <v>230</v>
      </c>
      <c r="E1134" s="43"/>
      <c r="F1134" s="231" t="s">
        <v>1528</v>
      </c>
      <c r="G1134" s="43"/>
      <c r="H1134" s="43"/>
      <c r="I1134" s="232"/>
      <c r="J1134" s="43"/>
      <c r="K1134" s="43"/>
      <c r="L1134" s="47"/>
      <c r="M1134" s="233"/>
      <c r="N1134" s="234"/>
      <c r="O1134" s="87"/>
      <c r="P1134" s="87"/>
      <c r="Q1134" s="87"/>
      <c r="R1134" s="87"/>
      <c r="S1134" s="87"/>
      <c r="T1134" s="88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T1134" s="20" t="s">
        <v>230</v>
      </c>
      <c r="AU1134" s="20" t="s">
        <v>82</v>
      </c>
    </row>
    <row r="1135" spans="1:47" s="2" customFormat="1" ht="12">
      <c r="A1135" s="41"/>
      <c r="B1135" s="42"/>
      <c r="C1135" s="43"/>
      <c r="D1135" s="235" t="s">
        <v>232</v>
      </c>
      <c r="E1135" s="43"/>
      <c r="F1135" s="236" t="s">
        <v>1529</v>
      </c>
      <c r="G1135" s="43"/>
      <c r="H1135" s="43"/>
      <c r="I1135" s="232"/>
      <c r="J1135" s="43"/>
      <c r="K1135" s="43"/>
      <c r="L1135" s="47"/>
      <c r="M1135" s="233"/>
      <c r="N1135" s="234"/>
      <c r="O1135" s="87"/>
      <c r="P1135" s="87"/>
      <c r="Q1135" s="87"/>
      <c r="R1135" s="87"/>
      <c r="S1135" s="87"/>
      <c r="T1135" s="88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T1135" s="20" t="s">
        <v>232</v>
      </c>
      <c r="AU1135" s="20" t="s">
        <v>82</v>
      </c>
    </row>
    <row r="1136" spans="1:51" s="13" customFormat="1" ht="12">
      <c r="A1136" s="13"/>
      <c r="B1136" s="237"/>
      <c r="C1136" s="238"/>
      <c r="D1136" s="230" t="s">
        <v>234</v>
      </c>
      <c r="E1136" s="239" t="s">
        <v>19</v>
      </c>
      <c r="F1136" s="240" t="s">
        <v>1416</v>
      </c>
      <c r="G1136" s="238"/>
      <c r="H1136" s="241">
        <v>2</v>
      </c>
      <c r="I1136" s="242"/>
      <c r="J1136" s="238"/>
      <c r="K1136" s="238"/>
      <c r="L1136" s="243"/>
      <c r="M1136" s="244"/>
      <c r="N1136" s="245"/>
      <c r="O1136" s="245"/>
      <c r="P1136" s="245"/>
      <c r="Q1136" s="245"/>
      <c r="R1136" s="245"/>
      <c r="S1136" s="245"/>
      <c r="T1136" s="246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7" t="s">
        <v>234</v>
      </c>
      <c r="AU1136" s="247" t="s">
        <v>82</v>
      </c>
      <c r="AV1136" s="13" t="s">
        <v>82</v>
      </c>
      <c r="AW1136" s="13" t="s">
        <v>33</v>
      </c>
      <c r="AX1136" s="13" t="s">
        <v>72</v>
      </c>
      <c r="AY1136" s="247" t="s">
        <v>221</v>
      </c>
    </row>
    <row r="1137" spans="1:51" s="13" customFormat="1" ht="12">
      <c r="A1137" s="13"/>
      <c r="B1137" s="237"/>
      <c r="C1137" s="238"/>
      <c r="D1137" s="230" t="s">
        <v>234</v>
      </c>
      <c r="E1137" s="239" t="s">
        <v>19</v>
      </c>
      <c r="F1137" s="240" t="s">
        <v>1424</v>
      </c>
      <c r="G1137" s="238"/>
      <c r="H1137" s="241">
        <v>2</v>
      </c>
      <c r="I1137" s="242"/>
      <c r="J1137" s="238"/>
      <c r="K1137" s="238"/>
      <c r="L1137" s="243"/>
      <c r="M1137" s="244"/>
      <c r="N1137" s="245"/>
      <c r="O1137" s="245"/>
      <c r="P1137" s="245"/>
      <c r="Q1137" s="245"/>
      <c r="R1137" s="245"/>
      <c r="S1137" s="245"/>
      <c r="T1137" s="246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7" t="s">
        <v>234</v>
      </c>
      <c r="AU1137" s="247" t="s">
        <v>82</v>
      </c>
      <c r="AV1137" s="13" t="s">
        <v>82</v>
      </c>
      <c r="AW1137" s="13" t="s">
        <v>33</v>
      </c>
      <c r="AX1137" s="13" t="s">
        <v>72</v>
      </c>
      <c r="AY1137" s="247" t="s">
        <v>221</v>
      </c>
    </row>
    <row r="1138" spans="1:51" s="15" customFormat="1" ht="12">
      <c r="A1138" s="15"/>
      <c r="B1138" s="258"/>
      <c r="C1138" s="259"/>
      <c r="D1138" s="230" t="s">
        <v>234</v>
      </c>
      <c r="E1138" s="260" t="s">
        <v>19</v>
      </c>
      <c r="F1138" s="261" t="s">
        <v>243</v>
      </c>
      <c r="G1138" s="259"/>
      <c r="H1138" s="262">
        <v>4</v>
      </c>
      <c r="I1138" s="263"/>
      <c r="J1138" s="259"/>
      <c r="K1138" s="259"/>
      <c r="L1138" s="264"/>
      <c r="M1138" s="265"/>
      <c r="N1138" s="266"/>
      <c r="O1138" s="266"/>
      <c r="P1138" s="266"/>
      <c r="Q1138" s="266"/>
      <c r="R1138" s="266"/>
      <c r="S1138" s="266"/>
      <c r="T1138" s="267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T1138" s="268" t="s">
        <v>234</v>
      </c>
      <c r="AU1138" s="268" t="s">
        <v>82</v>
      </c>
      <c r="AV1138" s="15" t="s">
        <v>228</v>
      </c>
      <c r="AW1138" s="15" t="s">
        <v>33</v>
      </c>
      <c r="AX1138" s="15" t="s">
        <v>80</v>
      </c>
      <c r="AY1138" s="268" t="s">
        <v>221</v>
      </c>
    </row>
    <row r="1139" spans="1:65" s="2" customFormat="1" ht="24.15" customHeight="1">
      <c r="A1139" s="41"/>
      <c r="B1139" s="42"/>
      <c r="C1139" s="217" t="s">
        <v>1530</v>
      </c>
      <c r="D1139" s="217" t="s">
        <v>223</v>
      </c>
      <c r="E1139" s="218" t="s">
        <v>1531</v>
      </c>
      <c r="F1139" s="219" t="s">
        <v>1532</v>
      </c>
      <c r="G1139" s="220" t="s">
        <v>336</v>
      </c>
      <c r="H1139" s="221">
        <v>4</v>
      </c>
      <c r="I1139" s="222"/>
      <c r="J1139" s="223">
        <f>ROUND(I1139*H1139,2)</f>
        <v>0</v>
      </c>
      <c r="K1139" s="219" t="s">
        <v>227</v>
      </c>
      <c r="L1139" s="47"/>
      <c r="M1139" s="224" t="s">
        <v>19</v>
      </c>
      <c r="N1139" s="225" t="s">
        <v>43</v>
      </c>
      <c r="O1139" s="87"/>
      <c r="P1139" s="226">
        <f>O1139*H1139</f>
        <v>0</v>
      </c>
      <c r="Q1139" s="226">
        <v>0.0004011858</v>
      </c>
      <c r="R1139" s="226">
        <f>Q1139*H1139</f>
        <v>0.0016047432</v>
      </c>
      <c r="S1139" s="226">
        <v>0</v>
      </c>
      <c r="T1139" s="227">
        <f>S1139*H1139</f>
        <v>0</v>
      </c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R1139" s="228" t="s">
        <v>341</v>
      </c>
      <c r="AT1139" s="228" t="s">
        <v>223</v>
      </c>
      <c r="AU1139" s="228" t="s">
        <v>82</v>
      </c>
      <c r="AY1139" s="20" t="s">
        <v>221</v>
      </c>
      <c r="BE1139" s="229">
        <f>IF(N1139="základní",J1139,0)</f>
        <v>0</v>
      </c>
      <c r="BF1139" s="229">
        <f>IF(N1139="snížená",J1139,0)</f>
        <v>0</v>
      </c>
      <c r="BG1139" s="229">
        <f>IF(N1139="zákl. přenesená",J1139,0)</f>
        <v>0</v>
      </c>
      <c r="BH1139" s="229">
        <f>IF(N1139="sníž. přenesená",J1139,0)</f>
        <v>0</v>
      </c>
      <c r="BI1139" s="229">
        <f>IF(N1139="nulová",J1139,0)</f>
        <v>0</v>
      </c>
      <c r="BJ1139" s="20" t="s">
        <v>80</v>
      </c>
      <c r="BK1139" s="229">
        <f>ROUND(I1139*H1139,2)</f>
        <v>0</v>
      </c>
      <c r="BL1139" s="20" t="s">
        <v>341</v>
      </c>
      <c r="BM1139" s="228" t="s">
        <v>1533</v>
      </c>
    </row>
    <row r="1140" spans="1:47" s="2" customFormat="1" ht="12">
      <c r="A1140" s="41"/>
      <c r="B1140" s="42"/>
      <c r="C1140" s="43"/>
      <c r="D1140" s="230" t="s">
        <v>230</v>
      </c>
      <c r="E1140" s="43"/>
      <c r="F1140" s="231" t="s">
        <v>1534</v>
      </c>
      <c r="G1140" s="43"/>
      <c r="H1140" s="43"/>
      <c r="I1140" s="232"/>
      <c r="J1140" s="43"/>
      <c r="K1140" s="43"/>
      <c r="L1140" s="47"/>
      <c r="M1140" s="233"/>
      <c r="N1140" s="234"/>
      <c r="O1140" s="87"/>
      <c r="P1140" s="87"/>
      <c r="Q1140" s="87"/>
      <c r="R1140" s="87"/>
      <c r="S1140" s="87"/>
      <c r="T1140" s="88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T1140" s="20" t="s">
        <v>230</v>
      </c>
      <c r="AU1140" s="20" t="s">
        <v>82</v>
      </c>
    </row>
    <row r="1141" spans="1:47" s="2" customFormat="1" ht="12">
      <c r="A1141" s="41"/>
      <c r="B1141" s="42"/>
      <c r="C1141" s="43"/>
      <c r="D1141" s="235" t="s">
        <v>232</v>
      </c>
      <c r="E1141" s="43"/>
      <c r="F1141" s="236" t="s">
        <v>1535</v>
      </c>
      <c r="G1141" s="43"/>
      <c r="H1141" s="43"/>
      <c r="I1141" s="232"/>
      <c r="J1141" s="43"/>
      <c r="K1141" s="43"/>
      <c r="L1141" s="47"/>
      <c r="M1141" s="233"/>
      <c r="N1141" s="234"/>
      <c r="O1141" s="87"/>
      <c r="P1141" s="87"/>
      <c r="Q1141" s="87"/>
      <c r="R1141" s="87"/>
      <c r="S1141" s="87"/>
      <c r="T1141" s="88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T1141" s="20" t="s">
        <v>232</v>
      </c>
      <c r="AU1141" s="20" t="s">
        <v>82</v>
      </c>
    </row>
    <row r="1142" spans="1:51" s="13" customFormat="1" ht="12">
      <c r="A1142" s="13"/>
      <c r="B1142" s="237"/>
      <c r="C1142" s="238"/>
      <c r="D1142" s="230" t="s">
        <v>234</v>
      </c>
      <c r="E1142" s="239" t="s">
        <v>19</v>
      </c>
      <c r="F1142" s="240" t="s">
        <v>1443</v>
      </c>
      <c r="G1142" s="238"/>
      <c r="H1142" s="241">
        <v>2</v>
      </c>
      <c r="I1142" s="242"/>
      <c r="J1142" s="238"/>
      <c r="K1142" s="238"/>
      <c r="L1142" s="243"/>
      <c r="M1142" s="244"/>
      <c r="N1142" s="245"/>
      <c r="O1142" s="245"/>
      <c r="P1142" s="245"/>
      <c r="Q1142" s="245"/>
      <c r="R1142" s="245"/>
      <c r="S1142" s="245"/>
      <c r="T1142" s="246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7" t="s">
        <v>234</v>
      </c>
      <c r="AU1142" s="247" t="s">
        <v>82</v>
      </c>
      <c r="AV1142" s="13" t="s">
        <v>82</v>
      </c>
      <c r="AW1142" s="13" t="s">
        <v>33</v>
      </c>
      <c r="AX1142" s="13" t="s">
        <v>72</v>
      </c>
      <c r="AY1142" s="247" t="s">
        <v>221</v>
      </c>
    </row>
    <row r="1143" spans="1:51" s="13" customFormat="1" ht="12">
      <c r="A1143" s="13"/>
      <c r="B1143" s="237"/>
      <c r="C1143" s="238"/>
      <c r="D1143" s="230" t="s">
        <v>234</v>
      </c>
      <c r="E1143" s="239" t="s">
        <v>19</v>
      </c>
      <c r="F1143" s="240" t="s">
        <v>1415</v>
      </c>
      <c r="G1143" s="238"/>
      <c r="H1143" s="241">
        <v>2</v>
      </c>
      <c r="I1143" s="242"/>
      <c r="J1143" s="238"/>
      <c r="K1143" s="238"/>
      <c r="L1143" s="243"/>
      <c r="M1143" s="244"/>
      <c r="N1143" s="245"/>
      <c r="O1143" s="245"/>
      <c r="P1143" s="245"/>
      <c r="Q1143" s="245"/>
      <c r="R1143" s="245"/>
      <c r="S1143" s="245"/>
      <c r="T1143" s="246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7" t="s">
        <v>234</v>
      </c>
      <c r="AU1143" s="247" t="s">
        <v>82</v>
      </c>
      <c r="AV1143" s="13" t="s">
        <v>82</v>
      </c>
      <c r="AW1143" s="13" t="s">
        <v>33</v>
      </c>
      <c r="AX1143" s="13" t="s">
        <v>72</v>
      </c>
      <c r="AY1143" s="247" t="s">
        <v>221</v>
      </c>
    </row>
    <row r="1144" spans="1:51" s="15" customFormat="1" ht="12">
      <c r="A1144" s="15"/>
      <c r="B1144" s="258"/>
      <c r="C1144" s="259"/>
      <c r="D1144" s="230" t="s">
        <v>234</v>
      </c>
      <c r="E1144" s="260" t="s">
        <v>19</v>
      </c>
      <c r="F1144" s="261" t="s">
        <v>243</v>
      </c>
      <c r="G1144" s="259"/>
      <c r="H1144" s="262">
        <v>4</v>
      </c>
      <c r="I1144" s="263"/>
      <c r="J1144" s="259"/>
      <c r="K1144" s="259"/>
      <c r="L1144" s="264"/>
      <c r="M1144" s="265"/>
      <c r="N1144" s="266"/>
      <c r="O1144" s="266"/>
      <c r="P1144" s="266"/>
      <c r="Q1144" s="266"/>
      <c r="R1144" s="266"/>
      <c r="S1144" s="266"/>
      <c r="T1144" s="267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68" t="s">
        <v>234</v>
      </c>
      <c r="AU1144" s="268" t="s">
        <v>82</v>
      </c>
      <c r="AV1144" s="15" t="s">
        <v>228</v>
      </c>
      <c r="AW1144" s="15" t="s">
        <v>33</v>
      </c>
      <c r="AX1144" s="15" t="s">
        <v>80</v>
      </c>
      <c r="AY1144" s="268" t="s">
        <v>221</v>
      </c>
    </row>
    <row r="1145" spans="1:65" s="2" customFormat="1" ht="33" customHeight="1">
      <c r="A1145" s="41"/>
      <c r="B1145" s="42"/>
      <c r="C1145" s="217" t="s">
        <v>1536</v>
      </c>
      <c r="D1145" s="217" t="s">
        <v>223</v>
      </c>
      <c r="E1145" s="218" t="s">
        <v>1537</v>
      </c>
      <c r="F1145" s="219" t="s">
        <v>1538</v>
      </c>
      <c r="G1145" s="220" t="s">
        <v>336</v>
      </c>
      <c r="H1145" s="221">
        <v>1</v>
      </c>
      <c r="I1145" s="222"/>
      <c r="J1145" s="223">
        <f>ROUND(I1145*H1145,2)</f>
        <v>0</v>
      </c>
      <c r="K1145" s="219" t="s">
        <v>227</v>
      </c>
      <c r="L1145" s="47"/>
      <c r="M1145" s="224" t="s">
        <v>19</v>
      </c>
      <c r="N1145" s="225" t="s">
        <v>43</v>
      </c>
      <c r="O1145" s="87"/>
      <c r="P1145" s="226">
        <f>O1145*H1145</f>
        <v>0</v>
      </c>
      <c r="Q1145" s="226">
        <v>0.0004051769</v>
      </c>
      <c r="R1145" s="226">
        <f>Q1145*H1145</f>
        <v>0.0004051769</v>
      </c>
      <c r="S1145" s="226">
        <v>0</v>
      </c>
      <c r="T1145" s="227">
        <f>S1145*H1145</f>
        <v>0</v>
      </c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R1145" s="228" t="s">
        <v>341</v>
      </c>
      <c r="AT1145" s="228" t="s">
        <v>223</v>
      </c>
      <c r="AU1145" s="228" t="s">
        <v>82</v>
      </c>
      <c r="AY1145" s="20" t="s">
        <v>221</v>
      </c>
      <c r="BE1145" s="229">
        <f>IF(N1145="základní",J1145,0)</f>
        <v>0</v>
      </c>
      <c r="BF1145" s="229">
        <f>IF(N1145="snížená",J1145,0)</f>
        <v>0</v>
      </c>
      <c r="BG1145" s="229">
        <f>IF(N1145="zákl. přenesená",J1145,0)</f>
        <v>0</v>
      </c>
      <c r="BH1145" s="229">
        <f>IF(N1145="sníž. přenesená",J1145,0)</f>
        <v>0</v>
      </c>
      <c r="BI1145" s="229">
        <f>IF(N1145="nulová",J1145,0)</f>
        <v>0</v>
      </c>
      <c r="BJ1145" s="20" t="s">
        <v>80</v>
      </c>
      <c r="BK1145" s="229">
        <f>ROUND(I1145*H1145,2)</f>
        <v>0</v>
      </c>
      <c r="BL1145" s="20" t="s">
        <v>341</v>
      </c>
      <c r="BM1145" s="228" t="s">
        <v>1539</v>
      </c>
    </row>
    <row r="1146" spans="1:47" s="2" customFormat="1" ht="12">
      <c r="A1146" s="41"/>
      <c r="B1146" s="42"/>
      <c r="C1146" s="43"/>
      <c r="D1146" s="230" t="s">
        <v>230</v>
      </c>
      <c r="E1146" s="43"/>
      <c r="F1146" s="231" t="s">
        <v>1540</v>
      </c>
      <c r="G1146" s="43"/>
      <c r="H1146" s="43"/>
      <c r="I1146" s="232"/>
      <c r="J1146" s="43"/>
      <c r="K1146" s="43"/>
      <c r="L1146" s="47"/>
      <c r="M1146" s="233"/>
      <c r="N1146" s="234"/>
      <c r="O1146" s="87"/>
      <c r="P1146" s="87"/>
      <c r="Q1146" s="87"/>
      <c r="R1146" s="87"/>
      <c r="S1146" s="87"/>
      <c r="T1146" s="88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T1146" s="20" t="s">
        <v>230</v>
      </c>
      <c r="AU1146" s="20" t="s">
        <v>82</v>
      </c>
    </row>
    <row r="1147" spans="1:47" s="2" customFormat="1" ht="12">
      <c r="A1147" s="41"/>
      <c r="B1147" s="42"/>
      <c r="C1147" s="43"/>
      <c r="D1147" s="235" t="s">
        <v>232</v>
      </c>
      <c r="E1147" s="43"/>
      <c r="F1147" s="236" t="s">
        <v>1541</v>
      </c>
      <c r="G1147" s="43"/>
      <c r="H1147" s="43"/>
      <c r="I1147" s="232"/>
      <c r="J1147" s="43"/>
      <c r="K1147" s="43"/>
      <c r="L1147" s="47"/>
      <c r="M1147" s="233"/>
      <c r="N1147" s="234"/>
      <c r="O1147" s="87"/>
      <c r="P1147" s="87"/>
      <c r="Q1147" s="87"/>
      <c r="R1147" s="87"/>
      <c r="S1147" s="87"/>
      <c r="T1147" s="88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T1147" s="20" t="s">
        <v>232</v>
      </c>
      <c r="AU1147" s="20" t="s">
        <v>82</v>
      </c>
    </row>
    <row r="1148" spans="1:51" s="13" customFormat="1" ht="12">
      <c r="A1148" s="13"/>
      <c r="B1148" s="237"/>
      <c r="C1148" s="238"/>
      <c r="D1148" s="230" t="s">
        <v>234</v>
      </c>
      <c r="E1148" s="239" t="s">
        <v>19</v>
      </c>
      <c r="F1148" s="240" t="s">
        <v>1464</v>
      </c>
      <c r="G1148" s="238"/>
      <c r="H1148" s="241">
        <v>1</v>
      </c>
      <c r="I1148" s="242"/>
      <c r="J1148" s="238"/>
      <c r="K1148" s="238"/>
      <c r="L1148" s="243"/>
      <c r="M1148" s="244"/>
      <c r="N1148" s="245"/>
      <c r="O1148" s="245"/>
      <c r="P1148" s="245"/>
      <c r="Q1148" s="245"/>
      <c r="R1148" s="245"/>
      <c r="S1148" s="245"/>
      <c r="T1148" s="246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7" t="s">
        <v>234</v>
      </c>
      <c r="AU1148" s="247" t="s">
        <v>82</v>
      </c>
      <c r="AV1148" s="13" t="s">
        <v>82</v>
      </c>
      <c r="AW1148" s="13" t="s">
        <v>33</v>
      </c>
      <c r="AX1148" s="13" t="s">
        <v>72</v>
      </c>
      <c r="AY1148" s="247" t="s">
        <v>221</v>
      </c>
    </row>
    <row r="1149" spans="1:51" s="15" customFormat="1" ht="12">
      <c r="A1149" s="15"/>
      <c r="B1149" s="258"/>
      <c r="C1149" s="259"/>
      <c r="D1149" s="230" t="s">
        <v>234</v>
      </c>
      <c r="E1149" s="260" t="s">
        <v>19</v>
      </c>
      <c r="F1149" s="261" t="s">
        <v>243</v>
      </c>
      <c r="G1149" s="259"/>
      <c r="H1149" s="262">
        <v>1</v>
      </c>
      <c r="I1149" s="263"/>
      <c r="J1149" s="259"/>
      <c r="K1149" s="259"/>
      <c r="L1149" s="264"/>
      <c r="M1149" s="265"/>
      <c r="N1149" s="266"/>
      <c r="O1149" s="266"/>
      <c r="P1149" s="266"/>
      <c r="Q1149" s="266"/>
      <c r="R1149" s="266"/>
      <c r="S1149" s="266"/>
      <c r="T1149" s="267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T1149" s="268" t="s">
        <v>234</v>
      </c>
      <c r="AU1149" s="268" t="s">
        <v>82</v>
      </c>
      <c r="AV1149" s="15" t="s">
        <v>228</v>
      </c>
      <c r="AW1149" s="15" t="s">
        <v>33</v>
      </c>
      <c r="AX1149" s="15" t="s">
        <v>80</v>
      </c>
      <c r="AY1149" s="268" t="s">
        <v>221</v>
      </c>
    </row>
    <row r="1150" spans="1:65" s="2" customFormat="1" ht="24.15" customHeight="1">
      <c r="A1150" s="41"/>
      <c r="B1150" s="42"/>
      <c r="C1150" s="217" t="s">
        <v>1542</v>
      </c>
      <c r="D1150" s="217" t="s">
        <v>223</v>
      </c>
      <c r="E1150" s="218" t="s">
        <v>1543</v>
      </c>
      <c r="F1150" s="219" t="s">
        <v>1544</v>
      </c>
      <c r="G1150" s="220" t="s">
        <v>267</v>
      </c>
      <c r="H1150" s="221">
        <v>15.058</v>
      </c>
      <c r="I1150" s="222"/>
      <c r="J1150" s="223">
        <f>ROUND(I1150*H1150,2)</f>
        <v>0</v>
      </c>
      <c r="K1150" s="219" t="s">
        <v>227</v>
      </c>
      <c r="L1150" s="47"/>
      <c r="M1150" s="224" t="s">
        <v>19</v>
      </c>
      <c r="N1150" s="225" t="s">
        <v>43</v>
      </c>
      <c r="O1150" s="87"/>
      <c r="P1150" s="226">
        <f>O1150*H1150</f>
        <v>0</v>
      </c>
      <c r="Q1150" s="226">
        <v>0</v>
      </c>
      <c r="R1150" s="226">
        <f>Q1150*H1150</f>
        <v>0</v>
      </c>
      <c r="S1150" s="226">
        <v>0</v>
      </c>
      <c r="T1150" s="227">
        <f>S1150*H1150</f>
        <v>0</v>
      </c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R1150" s="228" t="s">
        <v>341</v>
      </c>
      <c r="AT1150" s="228" t="s">
        <v>223</v>
      </c>
      <c r="AU1150" s="228" t="s">
        <v>82</v>
      </c>
      <c r="AY1150" s="20" t="s">
        <v>221</v>
      </c>
      <c r="BE1150" s="229">
        <f>IF(N1150="základní",J1150,0)</f>
        <v>0</v>
      </c>
      <c r="BF1150" s="229">
        <f>IF(N1150="snížená",J1150,0)</f>
        <v>0</v>
      </c>
      <c r="BG1150" s="229">
        <f>IF(N1150="zákl. přenesená",J1150,0)</f>
        <v>0</v>
      </c>
      <c r="BH1150" s="229">
        <f>IF(N1150="sníž. přenesená",J1150,0)</f>
        <v>0</v>
      </c>
      <c r="BI1150" s="229">
        <f>IF(N1150="nulová",J1150,0)</f>
        <v>0</v>
      </c>
      <c r="BJ1150" s="20" t="s">
        <v>80</v>
      </c>
      <c r="BK1150" s="229">
        <f>ROUND(I1150*H1150,2)</f>
        <v>0</v>
      </c>
      <c r="BL1150" s="20" t="s">
        <v>341</v>
      </c>
      <c r="BM1150" s="228" t="s">
        <v>1545</v>
      </c>
    </row>
    <row r="1151" spans="1:47" s="2" customFormat="1" ht="12">
      <c r="A1151" s="41"/>
      <c r="B1151" s="42"/>
      <c r="C1151" s="43"/>
      <c r="D1151" s="230" t="s">
        <v>230</v>
      </c>
      <c r="E1151" s="43"/>
      <c r="F1151" s="231" t="s">
        <v>1546</v>
      </c>
      <c r="G1151" s="43"/>
      <c r="H1151" s="43"/>
      <c r="I1151" s="232"/>
      <c r="J1151" s="43"/>
      <c r="K1151" s="43"/>
      <c r="L1151" s="47"/>
      <c r="M1151" s="233"/>
      <c r="N1151" s="234"/>
      <c r="O1151" s="87"/>
      <c r="P1151" s="87"/>
      <c r="Q1151" s="87"/>
      <c r="R1151" s="87"/>
      <c r="S1151" s="87"/>
      <c r="T1151" s="88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T1151" s="20" t="s">
        <v>230</v>
      </c>
      <c r="AU1151" s="20" t="s">
        <v>82</v>
      </c>
    </row>
    <row r="1152" spans="1:47" s="2" customFormat="1" ht="12">
      <c r="A1152" s="41"/>
      <c r="B1152" s="42"/>
      <c r="C1152" s="43"/>
      <c r="D1152" s="235" t="s">
        <v>232</v>
      </c>
      <c r="E1152" s="43"/>
      <c r="F1152" s="236" t="s">
        <v>1547</v>
      </c>
      <c r="G1152" s="43"/>
      <c r="H1152" s="43"/>
      <c r="I1152" s="232"/>
      <c r="J1152" s="43"/>
      <c r="K1152" s="43"/>
      <c r="L1152" s="47"/>
      <c r="M1152" s="233"/>
      <c r="N1152" s="234"/>
      <c r="O1152" s="87"/>
      <c r="P1152" s="87"/>
      <c r="Q1152" s="87"/>
      <c r="R1152" s="87"/>
      <c r="S1152" s="87"/>
      <c r="T1152" s="88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T1152" s="20" t="s">
        <v>232</v>
      </c>
      <c r="AU1152" s="20" t="s">
        <v>82</v>
      </c>
    </row>
    <row r="1153" spans="1:63" s="12" customFormat="1" ht="22.8" customHeight="1">
      <c r="A1153" s="12"/>
      <c r="B1153" s="201"/>
      <c r="C1153" s="202"/>
      <c r="D1153" s="203" t="s">
        <v>71</v>
      </c>
      <c r="E1153" s="215" t="s">
        <v>1548</v>
      </c>
      <c r="F1153" s="215" t="s">
        <v>1549</v>
      </c>
      <c r="G1153" s="202"/>
      <c r="H1153" s="202"/>
      <c r="I1153" s="205"/>
      <c r="J1153" s="216">
        <f>BK1153</f>
        <v>0</v>
      </c>
      <c r="K1153" s="202"/>
      <c r="L1153" s="207"/>
      <c r="M1153" s="208"/>
      <c r="N1153" s="209"/>
      <c r="O1153" s="209"/>
      <c r="P1153" s="210">
        <f>SUM(P1154:P1201)</f>
        <v>0</v>
      </c>
      <c r="Q1153" s="209"/>
      <c r="R1153" s="210">
        <f>SUM(R1154:R1201)</f>
        <v>0.0346134</v>
      </c>
      <c r="S1153" s="209"/>
      <c r="T1153" s="211">
        <f>SUM(T1154:T1201)</f>
        <v>0</v>
      </c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R1153" s="212" t="s">
        <v>82</v>
      </c>
      <c r="AT1153" s="213" t="s">
        <v>71</v>
      </c>
      <c r="AU1153" s="213" t="s">
        <v>80</v>
      </c>
      <c r="AY1153" s="212" t="s">
        <v>221</v>
      </c>
      <c r="BK1153" s="214">
        <f>SUM(BK1154:BK1201)</f>
        <v>0</v>
      </c>
    </row>
    <row r="1154" spans="1:65" s="2" customFormat="1" ht="21.75" customHeight="1">
      <c r="A1154" s="41"/>
      <c r="B1154" s="42"/>
      <c r="C1154" s="217" t="s">
        <v>1550</v>
      </c>
      <c r="D1154" s="217" t="s">
        <v>223</v>
      </c>
      <c r="E1154" s="218" t="s">
        <v>1551</v>
      </c>
      <c r="F1154" s="219" t="s">
        <v>1552</v>
      </c>
      <c r="G1154" s="220" t="s">
        <v>305</v>
      </c>
      <c r="H1154" s="221">
        <v>1.91</v>
      </c>
      <c r="I1154" s="222"/>
      <c r="J1154" s="223">
        <f>ROUND(I1154*H1154,2)</f>
        <v>0</v>
      </c>
      <c r="K1154" s="219" t="s">
        <v>227</v>
      </c>
      <c r="L1154" s="47"/>
      <c r="M1154" s="224" t="s">
        <v>19</v>
      </c>
      <c r="N1154" s="225" t="s">
        <v>43</v>
      </c>
      <c r="O1154" s="87"/>
      <c r="P1154" s="226">
        <f>O1154*H1154</f>
        <v>0</v>
      </c>
      <c r="Q1154" s="226">
        <v>6E-05</v>
      </c>
      <c r="R1154" s="226">
        <f>Q1154*H1154</f>
        <v>0.0001146</v>
      </c>
      <c r="S1154" s="226">
        <v>0</v>
      </c>
      <c r="T1154" s="227">
        <f>S1154*H1154</f>
        <v>0</v>
      </c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R1154" s="228" t="s">
        <v>341</v>
      </c>
      <c r="AT1154" s="228" t="s">
        <v>223</v>
      </c>
      <c r="AU1154" s="228" t="s">
        <v>82</v>
      </c>
      <c r="AY1154" s="20" t="s">
        <v>221</v>
      </c>
      <c r="BE1154" s="229">
        <f>IF(N1154="základní",J1154,0)</f>
        <v>0</v>
      </c>
      <c r="BF1154" s="229">
        <f>IF(N1154="snížená",J1154,0)</f>
        <v>0</v>
      </c>
      <c r="BG1154" s="229">
        <f>IF(N1154="zákl. přenesená",J1154,0)</f>
        <v>0</v>
      </c>
      <c r="BH1154" s="229">
        <f>IF(N1154="sníž. přenesená",J1154,0)</f>
        <v>0</v>
      </c>
      <c r="BI1154" s="229">
        <f>IF(N1154="nulová",J1154,0)</f>
        <v>0</v>
      </c>
      <c r="BJ1154" s="20" t="s">
        <v>80</v>
      </c>
      <c r="BK1154" s="229">
        <f>ROUND(I1154*H1154,2)</f>
        <v>0</v>
      </c>
      <c r="BL1154" s="20" t="s">
        <v>341</v>
      </c>
      <c r="BM1154" s="228" t="s">
        <v>1553</v>
      </c>
    </row>
    <row r="1155" spans="1:47" s="2" customFormat="1" ht="12">
      <c r="A1155" s="41"/>
      <c r="B1155" s="42"/>
      <c r="C1155" s="43"/>
      <c r="D1155" s="230" t="s">
        <v>230</v>
      </c>
      <c r="E1155" s="43"/>
      <c r="F1155" s="231" t="s">
        <v>1554</v>
      </c>
      <c r="G1155" s="43"/>
      <c r="H1155" s="43"/>
      <c r="I1155" s="232"/>
      <c r="J1155" s="43"/>
      <c r="K1155" s="43"/>
      <c r="L1155" s="47"/>
      <c r="M1155" s="233"/>
      <c r="N1155" s="234"/>
      <c r="O1155" s="87"/>
      <c r="P1155" s="87"/>
      <c r="Q1155" s="87"/>
      <c r="R1155" s="87"/>
      <c r="S1155" s="87"/>
      <c r="T1155" s="88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T1155" s="20" t="s">
        <v>230</v>
      </c>
      <c r="AU1155" s="20" t="s">
        <v>82</v>
      </c>
    </row>
    <row r="1156" spans="1:47" s="2" customFormat="1" ht="12">
      <c r="A1156" s="41"/>
      <c r="B1156" s="42"/>
      <c r="C1156" s="43"/>
      <c r="D1156" s="235" t="s">
        <v>232</v>
      </c>
      <c r="E1156" s="43"/>
      <c r="F1156" s="236" t="s">
        <v>1555</v>
      </c>
      <c r="G1156" s="43"/>
      <c r="H1156" s="43"/>
      <c r="I1156" s="232"/>
      <c r="J1156" s="43"/>
      <c r="K1156" s="43"/>
      <c r="L1156" s="47"/>
      <c r="M1156" s="233"/>
      <c r="N1156" s="234"/>
      <c r="O1156" s="87"/>
      <c r="P1156" s="87"/>
      <c r="Q1156" s="87"/>
      <c r="R1156" s="87"/>
      <c r="S1156" s="87"/>
      <c r="T1156" s="88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T1156" s="20" t="s">
        <v>232</v>
      </c>
      <c r="AU1156" s="20" t="s">
        <v>82</v>
      </c>
    </row>
    <row r="1157" spans="1:51" s="13" customFormat="1" ht="12">
      <c r="A1157" s="13"/>
      <c r="B1157" s="237"/>
      <c r="C1157" s="238"/>
      <c r="D1157" s="230" t="s">
        <v>234</v>
      </c>
      <c r="E1157" s="239" t="s">
        <v>19</v>
      </c>
      <c r="F1157" s="240" t="s">
        <v>1556</v>
      </c>
      <c r="G1157" s="238"/>
      <c r="H1157" s="241">
        <v>1.91</v>
      </c>
      <c r="I1157" s="242"/>
      <c r="J1157" s="238"/>
      <c r="K1157" s="238"/>
      <c r="L1157" s="243"/>
      <c r="M1157" s="244"/>
      <c r="N1157" s="245"/>
      <c r="O1157" s="245"/>
      <c r="P1157" s="245"/>
      <c r="Q1157" s="245"/>
      <c r="R1157" s="245"/>
      <c r="S1157" s="245"/>
      <c r="T1157" s="246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47" t="s">
        <v>234</v>
      </c>
      <c r="AU1157" s="247" t="s">
        <v>82</v>
      </c>
      <c r="AV1157" s="13" t="s">
        <v>82</v>
      </c>
      <c r="AW1157" s="13" t="s">
        <v>33</v>
      </c>
      <c r="AX1157" s="13" t="s">
        <v>72</v>
      </c>
      <c r="AY1157" s="247" t="s">
        <v>221</v>
      </c>
    </row>
    <row r="1158" spans="1:51" s="15" customFormat="1" ht="12">
      <c r="A1158" s="15"/>
      <c r="B1158" s="258"/>
      <c r="C1158" s="259"/>
      <c r="D1158" s="230" t="s">
        <v>234</v>
      </c>
      <c r="E1158" s="260" t="s">
        <v>19</v>
      </c>
      <c r="F1158" s="261" t="s">
        <v>243</v>
      </c>
      <c r="G1158" s="259"/>
      <c r="H1158" s="262">
        <v>1.91</v>
      </c>
      <c r="I1158" s="263"/>
      <c r="J1158" s="259"/>
      <c r="K1158" s="259"/>
      <c r="L1158" s="264"/>
      <c r="M1158" s="265"/>
      <c r="N1158" s="266"/>
      <c r="O1158" s="266"/>
      <c r="P1158" s="266"/>
      <c r="Q1158" s="266"/>
      <c r="R1158" s="266"/>
      <c r="S1158" s="266"/>
      <c r="T1158" s="267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T1158" s="268" t="s">
        <v>234</v>
      </c>
      <c r="AU1158" s="268" t="s">
        <v>82</v>
      </c>
      <c r="AV1158" s="15" t="s">
        <v>228</v>
      </c>
      <c r="AW1158" s="15" t="s">
        <v>33</v>
      </c>
      <c r="AX1158" s="15" t="s">
        <v>80</v>
      </c>
      <c r="AY1158" s="268" t="s">
        <v>221</v>
      </c>
    </row>
    <row r="1159" spans="1:65" s="2" customFormat="1" ht="44.25" customHeight="1">
      <c r="A1159" s="41"/>
      <c r="B1159" s="42"/>
      <c r="C1159" s="269" t="s">
        <v>1557</v>
      </c>
      <c r="D1159" s="269" t="s">
        <v>295</v>
      </c>
      <c r="E1159" s="270" t="s">
        <v>1558</v>
      </c>
      <c r="F1159" s="271" t="s">
        <v>1559</v>
      </c>
      <c r="G1159" s="272" t="s">
        <v>336</v>
      </c>
      <c r="H1159" s="273">
        <v>1</v>
      </c>
      <c r="I1159" s="274"/>
      <c r="J1159" s="275">
        <f>ROUND(I1159*H1159,2)</f>
        <v>0</v>
      </c>
      <c r="K1159" s="271" t="s">
        <v>632</v>
      </c>
      <c r="L1159" s="276"/>
      <c r="M1159" s="277" t="s">
        <v>19</v>
      </c>
      <c r="N1159" s="278" t="s">
        <v>43</v>
      </c>
      <c r="O1159" s="87"/>
      <c r="P1159" s="226">
        <f>O1159*H1159</f>
        <v>0</v>
      </c>
      <c r="Q1159" s="226">
        <v>0</v>
      </c>
      <c r="R1159" s="226">
        <f>Q1159*H1159</f>
        <v>0</v>
      </c>
      <c r="S1159" s="226">
        <v>0</v>
      </c>
      <c r="T1159" s="227">
        <f>S1159*H1159</f>
        <v>0</v>
      </c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R1159" s="228" t="s">
        <v>279</v>
      </c>
      <c r="AT1159" s="228" t="s">
        <v>295</v>
      </c>
      <c r="AU1159" s="228" t="s">
        <v>82</v>
      </c>
      <c r="AY1159" s="20" t="s">
        <v>221</v>
      </c>
      <c r="BE1159" s="229">
        <f>IF(N1159="základní",J1159,0)</f>
        <v>0</v>
      </c>
      <c r="BF1159" s="229">
        <f>IF(N1159="snížená",J1159,0)</f>
        <v>0</v>
      </c>
      <c r="BG1159" s="229">
        <f>IF(N1159="zákl. přenesená",J1159,0)</f>
        <v>0</v>
      </c>
      <c r="BH1159" s="229">
        <f>IF(N1159="sníž. přenesená",J1159,0)</f>
        <v>0</v>
      </c>
      <c r="BI1159" s="229">
        <f>IF(N1159="nulová",J1159,0)</f>
        <v>0</v>
      </c>
      <c r="BJ1159" s="20" t="s">
        <v>80</v>
      </c>
      <c r="BK1159" s="229">
        <f>ROUND(I1159*H1159,2)</f>
        <v>0</v>
      </c>
      <c r="BL1159" s="20" t="s">
        <v>228</v>
      </c>
      <c r="BM1159" s="228" t="s">
        <v>1560</v>
      </c>
    </row>
    <row r="1160" spans="1:47" s="2" customFormat="1" ht="12">
      <c r="A1160" s="41"/>
      <c r="B1160" s="42"/>
      <c r="C1160" s="43"/>
      <c r="D1160" s="230" t="s">
        <v>230</v>
      </c>
      <c r="E1160" s="43"/>
      <c r="F1160" s="231" t="s">
        <v>1559</v>
      </c>
      <c r="G1160" s="43"/>
      <c r="H1160" s="43"/>
      <c r="I1160" s="232"/>
      <c r="J1160" s="43"/>
      <c r="K1160" s="43"/>
      <c r="L1160" s="47"/>
      <c r="M1160" s="233"/>
      <c r="N1160" s="234"/>
      <c r="O1160" s="87"/>
      <c r="P1160" s="87"/>
      <c r="Q1160" s="87"/>
      <c r="R1160" s="87"/>
      <c r="S1160" s="87"/>
      <c r="T1160" s="88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T1160" s="20" t="s">
        <v>230</v>
      </c>
      <c r="AU1160" s="20" t="s">
        <v>82</v>
      </c>
    </row>
    <row r="1161" spans="1:65" s="2" customFormat="1" ht="24.15" customHeight="1">
      <c r="A1161" s="41"/>
      <c r="B1161" s="42"/>
      <c r="C1161" s="217" t="s">
        <v>1561</v>
      </c>
      <c r="D1161" s="217" t="s">
        <v>223</v>
      </c>
      <c r="E1161" s="218" t="s">
        <v>1562</v>
      </c>
      <c r="F1161" s="219" t="s">
        <v>1563</v>
      </c>
      <c r="G1161" s="220" t="s">
        <v>336</v>
      </c>
      <c r="H1161" s="221">
        <v>2</v>
      </c>
      <c r="I1161" s="222"/>
      <c r="J1161" s="223">
        <f>ROUND(I1161*H1161,2)</f>
        <v>0</v>
      </c>
      <c r="K1161" s="219" t="s">
        <v>227</v>
      </c>
      <c r="L1161" s="47"/>
      <c r="M1161" s="224" t="s">
        <v>19</v>
      </c>
      <c r="N1161" s="225" t="s">
        <v>43</v>
      </c>
      <c r="O1161" s="87"/>
      <c r="P1161" s="226">
        <f>O1161*H1161</f>
        <v>0</v>
      </c>
      <c r="Q1161" s="226">
        <v>0</v>
      </c>
      <c r="R1161" s="226">
        <f>Q1161*H1161</f>
        <v>0</v>
      </c>
      <c r="S1161" s="226">
        <v>0</v>
      </c>
      <c r="T1161" s="227">
        <f>S1161*H1161</f>
        <v>0</v>
      </c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R1161" s="228" t="s">
        <v>341</v>
      </c>
      <c r="AT1161" s="228" t="s">
        <v>223</v>
      </c>
      <c r="AU1161" s="228" t="s">
        <v>82</v>
      </c>
      <c r="AY1161" s="20" t="s">
        <v>221</v>
      </c>
      <c r="BE1161" s="229">
        <f>IF(N1161="základní",J1161,0)</f>
        <v>0</v>
      </c>
      <c r="BF1161" s="229">
        <f>IF(N1161="snížená",J1161,0)</f>
        <v>0</v>
      </c>
      <c r="BG1161" s="229">
        <f>IF(N1161="zákl. přenesená",J1161,0)</f>
        <v>0</v>
      </c>
      <c r="BH1161" s="229">
        <f>IF(N1161="sníž. přenesená",J1161,0)</f>
        <v>0</v>
      </c>
      <c r="BI1161" s="229">
        <f>IF(N1161="nulová",J1161,0)</f>
        <v>0</v>
      </c>
      <c r="BJ1161" s="20" t="s">
        <v>80</v>
      </c>
      <c r="BK1161" s="229">
        <f>ROUND(I1161*H1161,2)</f>
        <v>0</v>
      </c>
      <c r="BL1161" s="20" t="s">
        <v>341</v>
      </c>
      <c r="BM1161" s="228" t="s">
        <v>1564</v>
      </c>
    </row>
    <row r="1162" spans="1:47" s="2" customFormat="1" ht="12">
      <c r="A1162" s="41"/>
      <c r="B1162" s="42"/>
      <c r="C1162" s="43"/>
      <c r="D1162" s="230" t="s">
        <v>230</v>
      </c>
      <c r="E1162" s="43"/>
      <c r="F1162" s="231" t="s">
        <v>1565</v>
      </c>
      <c r="G1162" s="43"/>
      <c r="H1162" s="43"/>
      <c r="I1162" s="232"/>
      <c r="J1162" s="43"/>
      <c r="K1162" s="43"/>
      <c r="L1162" s="47"/>
      <c r="M1162" s="233"/>
      <c r="N1162" s="234"/>
      <c r="O1162" s="87"/>
      <c r="P1162" s="87"/>
      <c r="Q1162" s="87"/>
      <c r="R1162" s="87"/>
      <c r="S1162" s="87"/>
      <c r="T1162" s="88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T1162" s="20" t="s">
        <v>230</v>
      </c>
      <c r="AU1162" s="20" t="s">
        <v>82</v>
      </c>
    </row>
    <row r="1163" spans="1:47" s="2" customFormat="1" ht="12">
      <c r="A1163" s="41"/>
      <c r="B1163" s="42"/>
      <c r="C1163" s="43"/>
      <c r="D1163" s="235" t="s">
        <v>232</v>
      </c>
      <c r="E1163" s="43"/>
      <c r="F1163" s="236" t="s">
        <v>1566</v>
      </c>
      <c r="G1163" s="43"/>
      <c r="H1163" s="43"/>
      <c r="I1163" s="232"/>
      <c r="J1163" s="43"/>
      <c r="K1163" s="43"/>
      <c r="L1163" s="47"/>
      <c r="M1163" s="233"/>
      <c r="N1163" s="234"/>
      <c r="O1163" s="87"/>
      <c r="P1163" s="87"/>
      <c r="Q1163" s="87"/>
      <c r="R1163" s="87"/>
      <c r="S1163" s="87"/>
      <c r="T1163" s="88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T1163" s="20" t="s">
        <v>232</v>
      </c>
      <c r="AU1163" s="20" t="s">
        <v>82</v>
      </c>
    </row>
    <row r="1164" spans="1:51" s="13" customFormat="1" ht="12">
      <c r="A1164" s="13"/>
      <c r="B1164" s="237"/>
      <c r="C1164" s="238"/>
      <c r="D1164" s="230" t="s">
        <v>234</v>
      </c>
      <c r="E1164" s="239" t="s">
        <v>19</v>
      </c>
      <c r="F1164" s="240" t="s">
        <v>1567</v>
      </c>
      <c r="G1164" s="238"/>
      <c r="H1164" s="241">
        <v>1</v>
      </c>
      <c r="I1164" s="242"/>
      <c r="J1164" s="238"/>
      <c r="K1164" s="238"/>
      <c r="L1164" s="243"/>
      <c r="M1164" s="244"/>
      <c r="N1164" s="245"/>
      <c r="O1164" s="245"/>
      <c r="P1164" s="245"/>
      <c r="Q1164" s="245"/>
      <c r="R1164" s="245"/>
      <c r="S1164" s="245"/>
      <c r="T1164" s="246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7" t="s">
        <v>234</v>
      </c>
      <c r="AU1164" s="247" t="s">
        <v>82</v>
      </c>
      <c r="AV1164" s="13" t="s">
        <v>82</v>
      </c>
      <c r="AW1164" s="13" t="s">
        <v>33</v>
      </c>
      <c r="AX1164" s="13" t="s">
        <v>72</v>
      </c>
      <c r="AY1164" s="247" t="s">
        <v>221</v>
      </c>
    </row>
    <row r="1165" spans="1:51" s="13" customFormat="1" ht="12">
      <c r="A1165" s="13"/>
      <c r="B1165" s="237"/>
      <c r="C1165" s="238"/>
      <c r="D1165" s="230" t="s">
        <v>234</v>
      </c>
      <c r="E1165" s="239" t="s">
        <v>19</v>
      </c>
      <c r="F1165" s="240" t="s">
        <v>1568</v>
      </c>
      <c r="G1165" s="238"/>
      <c r="H1165" s="241">
        <v>1</v>
      </c>
      <c r="I1165" s="242"/>
      <c r="J1165" s="238"/>
      <c r="K1165" s="238"/>
      <c r="L1165" s="243"/>
      <c r="M1165" s="244"/>
      <c r="N1165" s="245"/>
      <c r="O1165" s="245"/>
      <c r="P1165" s="245"/>
      <c r="Q1165" s="245"/>
      <c r="R1165" s="245"/>
      <c r="S1165" s="245"/>
      <c r="T1165" s="246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7" t="s">
        <v>234</v>
      </c>
      <c r="AU1165" s="247" t="s">
        <v>82</v>
      </c>
      <c r="AV1165" s="13" t="s">
        <v>82</v>
      </c>
      <c r="AW1165" s="13" t="s">
        <v>33</v>
      </c>
      <c r="AX1165" s="13" t="s">
        <v>72</v>
      </c>
      <c r="AY1165" s="247" t="s">
        <v>221</v>
      </c>
    </row>
    <row r="1166" spans="1:51" s="15" customFormat="1" ht="12">
      <c r="A1166" s="15"/>
      <c r="B1166" s="258"/>
      <c r="C1166" s="259"/>
      <c r="D1166" s="230" t="s">
        <v>234</v>
      </c>
      <c r="E1166" s="260" t="s">
        <v>19</v>
      </c>
      <c r="F1166" s="261" t="s">
        <v>243</v>
      </c>
      <c r="G1166" s="259"/>
      <c r="H1166" s="262">
        <v>2</v>
      </c>
      <c r="I1166" s="263"/>
      <c r="J1166" s="259"/>
      <c r="K1166" s="259"/>
      <c r="L1166" s="264"/>
      <c r="M1166" s="265"/>
      <c r="N1166" s="266"/>
      <c r="O1166" s="266"/>
      <c r="P1166" s="266"/>
      <c r="Q1166" s="266"/>
      <c r="R1166" s="266"/>
      <c r="S1166" s="266"/>
      <c r="T1166" s="267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T1166" s="268" t="s">
        <v>234</v>
      </c>
      <c r="AU1166" s="268" t="s">
        <v>82</v>
      </c>
      <c r="AV1166" s="15" t="s">
        <v>228</v>
      </c>
      <c r="AW1166" s="15" t="s">
        <v>33</v>
      </c>
      <c r="AX1166" s="15" t="s">
        <v>80</v>
      </c>
      <c r="AY1166" s="268" t="s">
        <v>221</v>
      </c>
    </row>
    <row r="1167" spans="1:65" s="2" customFormat="1" ht="24.15" customHeight="1">
      <c r="A1167" s="41"/>
      <c r="B1167" s="42"/>
      <c r="C1167" s="269" t="s">
        <v>1569</v>
      </c>
      <c r="D1167" s="269" t="s">
        <v>295</v>
      </c>
      <c r="E1167" s="270" t="s">
        <v>1570</v>
      </c>
      <c r="F1167" s="271" t="s">
        <v>1571</v>
      </c>
      <c r="G1167" s="272" t="s">
        <v>226</v>
      </c>
      <c r="H1167" s="273">
        <v>1.837</v>
      </c>
      <c r="I1167" s="274"/>
      <c r="J1167" s="275">
        <f>ROUND(I1167*H1167,2)</f>
        <v>0</v>
      </c>
      <c r="K1167" s="271" t="s">
        <v>227</v>
      </c>
      <c r="L1167" s="276"/>
      <c r="M1167" s="277" t="s">
        <v>19</v>
      </c>
      <c r="N1167" s="278" t="s">
        <v>43</v>
      </c>
      <c r="O1167" s="87"/>
      <c r="P1167" s="226">
        <f>O1167*H1167</f>
        <v>0</v>
      </c>
      <c r="Q1167" s="226">
        <v>0.012</v>
      </c>
      <c r="R1167" s="226">
        <f>Q1167*H1167</f>
        <v>0.022044</v>
      </c>
      <c r="S1167" s="226">
        <v>0</v>
      </c>
      <c r="T1167" s="227">
        <f>S1167*H1167</f>
        <v>0</v>
      </c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R1167" s="228" t="s">
        <v>484</v>
      </c>
      <c r="AT1167" s="228" t="s">
        <v>295</v>
      </c>
      <c r="AU1167" s="228" t="s">
        <v>82</v>
      </c>
      <c r="AY1167" s="20" t="s">
        <v>221</v>
      </c>
      <c r="BE1167" s="229">
        <f>IF(N1167="základní",J1167,0)</f>
        <v>0</v>
      </c>
      <c r="BF1167" s="229">
        <f>IF(N1167="snížená",J1167,0)</f>
        <v>0</v>
      </c>
      <c r="BG1167" s="229">
        <f>IF(N1167="zákl. přenesená",J1167,0)</f>
        <v>0</v>
      </c>
      <c r="BH1167" s="229">
        <f>IF(N1167="sníž. přenesená",J1167,0)</f>
        <v>0</v>
      </c>
      <c r="BI1167" s="229">
        <f>IF(N1167="nulová",J1167,0)</f>
        <v>0</v>
      </c>
      <c r="BJ1167" s="20" t="s">
        <v>80</v>
      </c>
      <c r="BK1167" s="229">
        <f>ROUND(I1167*H1167,2)</f>
        <v>0</v>
      </c>
      <c r="BL1167" s="20" t="s">
        <v>341</v>
      </c>
      <c r="BM1167" s="228" t="s">
        <v>1572</v>
      </c>
    </row>
    <row r="1168" spans="1:47" s="2" customFormat="1" ht="12">
      <c r="A1168" s="41"/>
      <c r="B1168" s="42"/>
      <c r="C1168" s="43"/>
      <c r="D1168" s="230" t="s">
        <v>230</v>
      </c>
      <c r="E1168" s="43"/>
      <c r="F1168" s="231" t="s">
        <v>1571</v>
      </c>
      <c r="G1168" s="43"/>
      <c r="H1168" s="43"/>
      <c r="I1168" s="232"/>
      <c r="J1168" s="43"/>
      <c r="K1168" s="43"/>
      <c r="L1168" s="47"/>
      <c r="M1168" s="233"/>
      <c r="N1168" s="234"/>
      <c r="O1168" s="87"/>
      <c r="P1168" s="87"/>
      <c r="Q1168" s="87"/>
      <c r="R1168" s="87"/>
      <c r="S1168" s="87"/>
      <c r="T1168" s="88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T1168" s="20" t="s">
        <v>230</v>
      </c>
      <c r="AU1168" s="20" t="s">
        <v>82</v>
      </c>
    </row>
    <row r="1169" spans="1:51" s="13" customFormat="1" ht="12">
      <c r="A1169" s="13"/>
      <c r="B1169" s="237"/>
      <c r="C1169" s="238"/>
      <c r="D1169" s="230" t="s">
        <v>234</v>
      </c>
      <c r="E1169" s="239" t="s">
        <v>19</v>
      </c>
      <c r="F1169" s="240" t="s">
        <v>1573</v>
      </c>
      <c r="G1169" s="238"/>
      <c r="H1169" s="241">
        <v>1.67</v>
      </c>
      <c r="I1169" s="242"/>
      <c r="J1169" s="238"/>
      <c r="K1169" s="238"/>
      <c r="L1169" s="243"/>
      <c r="M1169" s="244"/>
      <c r="N1169" s="245"/>
      <c r="O1169" s="245"/>
      <c r="P1169" s="245"/>
      <c r="Q1169" s="245"/>
      <c r="R1169" s="245"/>
      <c r="S1169" s="245"/>
      <c r="T1169" s="246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47" t="s">
        <v>234</v>
      </c>
      <c r="AU1169" s="247" t="s">
        <v>82</v>
      </c>
      <c r="AV1169" s="13" t="s">
        <v>82</v>
      </c>
      <c r="AW1169" s="13" t="s">
        <v>33</v>
      </c>
      <c r="AX1169" s="13" t="s">
        <v>72</v>
      </c>
      <c r="AY1169" s="247" t="s">
        <v>221</v>
      </c>
    </row>
    <row r="1170" spans="1:51" s="15" customFormat="1" ht="12">
      <c r="A1170" s="15"/>
      <c r="B1170" s="258"/>
      <c r="C1170" s="259"/>
      <c r="D1170" s="230" t="s">
        <v>234</v>
      </c>
      <c r="E1170" s="260" t="s">
        <v>19</v>
      </c>
      <c r="F1170" s="261" t="s">
        <v>243</v>
      </c>
      <c r="G1170" s="259"/>
      <c r="H1170" s="262">
        <v>1.67</v>
      </c>
      <c r="I1170" s="263"/>
      <c r="J1170" s="259"/>
      <c r="K1170" s="259"/>
      <c r="L1170" s="264"/>
      <c r="M1170" s="265"/>
      <c r="N1170" s="266"/>
      <c r="O1170" s="266"/>
      <c r="P1170" s="266"/>
      <c r="Q1170" s="266"/>
      <c r="R1170" s="266"/>
      <c r="S1170" s="266"/>
      <c r="T1170" s="267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T1170" s="268" t="s">
        <v>234</v>
      </c>
      <c r="AU1170" s="268" t="s">
        <v>82</v>
      </c>
      <c r="AV1170" s="15" t="s">
        <v>228</v>
      </c>
      <c r="AW1170" s="15" t="s">
        <v>33</v>
      </c>
      <c r="AX1170" s="15" t="s">
        <v>80</v>
      </c>
      <c r="AY1170" s="268" t="s">
        <v>221</v>
      </c>
    </row>
    <row r="1171" spans="1:51" s="13" customFormat="1" ht="12">
      <c r="A1171" s="13"/>
      <c r="B1171" s="237"/>
      <c r="C1171" s="238"/>
      <c r="D1171" s="230" t="s">
        <v>234</v>
      </c>
      <c r="E1171" s="238"/>
      <c r="F1171" s="240" t="s">
        <v>1574</v>
      </c>
      <c r="G1171" s="238"/>
      <c r="H1171" s="241">
        <v>1.837</v>
      </c>
      <c r="I1171" s="242"/>
      <c r="J1171" s="238"/>
      <c r="K1171" s="238"/>
      <c r="L1171" s="243"/>
      <c r="M1171" s="244"/>
      <c r="N1171" s="245"/>
      <c r="O1171" s="245"/>
      <c r="P1171" s="245"/>
      <c r="Q1171" s="245"/>
      <c r="R1171" s="245"/>
      <c r="S1171" s="245"/>
      <c r="T1171" s="246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7" t="s">
        <v>234</v>
      </c>
      <c r="AU1171" s="247" t="s">
        <v>82</v>
      </c>
      <c r="AV1171" s="13" t="s">
        <v>82</v>
      </c>
      <c r="AW1171" s="13" t="s">
        <v>4</v>
      </c>
      <c r="AX1171" s="13" t="s">
        <v>80</v>
      </c>
      <c r="AY1171" s="247" t="s">
        <v>221</v>
      </c>
    </row>
    <row r="1172" spans="1:65" s="2" customFormat="1" ht="24.15" customHeight="1">
      <c r="A1172" s="41"/>
      <c r="B1172" s="42"/>
      <c r="C1172" s="269" t="s">
        <v>1575</v>
      </c>
      <c r="D1172" s="269" t="s">
        <v>295</v>
      </c>
      <c r="E1172" s="270" t="s">
        <v>1576</v>
      </c>
      <c r="F1172" s="271" t="s">
        <v>1577</v>
      </c>
      <c r="G1172" s="272" t="s">
        <v>226</v>
      </c>
      <c r="H1172" s="273">
        <v>1.812</v>
      </c>
      <c r="I1172" s="274"/>
      <c r="J1172" s="275">
        <f>ROUND(I1172*H1172,2)</f>
        <v>0</v>
      </c>
      <c r="K1172" s="271" t="s">
        <v>227</v>
      </c>
      <c r="L1172" s="276"/>
      <c r="M1172" s="277" t="s">
        <v>19</v>
      </c>
      <c r="N1172" s="278" t="s">
        <v>43</v>
      </c>
      <c r="O1172" s="87"/>
      <c r="P1172" s="226">
        <f>O1172*H1172</f>
        <v>0</v>
      </c>
      <c r="Q1172" s="226">
        <v>0.0042</v>
      </c>
      <c r="R1172" s="226">
        <f>Q1172*H1172</f>
        <v>0.0076104</v>
      </c>
      <c r="S1172" s="226">
        <v>0</v>
      </c>
      <c r="T1172" s="227">
        <f>S1172*H1172</f>
        <v>0</v>
      </c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R1172" s="228" t="s">
        <v>484</v>
      </c>
      <c r="AT1172" s="228" t="s">
        <v>295</v>
      </c>
      <c r="AU1172" s="228" t="s">
        <v>82</v>
      </c>
      <c r="AY1172" s="20" t="s">
        <v>221</v>
      </c>
      <c r="BE1172" s="229">
        <f>IF(N1172="základní",J1172,0)</f>
        <v>0</v>
      </c>
      <c r="BF1172" s="229">
        <f>IF(N1172="snížená",J1172,0)</f>
        <v>0</v>
      </c>
      <c r="BG1172" s="229">
        <f>IF(N1172="zákl. přenesená",J1172,0)</f>
        <v>0</v>
      </c>
      <c r="BH1172" s="229">
        <f>IF(N1172="sníž. přenesená",J1172,0)</f>
        <v>0</v>
      </c>
      <c r="BI1172" s="229">
        <f>IF(N1172="nulová",J1172,0)</f>
        <v>0</v>
      </c>
      <c r="BJ1172" s="20" t="s">
        <v>80</v>
      </c>
      <c r="BK1172" s="229">
        <f>ROUND(I1172*H1172,2)</f>
        <v>0</v>
      </c>
      <c r="BL1172" s="20" t="s">
        <v>341</v>
      </c>
      <c r="BM1172" s="228" t="s">
        <v>1578</v>
      </c>
    </row>
    <row r="1173" spans="1:47" s="2" customFormat="1" ht="12">
      <c r="A1173" s="41"/>
      <c r="B1173" s="42"/>
      <c r="C1173" s="43"/>
      <c r="D1173" s="230" t="s">
        <v>230</v>
      </c>
      <c r="E1173" s="43"/>
      <c r="F1173" s="231" t="s">
        <v>1577</v>
      </c>
      <c r="G1173" s="43"/>
      <c r="H1173" s="43"/>
      <c r="I1173" s="232"/>
      <c r="J1173" s="43"/>
      <c r="K1173" s="43"/>
      <c r="L1173" s="47"/>
      <c r="M1173" s="233"/>
      <c r="N1173" s="234"/>
      <c r="O1173" s="87"/>
      <c r="P1173" s="87"/>
      <c r="Q1173" s="87"/>
      <c r="R1173" s="87"/>
      <c r="S1173" s="87"/>
      <c r="T1173" s="88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T1173" s="20" t="s">
        <v>230</v>
      </c>
      <c r="AU1173" s="20" t="s">
        <v>82</v>
      </c>
    </row>
    <row r="1174" spans="1:51" s="13" customFormat="1" ht="12">
      <c r="A1174" s="13"/>
      <c r="B1174" s="237"/>
      <c r="C1174" s="238"/>
      <c r="D1174" s="230" t="s">
        <v>234</v>
      </c>
      <c r="E1174" s="239" t="s">
        <v>19</v>
      </c>
      <c r="F1174" s="240" t="s">
        <v>1579</v>
      </c>
      <c r="G1174" s="238"/>
      <c r="H1174" s="241">
        <v>1.812</v>
      </c>
      <c r="I1174" s="242"/>
      <c r="J1174" s="238"/>
      <c r="K1174" s="238"/>
      <c r="L1174" s="243"/>
      <c r="M1174" s="244"/>
      <c r="N1174" s="245"/>
      <c r="O1174" s="245"/>
      <c r="P1174" s="245"/>
      <c r="Q1174" s="245"/>
      <c r="R1174" s="245"/>
      <c r="S1174" s="245"/>
      <c r="T1174" s="246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7" t="s">
        <v>234</v>
      </c>
      <c r="AU1174" s="247" t="s">
        <v>82</v>
      </c>
      <c r="AV1174" s="13" t="s">
        <v>82</v>
      </c>
      <c r="AW1174" s="13" t="s">
        <v>33</v>
      </c>
      <c r="AX1174" s="13" t="s">
        <v>72</v>
      </c>
      <c r="AY1174" s="247" t="s">
        <v>221</v>
      </c>
    </row>
    <row r="1175" spans="1:51" s="15" customFormat="1" ht="12">
      <c r="A1175" s="15"/>
      <c r="B1175" s="258"/>
      <c r="C1175" s="259"/>
      <c r="D1175" s="230" t="s">
        <v>234</v>
      </c>
      <c r="E1175" s="260" t="s">
        <v>19</v>
      </c>
      <c r="F1175" s="261" t="s">
        <v>243</v>
      </c>
      <c r="G1175" s="259"/>
      <c r="H1175" s="262">
        <v>1.812</v>
      </c>
      <c r="I1175" s="263"/>
      <c r="J1175" s="259"/>
      <c r="K1175" s="259"/>
      <c r="L1175" s="264"/>
      <c r="M1175" s="265"/>
      <c r="N1175" s="266"/>
      <c r="O1175" s="266"/>
      <c r="P1175" s="266"/>
      <c r="Q1175" s="266"/>
      <c r="R1175" s="266"/>
      <c r="S1175" s="266"/>
      <c r="T1175" s="267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T1175" s="268" t="s">
        <v>234</v>
      </c>
      <c r="AU1175" s="268" t="s">
        <v>82</v>
      </c>
      <c r="AV1175" s="15" t="s">
        <v>228</v>
      </c>
      <c r="AW1175" s="15" t="s">
        <v>33</v>
      </c>
      <c r="AX1175" s="15" t="s">
        <v>80</v>
      </c>
      <c r="AY1175" s="268" t="s">
        <v>221</v>
      </c>
    </row>
    <row r="1176" spans="1:65" s="2" customFormat="1" ht="24.15" customHeight="1">
      <c r="A1176" s="41"/>
      <c r="B1176" s="42"/>
      <c r="C1176" s="217" t="s">
        <v>1580</v>
      </c>
      <c r="D1176" s="217" t="s">
        <v>223</v>
      </c>
      <c r="E1176" s="218" t="s">
        <v>1581</v>
      </c>
      <c r="F1176" s="219" t="s">
        <v>1582</v>
      </c>
      <c r="G1176" s="220" t="s">
        <v>305</v>
      </c>
      <c r="H1176" s="221">
        <v>11.76</v>
      </c>
      <c r="I1176" s="222"/>
      <c r="J1176" s="223">
        <f>ROUND(I1176*H1176,2)</f>
        <v>0</v>
      </c>
      <c r="K1176" s="219" t="s">
        <v>227</v>
      </c>
      <c r="L1176" s="47"/>
      <c r="M1176" s="224" t="s">
        <v>19</v>
      </c>
      <c r="N1176" s="225" t="s">
        <v>43</v>
      </c>
      <c r="O1176" s="87"/>
      <c r="P1176" s="226">
        <f>O1176*H1176</f>
        <v>0</v>
      </c>
      <c r="Q1176" s="226">
        <v>0</v>
      </c>
      <c r="R1176" s="226">
        <f>Q1176*H1176</f>
        <v>0</v>
      </c>
      <c r="S1176" s="226">
        <v>0</v>
      </c>
      <c r="T1176" s="227">
        <f>S1176*H1176</f>
        <v>0</v>
      </c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R1176" s="228" t="s">
        <v>341</v>
      </c>
      <c r="AT1176" s="228" t="s">
        <v>223</v>
      </c>
      <c r="AU1176" s="228" t="s">
        <v>82</v>
      </c>
      <c r="AY1176" s="20" t="s">
        <v>221</v>
      </c>
      <c r="BE1176" s="229">
        <f>IF(N1176="základní",J1176,0)</f>
        <v>0</v>
      </c>
      <c r="BF1176" s="229">
        <f>IF(N1176="snížená",J1176,0)</f>
        <v>0</v>
      </c>
      <c r="BG1176" s="229">
        <f>IF(N1176="zákl. přenesená",J1176,0)</f>
        <v>0</v>
      </c>
      <c r="BH1176" s="229">
        <f>IF(N1176="sníž. přenesená",J1176,0)</f>
        <v>0</v>
      </c>
      <c r="BI1176" s="229">
        <f>IF(N1176="nulová",J1176,0)</f>
        <v>0</v>
      </c>
      <c r="BJ1176" s="20" t="s">
        <v>80</v>
      </c>
      <c r="BK1176" s="229">
        <f>ROUND(I1176*H1176,2)</f>
        <v>0</v>
      </c>
      <c r="BL1176" s="20" t="s">
        <v>341</v>
      </c>
      <c r="BM1176" s="228" t="s">
        <v>1583</v>
      </c>
    </row>
    <row r="1177" spans="1:47" s="2" customFormat="1" ht="12">
      <c r="A1177" s="41"/>
      <c r="B1177" s="42"/>
      <c r="C1177" s="43"/>
      <c r="D1177" s="230" t="s">
        <v>230</v>
      </c>
      <c r="E1177" s="43"/>
      <c r="F1177" s="231" t="s">
        <v>1584</v>
      </c>
      <c r="G1177" s="43"/>
      <c r="H1177" s="43"/>
      <c r="I1177" s="232"/>
      <c r="J1177" s="43"/>
      <c r="K1177" s="43"/>
      <c r="L1177" s="47"/>
      <c r="M1177" s="233"/>
      <c r="N1177" s="234"/>
      <c r="O1177" s="87"/>
      <c r="P1177" s="87"/>
      <c r="Q1177" s="87"/>
      <c r="R1177" s="87"/>
      <c r="S1177" s="87"/>
      <c r="T1177" s="88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T1177" s="20" t="s">
        <v>230</v>
      </c>
      <c r="AU1177" s="20" t="s">
        <v>82</v>
      </c>
    </row>
    <row r="1178" spans="1:47" s="2" customFormat="1" ht="12">
      <c r="A1178" s="41"/>
      <c r="B1178" s="42"/>
      <c r="C1178" s="43"/>
      <c r="D1178" s="235" t="s">
        <v>232</v>
      </c>
      <c r="E1178" s="43"/>
      <c r="F1178" s="236" t="s">
        <v>1585</v>
      </c>
      <c r="G1178" s="43"/>
      <c r="H1178" s="43"/>
      <c r="I1178" s="232"/>
      <c r="J1178" s="43"/>
      <c r="K1178" s="43"/>
      <c r="L1178" s="47"/>
      <c r="M1178" s="233"/>
      <c r="N1178" s="234"/>
      <c r="O1178" s="87"/>
      <c r="P1178" s="87"/>
      <c r="Q1178" s="87"/>
      <c r="R1178" s="87"/>
      <c r="S1178" s="87"/>
      <c r="T1178" s="88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T1178" s="20" t="s">
        <v>232</v>
      </c>
      <c r="AU1178" s="20" t="s">
        <v>82</v>
      </c>
    </row>
    <row r="1179" spans="1:51" s="13" customFormat="1" ht="12">
      <c r="A1179" s="13"/>
      <c r="B1179" s="237"/>
      <c r="C1179" s="238"/>
      <c r="D1179" s="230" t="s">
        <v>234</v>
      </c>
      <c r="E1179" s="239" t="s">
        <v>19</v>
      </c>
      <c r="F1179" s="240" t="s">
        <v>1586</v>
      </c>
      <c r="G1179" s="238"/>
      <c r="H1179" s="241">
        <v>5.63</v>
      </c>
      <c r="I1179" s="242"/>
      <c r="J1179" s="238"/>
      <c r="K1179" s="238"/>
      <c r="L1179" s="243"/>
      <c r="M1179" s="244"/>
      <c r="N1179" s="245"/>
      <c r="O1179" s="245"/>
      <c r="P1179" s="245"/>
      <c r="Q1179" s="245"/>
      <c r="R1179" s="245"/>
      <c r="S1179" s="245"/>
      <c r="T1179" s="246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7" t="s">
        <v>234</v>
      </c>
      <c r="AU1179" s="247" t="s">
        <v>82</v>
      </c>
      <c r="AV1179" s="13" t="s">
        <v>82</v>
      </c>
      <c r="AW1179" s="13" t="s">
        <v>33</v>
      </c>
      <c r="AX1179" s="13" t="s">
        <v>72</v>
      </c>
      <c r="AY1179" s="247" t="s">
        <v>221</v>
      </c>
    </row>
    <row r="1180" spans="1:51" s="13" customFormat="1" ht="12">
      <c r="A1180" s="13"/>
      <c r="B1180" s="237"/>
      <c r="C1180" s="238"/>
      <c r="D1180" s="230" t="s">
        <v>234</v>
      </c>
      <c r="E1180" s="239" t="s">
        <v>19</v>
      </c>
      <c r="F1180" s="240" t="s">
        <v>1587</v>
      </c>
      <c r="G1180" s="238"/>
      <c r="H1180" s="241">
        <v>6.13</v>
      </c>
      <c r="I1180" s="242"/>
      <c r="J1180" s="238"/>
      <c r="K1180" s="238"/>
      <c r="L1180" s="243"/>
      <c r="M1180" s="244"/>
      <c r="N1180" s="245"/>
      <c r="O1180" s="245"/>
      <c r="P1180" s="245"/>
      <c r="Q1180" s="245"/>
      <c r="R1180" s="245"/>
      <c r="S1180" s="245"/>
      <c r="T1180" s="246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7" t="s">
        <v>234</v>
      </c>
      <c r="AU1180" s="247" t="s">
        <v>82</v>
      </c>
      <c r="AV1180" s="13" t="s">
        <v>82</v>
      </c>
      <c r="AW1180" s="13" t="s">
        <v>33</v>
      </c>
      <c r="AX1180" s="13" t="s">
        <v>72</v>
      </c>
      <c r="AY1180" s="247" t="s">
        <v>221</v>
      </c>
    </row>
    <row r="1181" spans="1:51" s="15" customFormat="1" ht="12">
      <c r="A1181" s="15"/>
      <c r="B1181" s="258"/>
      <c r="C1181" s="259"/>
      <c r="D1181" s="230" t="s">
        <v>234</v>
      </c>
      <c r="E1181" s="260" t="s">
        <v>19</v>
      </c>
      <c r="F1181" s="261" t="s">
        <v>243</v>
      </c>
      <c r="G1181" s="259"/>
      <c r="H1181" s="262">
        <v>11.76</v>
      </c>
      <c r="I1181" s="263"/>
      <c r="J1181" s="259"/>
      <c r="K1181" s="259"/>
      <c r="L1181" s="264"/>
      <c r="M1181" s="265"/>
      <c r="N1181" s="266"/>
      <c r="O1181" s="266"/>
      <c r="P1181" s="266"/>
      <c r="Q1181" s="266"/>
      <c r="R1181" s="266"/>
      <c r="S1181" s="266"/>
      <c r="T1181" s="267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T1181" s="268" t="s">
        <v>234</v>
      </c>
      <c r="AU1181" s="268" t="s">
        <v>82</v>
      </c>
      <c r="AV1181" s="15" t="s">
        <v>228</v>
      </c>
      <c r="AW1181" s="15" t="s">
        <v>33</v>
      </c>
      <c r="AX1181" s="15" t="s">
        <v>80</v>
      </c>
      <c r="AY1181" s="268" t="s">
        <v>221</v>
      </c>
    </row>
    <row r="1182" spans="1:65" s="2" customFormat="1" ht="21.75" customHeight="1">
      <c r="A1182" s="41"/>
      <c r="B1182" s="42"/>
      <c r="C1182" s="269" t="s">
        <v>1588</v>
      </c>
      <c r="D1182" s="269" t="s">
        <v>295</v>
      </c>
      <c r="E1182" s="270" t="s">
        <v>1589</v>
      </c>
      <c r="F1182" s="271" t="s">
        <v>1590</v>
      </c>
      <c r="G1182" s="272" t="s">
        <v>305</v>
      </c>
      <c r="H1182" s="273">
        <v>12.936</v>
      </c>
      <c r="I1182" s="274"/>
      <c r="J1182" s="275">
        <f>ROUND(I1182*H1182,2)</f>
        <v>0</v>
      </c>
      <c r="K1182" s="271" t="s">
        <v>227</v>
      </c>
      <c r="L1182" s="276"/>
      <c r="M1182" s="277" t="s">
        <v>19</v>
      </c>
      <c r="N1182" s="278" t="s">
        <v>43</v>
      </c>
      <c r="O1182" s="87"/>
      <c r="P1182" s="226">
        <f>O1182*H1182</f>
        <v>0</v>
      </c>
      <c r="Q1182" s="226">
        <v>0.0002</v>
      </c>
      <c r="R1182" s="226">
        <f>Q1182*H1182</f>
        <v>0.0025872</v>
      </c>
      <c r="S1182" s="226">
        <v>0</v>
      </c>
      <c r="T1182" s="227">
        <f>S1182*H1182</f>
        <v>0</v>
      </c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R1182" s="228" t="s">
        <v>484</v>
      </c>
      <c r="AT1182" s="228" t="s">
        <v>295</v>
      </c>
      <c r="AU1182" s="228" t="s">
        <v>82</v>
      </c>
      <c r="AY1182" s="20" t="s">
        <v>221</v>
      </c>
      <c r="BE1182" s="229">
        <f>IF(N1182="základní",J1182,0)</f>
        <v>0</v>
      </c>
      <c r="BF1182" s="229">
        <f>IF(N1182="snížená",J1182,0)</f>
        <v>0</v>
      </c>
      <c r="BG1182" s="229">
        <f>IF(N1182="zákl. přenesená",J1182,0)</f>
        <v>0</v>
      </c>
      <c r="BH1182" s="229">
        <f>IF(N1182="sníž. přenesená",J1182,0)</f>
        <v>0</v>
      </c>
      <c r="BI1182" s="229">
        <f>IF(N1182="nulová",J1182,0)</f>
        <v>0</v>
      </c>
      <c r="BJ1182" s="20" t="s">
        <v>80</v>
      </c>
      <c r="BK1182" s="229">
        <f>ROUND(I1182*H1182,2)</f>
        <v>0</v>
      </c>
      <c r="BL1182" s="20" t="s">
        <v>341</v>
      </c>
      <c r="BM1182" s="228" t="s">
        <v>1591</v>
      </c>
    </row>
    <row r="1183" spans="1:47" s="2" customFormat="1" ht="12">
      <c r="A1183" s="41"/>
      <c r="B1183" s="42"/>
      <c r="C1183" s="43"/>
      <c r="D1183" s="230" t="s">
        <v>230</v>
      </c>
      <c r="E1183" s="43"/>
      <c r="F1183" s="231" t="s">
        <v>1590</v>
      </c>
      <c r="G1183" s="43"/>
      <c r="H1183" s="43"/>
      <c r="I1183" s="232"/>
      <c r="J1183" s="43"/>
      <c r="K1183" s="43"/>
      <c r="L1183" s="47"/>
      <c r="M1183" s="233"/>
      <c r="N1183" s="234"/>
      <c r="O1183" s="87"/>
      <c r="P1183" s="87"/>
      <c r="Q1183" s="87"/>
      <c r="R1183" s="87"/>
      <c r="S1183" s="87"/>
      <c r="T1183" s="88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T1183" s="20" t="s">
        <v>230</v>
      </c>
      <c r="AU1183" s="20" t="s">
        <v>82</v>
      </c>
    </row>
    <row r="1184" spans="1:51" s="13" customFormat="1" ht="12">
      <c r="A1184" s="13"/>
      <c r="B1184" s="237"/>
      <c r="C1184" s="238"/>
      <c r="D1184" s="230" t="s">
        <v>234</v>
      </c>
      <c r="E1184" s="238"/>
      <c r="F1184" s="240" t="s">
        <v>1592</v>
      </c>
      <c r="G1184" s="238"/>
      <c r="H1184" s="241">
        <v>12.936</v>
      </c>
      <c r="I1184" s="242"/>
      <c r="J1184" s="238"/>
      <c r="K1184" s="238"/>
      <c r="L1184" s="243"/>
      <c r="M1184" s="244"/>
      <c r="N1184" s="245"/>
      <c r="O1184" s="245"/>
      <c r="P1184" s="245"/>
      <c r="Q1184" s="245"/>
      <c r="R1184" s="245"/>
      <c r="S1184" s="245"/>
      <c r="T1184" s="246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7" t="s">
        <v>234</v>
      </c>
      <c r="AU1184" s="247" t="s">
        <v>82</v>
      </c>
      <c r="AV1184" s="13" t="s">
        <v>82</v>
      </c>
      <c r="AW1184" s="13" t="s">
        <v>4</v>
      </c>
      <c r="AX1184" s="13" t="s">
        <v>80</v>
      </c>
      <c r="AY1184" s="247" t="s">
        <v>221</v>
      </c>
    </row>
    <row r="1185" spans="1:65" s="2" customFormat="1" ht="33" customHeight="1">
      <c r="A1185" s="41"/>
      <c r="B1185" s="42"/>
      <c r="C1185" s="217" t="s">
        <v>1593</v>
      </c>
      <c r="D1185" s="217" t="s">
        <v>223</v>
      </c>
      <c r="E1185" s="218" t="s">
        <v>1594</v>
      </c>
      <c r="F1185" s="219" t="s">
        <v>1595</v>
      </c>
      <c r="G1185" s="220" t="s">
        <v>226</v>
      </c>
      <c r="H1185" s="221">
        <v>12.54</v>
      </c>
      <c r="I1185" s="222"/>
      <c r="J1185" s="223">
        <f>ROUND(I1185*H1185,2)</f>
        <v>0</v>
      </c>
      <c r="K1185" s="219" t="s">
        <v>227</v>
      </c>
      <c r="L1185" s="47"/>
      <c r="M1185" s="224" t="s">
        <v>19</v>
      </c>
      <c r="N1185" s="225" t="s">
        <v>43</v>
      </c>
      <c r="O1185" s="87"/>
      <c r="P1185" s="226">
        <f>O1185*H1185</f>
        <v>0</v>
      </c>
      <c r="Q1185" s="226">
        <v>0.00018</v>
      </c>
      <c r="R1185" s="226">
        <f>Q1185*H1185</f>
        <v>0.0022572</v>
      </c>
      <c r="S1185" s="226">
        <v>0</v>
      </c>
      <c r="T1185" s="227">
        <f>S1185*H1185</f>
        <v>0</v>
      </c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R1185" s="228" t="s">
        <v>341</v>
      </c>
      <c r="AT1185" s="228" t="s">
        <v>223</v>
      </c>
      <c r="AU1185" s="228" t="s">
        <v>82</v>
      </c>
      <c r="AY1185" s="20" t="s">
        <v>221</v>
      </c>
      <c r="BE1185" s="229">
        <f>IF(N1185="základní",J1185,0)</f>
        <v>0</v>
      </c>
      <c r="BF1185" s="229">
        <f>IF(N1185="snížená",J1185,0)</f>
        <v>0</v>
      </c>
      <c r="BG1185" s="229">
        <f>IF(N1185="zákl. přenesená",J1185,0)</f>
        <v>0</v>
      </c>
      <c r="BH1185" s="229">
        <f>IF(N1185="sníž. přenesená",J1185,0)</f>
        <v>0</v>
      </c>
      <c r="BI1185" s="229">
        <f>IF(N1185="nulová",J1185,0)</f>
        <v>0</v>
      </c>
      <c r="BJ1185" s="20" t="s">
        <v>80</v>
      </c>
      <c r="BK1185" s="229">
        <f>ROUND(I1185*H1185,2)</f>
        <v>0</v>
      </c>
      <c r="BL1185" s="20" t="s">
        <v>341</v>
      </c>
      <c r="BM1185" s="228" t="s">
        <v>1596</v>
      </c>
    </row>
    <row r="1186" spans="1:47" s="2" customFormat="1" ht="12">
      <c r="A1186" s="41"/>
      <c r="B1186" s="42"/>
      <c r="C1186" s="43"/>
      <c r="D1186" s="230" t="s">
        <v>230</v>
      </c>
      <c r="E1186" s="43"/>
      <c r="F1186" s="231" t="s">
        <v>1597</v>
      </c>
      <c r="G1186" s="43"/>
      <c r="H1186" s="43"/>
      <c r="I1186" s="232"/>
      <c r="J1186" s="43"/>
      <c r="K1186" s="43"/>
      <c r="L1186" s="47"/>
      <c r="M1186" s="233"/>
      <c r="N1186" s="234"/>
      <c r="O1186" s="87"/>
      <c r="P1186" s="87"/>
      <c r="Q1186" s="87"/>
      <c r="R1186" s="87"/>
      <c r="S1186" s="87"/>
      <c r="T1186" s="88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T1186" s="20" t="s">
        <v>230</v>
      </c>
      <c r="AU1186" s="20" t="s">
        <v>82</v>
      </c>
    </row>
    <row r="1187" spans="1:47" s="2" customFormat="1" ht="12">
      <c r="A1187" s="41"/>
      <c r="B1187" s="42"/>
      <c r="C1187" s="43"/>
      <c r="D1187" s="235" t="s">
        <v>232</v>
      </c>
      <c r="E1187" s="43"/>
      <c r="F1187" s="236" t="s">
        <v>1598</v>
      </c>
      <c r="G1187" s="43"/>
      <c r="H1187" s="43"/>
      <c r="I1187" s="232"/>
      <c r="J1187" s="43"/>
      <c r="K1187" s="43"/>
      <c r="L1187" s="47"/>
      <c r="M1187" s="233"/>
      <c r="N1187" s="234"/>
      <c r="O1187" s="87"/>
      <c r="P1187" s="87"/>
      <c r="Q1187" s="87"/>
      <c r="R1187" s="87"/>
      <c r="S1187" s="87"/>
      <c r="T1187" s="88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T1187" s="20" t="s">
        <v>232</v>
      </c>
      <c r="AU1187" s="20" t="s">
        <v>82</v>
      </c>
    </row>
    <row r="1188" spans="1:51" s="13" customFormat="1" ht="12">
      <c r="A1188" s="13"/>
      <c r="B1188" s="237"/>
      <c r="C1188" s="238"/>
      <c r="D1188" s="230" t="s">
        <v>234</v>
      </c>
      <c r="E1188" s="239" t="s">
        <v>19</v>
      </c>
      <c r="F1188" s="240" t="s">
        <v>1599</v>
      </c>
      <c r="G1188" s="238"/>
      <c r="H1188" s="241">
        <v>12.54</v>
      </c>
      <c r="I1188" s="242"/>
      <c r="J1188" s="238"/>
      <c r="K1188" s="238"/>
      <c r="L1188" s="243"/>
      <c r="M1188" s="244"/>
      <c r="N1188" s="245"/>
      <c r="O1188" s="245"/>
      <c r="P1188" s="245"/>
      <c r="Q1188" s="245"/>
      <c r="R1188" s="245"/>
      <c r="S1188" s="245"/>
      <c r="T1188" s="246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7" t="s">
        <v>234</v>
      </c>
      <c r="AU1188" s="247" t="s">
        <v>82</v>
      </c>
      <c r="AV1188" s="13" t="s">
        <v>82</v>
      </c>
      <c r="AW1188" s="13" t="s">
        <v>33</v>
      </c>
      <c r="AX1188" s="13" t="s">
        <v>72</v>
      </c>
      <c r="AY1188" s="247" t="s">
        <v>221</v>
      </c>
    </row>
    <row r="1189" spans="1:51" s="15" customFormat="1" ht="12">
      <c r="A1189" s="15"/>
      <c r="B1189" s="258"/>
      <c r="C1189" s="259"/>
      <c r="D1189" s="230" t="s">
        <v>234</v>
      </c>
      <c r="E1189" s="260" t="s">
        <v>19</v>
      </c>
      <c r="F1189" s="261" t="s">
        <v>243</v>
      </c>
      <c r="G1189" s="259"/>
      <c r="H1189" s="262">
        <v>12.54</v>
      </c>
      <c r="I1189" s="263"/>
      <c r="J1189" s="259"/>
      <c r="K1189" s="259"/>
      <c r="L1189" s="264"/>
      <c r="M1189" s="265"/>
      <c r="N1189" s="266"/>
      <c r="O1189" s="266"/>
      <c r="P1189" s="266"/>
      <c r="Q1189" s="266"/>
      <c r="R1189" s="266"/>
      <c r="S1189" s="266"/>
      <c r="T1189" s="267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T1189" s="268" t="s">
        <v>234</v>
      </c>
      <c r="AU1189" s="268" t="s">
        <v>82</v>
      </c>
      <c r="AV1189" s="15" t="s">
        <v>228</v>
      </c>
      <c r="AW1189" s="15" t="s">
        <v>33</v>
      </c>
      <c r="AX1189" s="15" t="s">
        <v>80</v>
      </c>
      <c r="AY1189" s="268" t="s">
        <v>221</v>
      </c>
    </row>
    <row r="1190" spans="1:65" s="2" customFormat="1" ht="49.05" customHeight="1">
      <c r="A1190" s="41"/>
      <c r="B1190" s="42"/>
      <c r="C1190" s="269" t="s">
        <v>1600</v>
      </c>
      <c r="D1190" s="269" t="s">
        <v>295</v>
      </c>
      <c r="E1190" s="270" t="s">
        <v>1601</v>
      </c>
      <c r="F1190" s="271" t="s">
        <v>1602</v>
      </c>
      <c r="G1190" s="272" t="s">
        <v>336</v>
      </c>
      <c r="H1190" s="273">
        <v>1</v>
      </c>
      <c r="I1190" s="274"/>
      <c r="J1190" s="275">
        <f>ROUND(I1190*H1190,2)</f>
        <v>0</v>
      </c>
      <c r="K1190" s="271" t="s">
        <v>632</v>
      </c>
      <c r="L1190" s="276"/>
      <c r="M1190" s="277" t="s">
        <v>19</v>
      </c>
      <c r="N1190" s="278" t="s">
        <v>43</v>
      </c>
      <c r="O1190" s="87"/>
      <c r="P1190" s="226">
        <f>O1190*H1190</f>
        <v>0</v>
      </c>
      <c r="Q1190" s="226">
        <v>0</v>
      </c>
      <c r="R1190" s="226">
        <f>Q1190*H1190</f>
        <v>0</v>
      </c>
      <c r="S1190" s="226">
        <v>0</v>
      </c>
      <c r="T1190" s="227">
        <f>S1190*H1190</f>
        <v>0</v>
      </c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R1190" s="228" t="s">
        <v>279</v>
      </c>
      <c r="AT1190" s="228" t="s">
        <v>295</v>
      </c>
      <c r="AU1190" s="228" t="s">
        <v>82</v>
      </c>
      <c r="AY1190" s="20" t="s">
        <v>221</v>
      </c>
      <c r="BE1190" s="229">
        <f>IF(N1190="základní",J1190,0)</f>
        <v>0</v>
      </c>
      <c r="BF1190" s="229">
        <f>IF(N1190="snížená",J1190,0)</f>
        <v>0</v>
      </c>
      <c r="BG1190" s="229">
        <f>IF(N1190="zákl. přenesená",J1190,0)</f>
        <v>0</v>
      </c>
      <c r="BH1190" s="229">
        <f>IF(N1190="sníž. přenesená",J1190,0)</f>
        <v>0</v>
      </c>
      <c r="BI1190" s="229">
        <f>IF(N1190="nulová",J1190,0)</f>
        <v>0</v>
      </c>
      <c r="BJ1190" s="20" t="s">
        <v>80</v>
      </c>
      <c r="BK1190" s="229">
        <f>ROUND(I1190*H1190,2)</f>
        <v>0</v>
      </c>
      <c r="BL1190" s="20" t="s">
        <v>228</v>
      </c>
      <c r="BM1190" s="228" t="s">
        <v>1603</v>
      </c>
    </row>
    <row r="1191" spans="1:47" s="2" customFormat="1" ht="12">
      <c r="A1191" s="41"/>
      <c r="B1191" s="42"/>
      <c r="C1191" s="43"/>
      <c r="D1191" s="230" t="s">
        <v>230</v>
      </c>
      <c r="E1191" s="43"/>
      <c r="F1191" s="231" t="s">
        <v>1602</v>
      </c>
      <c r="G1191" s="43"/>
      <c r="H1191" s="43"/>
      <c r="I1191" s="232"/>
      <c r="J1191" s="43"/>
      <c r="K1191" s="43"/>
      <c r="L1191" s="47"/>
      <c r="M1191" s="233"/>
      <c r="N1191" s="234"/>
      <c r="O1191" s="87"/>
      <c r="P1191" s="87"/>
      <c r="Q1191" s="87"/>
      <c r="R1191" s="87"/>
      <c r="S1191" s="87"/>
      <c r="T1191" s="88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T1191" s="20" t="s">
        <v>230</v>
      </c>
      <c r="AU1191" s="20" t="s">
        <v>82</v>
      </c>
    </row>
    <row r="1192" spans="1:65" s="2" customFormat="1" ht="24.15" customHeight="1">
      <c r="A1192" s="41"/>
      <c r="B1192" s="42"/>
      <c r="C1192" s="217" t="s">
        <v>1604</v>
      </c>
      <c r="D1192" s="217" t="s">
        <v>223</v>
      </c>
      <c r="E1192" s="218" t="s">
        <v>1605</v>
      </c>
      <c r="F1192" s="219" t="s">
        <v>1606</v>
      </c>
      <c r="G1192" s="220" t="s">
        <v>305</v>
      </c>
      <c r="H1192" s="221">
        <v>4.9</v>
      </c>
      <c r="I1192" s="222"/>
      <c r="J1192" s="223">
        <f>ROUND(I1192*H1192,2)</f>
        <v>0</v>
      </c>
      <c r="K1192" s="219" t="s">
        <v>227</v>
      </c>
      <c r="L1192" s="47"/>
      <c r="M1192" s="224" t="s">
        <v>19</v>
      </c>
      <c r="N1192" s="225" t="s">
        <v>43</v>
      </c>
      <c r="O1192" s="87"/>
      <c r="P1192" s="226">
        <f>O1192*H1192</f>
        <v>0</v>
      </c>
      <c r="Q1192" s="226">
        <v>0</v>
      </c>
      <c r="R1192" s="226">
        <f>Q1192*H1192</f>
        <v>0</v>
      </c>
      <c r="S1192" s="226">
        <v>0</v>
      </c>
      <c r="T1192" s="227">
        <f>S1192*H1192</f>
        <v>0</v>
      </c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R1192" s="228" t="s">
        <v>341</v>
      </c>
      <c r="AT1192" s="228" t="s">
        <v>223</v>
      </c>
      <c r="AU1192" s="228" t="s">
        <v>82</v>
      </c>
      <c r="AY1192" s="20" t="s">
        <v>221</v>
      </c>
      <c r="BE1192" s="229">
        <f>IF(N1192="základní",J1192,0)</f>
        <v>0</v>
      </c>
      <c r="BF1192" s="229">
        <f>IF(N1192="snížená",J1192,0)</f>
        <v>0</v>
      </c>
      <c r="BG1192" s="229">
        <f>IF(N1192="zákl. přenesená",J1192,0)</f>
        <v>0</v>
      </c>
      <c r="BH1192" s="229">
        <f>IF(N1192="sníž. přenesená",J1192,0)</f>
        <v>0</v>
      </c>
      <c r="BI1192" s="229">
        <f>IF(N1192="nulová",J1192,0)</f>
        <v>0</v>
      </c>
      <c r="BJ1192" s="20" t="s">
        <v>80</v>
      </c>
      <c r="BK1192" s="229">
        <f>ROUND(I1192*H1192,2)</f>
        <v>0</v>
      </c>
      <c r="BL1192" s="20" t="s">
        <v>341</v>
      </c>
      <c r="BM1192" s="228" t="s">
        <v>1607</v>
      </c>
    </row>
    <row r="1193" spans="1:47" s="2" customFormat="1" ht="12">
      <c r="A1193" s="41"/>
      <c r="B1193" s="42"/>
      <c r="C1193" s="43"/>
      <c r="D1193" s="230" t="s">
        <v>230</v>
      </c>
      <c r="E1193" s="43"/>
      <c r="F1193" s="231" t="s">
        <v>1608</v>
      </c>
      <c r="G1193" s="43"/>
      <c r="H1193" s="43"/>
      <c r="I1193" s="232"/>
      <c r="J1193" s="43"/>
      <c r="K1193" s="43"/>
      <c r="L1193" s="47"/>
      <c r="M1193" s="233"/>
      <c r="N1193" s="234"/>
      <c r="O1193" s="87"/>
      <c r="P1193" s="87"/>
      <c r="Q1193" s="87"/>
      <c r="R1193" s="87"/>
      <c r="S1193" s="87"/>
      <c r="T1193" s="88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T1193" s="20" t="s">
        <v>230</v>
      </c>
      <c r="AU1193" s="20" t="s">
        <v>82</v>
      </c>
    </row>
    <row r="1194" spans="1:47" s="2" customFormat="1" ht="12">
      <c r="A1194" s="41"/>
      <c r="B1194" s="42"/>
      <c r="C1194" s="43"/>
      <c r="D1194" s="235" t="s">
        <v>232</v>
      </c>
      <c r="E1194" s="43"/>
      <c r="F1194" s="236" t="s">
        <v>1609</v>
      </c>
      <c r="G1194" s="43"/>
      <c r="H1194" s="43"/>
      <c r="I1194" s="232"/>
      <c r="J1194" s="43"/>
      <c r="K1194" s="43"/>
      <c r="L1194" s="47"/>
      <c r="M1194" s="233"/>
      <c r="N1194" s="234"/>
      <c r="O1194" s="87"/>
      <c r="P1194" s="87"/>
      <c r="Q1194" s="87"/>
      <c r="R1194" s="87"/>
      <c r="S1194" s="87"/>
      <c r="T1194" s="88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T1194" s="20" t="s">
        <v>232</v>
      </c>
      <c r="AU1194" s="20" t="s">
        <v>82</v>
      </c>
    </row>
    <row r="1195" spans="1:51" s="13" customFormat="1" ht="12">
      <c r="A1195" s="13"/>
      <c r="B1195" s="237"/>
      <c r="C1195" s="238"/>
      <c r="D1195" s="230" t="s">
        <v>234</v>
      </c>
      <c r="E1195" s="239" t="s">
        <v>19</v>
      </c>
      <c r="F1195" s="240" t="s">
        <v>1610</v>
      </c>
      <c r="G1195" s="238"/>
      <c r="H1195" s="241">
        <v>4.9</v>
      </c>
      <c r="I1195" s="242"/>
      <c r="J1195" s="238"/>
      <c r="K1195" s="238"/>
      <c r="L1195" s="243"/>
      <c r="M1195" s="244"/>
      <c r="N1195" s="245"/>
      <c r="O1195" s="245"/>
      <c r="P1195" s="245"/>
      <c r="Q1195" s="245"/>
      <c r="R1195" s="245"/>
      <c r="S1195" s="245"/>
      <c r="T1195" s="246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7" t="s">
        <v>234</v>
      </c>
      <c r="AU1195" s="247" t="s">
        <v>82</v>
      </c>
      <c r="AV1195" s="13" t="s">
        <v>82</v>
      </c>
      <c r="AW1195" s="13" t="s">
        <v>33</v>
      </c>
      <c r="AX1195" s="13" t="s">
        <v>72</v>
      </c>
      <c r="AY1195" s="247" t="s">
        <v>221</v>
      </c>
    </row>
    <row r="1196" spans="1:51" s="15" customFormat="1" ht="12">
      <c r="A1196" s="15"/>
      <c r="B1196" s="258"/>
      <c r="C1196" s="259"/>
      <c r="D1196" s="230" t="s">
        <v>234</v>
      </c>
      <c r="E1196" s="260" t="s">
        <v>19</v>
      </c>
      <c r="F1196" s="261" t="s">
        <v>243</v>
      </c>
      <c r="G1196" s="259"/>
      <c r="H1196" s="262">
        <v>4.9</v>
      </c>
      <c r="I1196" s="263"/>
      <c r="J1196" s="259"/>
      <c r="K1196" s="259"/>
      <c r="L1196" s="264"/>
      <c r="M1196" s="265"/>
      <c r="N1196" s="266"/>
      <c r="O1196" s="266"/>
      <c r="P1196" s="266"/>
      <c r="Q1196" s="266"/>
      <c r="R1196" s="266"/>
      <c r="S1196" s="266"/>
      <c r="T1196" s="267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T1196" s="268" t="s">
        <v>234</v>
      </c>
      <c r="AU1196" s="268" t="s">
        <v>82</v>
      </c>
      <c r="AV1196" s="15" t="s">
        <v>228</v>
      </c>
      <c r="AW1196" s="15" t="s">
        <v>33</v>
      </c>
      <c r="AX1196" s="15" t="s">
        <v>80</v>
      </c>
      <c r="AY1196" s="268" t="s">
        <v>221</v>
      </c>
    </row>
    <row r="1197" spans="1:65" s="2" customFormat="1" ht="55.5" customHeight="1">
      <c r="A1197" s="41"/>
      <c r="B1197" s="42"/>
      <c r="C1197" s="269" t="s">
        <v>1611</v>
      </c>
      <c r="D1197" s="269" t="s">
        <v>295</v>
      </c>
      <c r="E1197" s="270" t="s">
        <v>1612</v>
      </c>
      <c r="F1197" s="271" t="s">
        <v>1613</v>
      </c>
      <c r="G1197" s="272" t="s">
        <v>305</v>
      </c>
      <c r="H1197" s="273">
        <v>4.9</v>
      </c>
      <c r="I1197" s="274"/>
      <c r="J1197" s="275">
        <f>ROUND(I1197*H1197,2)</f>
        <v>0</v>
      </c>
      <c r="K1197" s="271" t="s">
        <v>632</v>
      </c>
      <c r="L1197" s="276"/>
      <c r="M1197" s="277" t="s">
        <v>19</v>
      </c>
      <c r="N1197" s="278" t="s">
        <v>43</v>
      </c>
      <c r="O1197" s="87"/>
      <c r="P1197" s="226">
        <f>O1197*H1197</f>
        <v>0</v>
      </c>
      <c r="Q1197" s="226">
        <v>0</v>
      </c>
      <c r="R1197" s="226">
        <f>Q1197*H1197</f>
        <v>0</v>
      </c>
      <c r="S1197" s="226">
        <v>0</v>
      </c>
      <c r="T1197" s="227">
        <f>S1197*H1197</f>
        <v>0</v>
      </c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R1197" s="228" t="s">
        <v>279</v>
      </c>
      <c r="AT1197" s="228" t="s">
        <v>295</v>
      </c>
      <c r="AU1197" s="228" t="s">
        <v>82</v>
      </c>
      <c r="AY1197" s="20" t="s">
        <v>221</v>
      </c>
      <c r="BE1197" s="229">
        <f>IF(N1197="základní",J1197,0)</f>
        <v>0</v>
      </c>
      <c r="BF1197" s="229">
        <f>IF(N1197="snížená",J1197,0)</f>
        <v>0</v>
      </c>
      <c r="BG1197" s="229">
        <f>IF(N1197="zákl. přenesená",J1197,0)</f>
        <v>0</v>
      </c>
      <c r="BH1197" s="229">
        <f>IF(N1197="sníž. přenesená",J1197,0)</f>
        <v>0</v>
      </c>
      <c r="BI1197" s="229">
        <f>IF(N1197="nulová",J1197,0)</f>
        <v>0</v>
      </c>
      <c r="BJ1197" s="20" t="s">
        <v>80</v>
      </c>
      <c r="BK1197" s="229">
        <f>ROUND(I1197*H1197,2)</f>
        <v>0</v>
      </c>
      <c r="BL1197" s="20" t="s">
        <v>228</v>
      </c>
      <c r="BM1197" s="228" t="s">
        <v>1614</v>
      </c>
    </row>
    <row r="1198" spans="1:47" s="2" customFormat="1" ht="12">
      <c r="A1198" s="41"/>
      <c r="B1198" s="42"/>
      <c r="C1198" s="43"/>
      <c r="D1198" s="230" t="s">
        <v>230</v>
      </c>
      <c r="E1198" s="43"/>
      <c r="F1198" s="231" t="s">
        <v>1613</v>
      </c>
      <c r="G1198" s="43"/>
      <c r="H1198" s="43"/>
      <c r="I1198" s="232"/>
      <c r="J1198" s="43"/>
      <c r="K1198" s="43"/>
      <c r="L1198" s="47"/>
      <c r="M1198" s="233"/>
      <c r="N1198" s="234"/>
      <c r="O1198" s="87"/>
      <c r="P1198" s="87"/>
      <c r="Q1198" s="87"/>
      <c r="R1198" s="87"/>
      <c r="S1198" s="87"/>
      <c r="T1198" s="88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T1198" s="20" t="s">
        <v>230</v>
      </c>
      <c r="AU1198" s="20" t="s">
        <v>82</v>
      </c>
    </row>
    <row r="1199" spans="1:65" s="2" customFormat="1" ht="24.15" customHeight="1">
      <c r="A1199" s="41"/>
      <c r="B1199" s="42"/>
      <c r="C1199" s="217" t="s">
        <v>1615</v>
      </c>
      <c r="D1199" s="217" t="s">
        <v>223</v>
      </c>
      <c r="E1199" s="218" t="s">
        <v>1616</v>
      </c>
      <c r="F1199" s="219" t="s">
        <v>1617</v>
      </c>
      <c r="G1199" s="220" t="s">
        <v>267</v>
      </c>
      <c r="H1199" s="221">
        <v>2.036</v>
      </c>
      <c r="I1199" s="222"/>
      <c r="J1199" s="223">
        <f>ROUND(I1199*H1199,2)</f>
        <v>0</v>
      </c>
      <c r="K1199" s="219" t="s">
        <v>227</v>
      </c>
      <c r="L1199" s="47"/>
      <c r="M1199" s="224" t="s">
        <v>19</v>
      </c>
      <c r="N1199" s="225" t="s">
        <v>43</v>
      </c>
      <c r="O1199" s="87"/>
      <c r="P1199" s="226">
        <f>O1199*H1199</f>
        <v>0</v>
      </c>
      <c r="Q1199" s="226">
        <v>0</v>
      </c>
      <c r="R1199" s="226">
        <f>Q1199*H1199</f>
        <v>0</v>
      </c>
      <c r="S1199" s="226">
        <v>0</v>
      </c>
      <c r="T1199" s="227">
        <f>S1199*H1199</f>
        <v>0</v>
      </c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R1199" s="228" t="s">
        <v>341</v>
      </c>
      <c r="AT1199" s="228" t="s">
        <v>223</v>
      </c>
      <c r="AU1199" s="228" t="s">
        <v>82</v>
      </c>
      <c r="AY1199" s="20" t="s">
        <v>221</v>
      </c>
      <c r="BE1199" s="229">
        <f>IF(N1199="základní",J1199,0)</f>
        <v>0</v>
      </c>
      <c r="BF1199" s="229">
        <f>IF(N1199="snížená",J1199,0)</f>
        <v>0</v>
      </c>
      <c r="BG1199" s="229">
        <f>IF(N1199="zákl. přenesená",J1199,0)</f>
        <v>0</v>
      </c>
      <c r="BH1199" s="229">
        <f>IF(N1199="sníž. přenesená",J1199,0)</f>
        <v>0</v>
      </c>
      <c r="BI1199" s="229">
        <f>IF(N1199="nulová",J1199,0)</f>
        <v>0</v>
      </c>
      <c r="BJ1199" s="20" t="s">
        <v>80</v>
      </c>
      <c r="BK1199" s="229">
        <f>ROUND(I1199*H1199,2)</f>
        <v>0</v>
      </c>
      <c r="BL1199" s="20" t="s">
        <v>341</v>
      </c>
      <c r="BM1199" s="228" t="s">
        <v>1618</v>
      </c>
    </row>
    <row r="1200" spans="1:47" s="2" customFormat="1" ht="12">
      <c r="A1200" s="41"/>
      <c r="B1200" s="42"/>
      <c r="C1200" s="43"/>
      <c r="D1200" s="230" t="s">
        <v>230</v>
      </c>
      <c r="E1200" s="43"/>
      <c r="F1200" s="231" t="s">
        <v>1619</v>
      </c>
      <c r="G1200" s="43"/>
      <c r="H1200" s="43"/>
      <c r="I1200" s="232"/>
      <c r="J1200" s="43"/>
      <c r="K1200" s="43"/>
      <c r="L1200" s="47"/>
      <c r="M1200" s="233"/>
      <c r="N1200" s="234"/>
      <c r="O1200" s="87"/>
      <c r="P1200" s="87"/>
      <c r="Q1200" s="87"/>
      <c r="R1200" s="87"/>
      <c r="S1200" s="87"/>
      <c r="T1200" s="88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T1200" s="20" t="s">
        <v>230</v>
      </c>
      <c r="AU1200" s="20" t="s">
        <v>82</v>
      </c>
    </row>
    <row r="1201" spans="1:47" s="2" customFormat="1" ht="12">
      <c r="A1201" s="41"/>
      <c r="B1201" s="42"/>
      <c r="C1201" s="43"/>
      <c r="D1201" s="235" t="s">
        <v>232</v>
      </c>
      <c r="E1201" s="43"/>
      <c r="F1201" s="236" t="s">
        <v>1620</v>
      </c>
      <c r="G1201" s="43"/>
      <c r="H1201" s="43"/>
      <c r="I1201" s="232"/>
      <c r="J1201" s="43"/>
      <c r="K1201" s="43"/>
      <c r="L1201" s="47"/>
      <c r="M1201" s="233"/>
      <c r="N1201" s="234"/>
      <c r="O1201" s="87"/>
      <c r="P1201" s="87"/>
      <c r="Q1201" s="87"/>
      <c r="R1201" s="87"/>
      <c r="S1201" s="87"/>
      <c r="T1201" s="88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T1201" s="20" t="s">
        <v>232</v>
      </c>
      <c r="AU1201" s="20" t="s">
        <v>82</v>
      </c>
    </row>
    <row r="1202" spans="1:63" s="12" customFormat="1" ht="22.8" customHeight="1">
      <c r="A1202" s="12"/>
      <c r="B1202" s="201"/>
      <c r="C1202" s="202"/>
      <c r="D1202" s="203" t="s">
        <v>71</v>
      </c>
      <c r="E1202" s="215" t="s">
        <v>1621</v>
      </c>
      <c r="F1202" s="215" t="s">
        <v>1622</v>
      </c>
      <c r="G1202" s="202"/>
      <c r="H1202" s="202"/>
      <c r="I1202" s="205"/>
      <c r="J1202" s="216">
        <f>BK1202</f>
        <v>0</v>
      </c>
      <c r="K1202" s="202"/>
      <c r="L1202" s="207"/>
      <c r="M1202" s="208"/>
      <c r="N1202" s="209"/>
      <c r="O1202" s="209"/>
      <c r="P1202" s="210">
        <f>SUM(P1203:P1256)</f>
        <v>0</v>
      </c>
      <c r="Q1202" s="209"/>
      <c r="R1202" s="210">
        <f>SUM(R1203:R1256)</f>
        <v>1.4454628299999999</v>
      </c>
      <c r="S1202" s="209"/>
      <c r="T1202" s="211">
        <f>SUM(T1203:T1256)</f>
        <v>0</v>
      </c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R1202" s="212" t="s">
        <v>82</v>
      </c>
      <c r="AT1202" s="213" t="s">
        <v>71</v>
      </c>
      <c r="AU1202" s="213" t="s">
        <v>80</v>
      </c>
      <c r="AY1202" s="212" t="s">
        <v>221</v>
      </c>
      <c r="BK1202" s="214">
        <f>SUM(BK1203:BK1256)</f>
        <v>0</v>
      </c>
    </row>
    <row r="1203" spans="1:65" s="2" customFormat="1" ht="16.5" customHeight="1">
      <c r="A1203" s="41"/>
      <c r="B1203" s="42"/>
      <c r="C1203" s="217" t="s">
        <v>1623</v>
      </c>
      <c r="D1203" s="217" t="s">
        <v>223</v>
      </c>
      <c r="E1203" s="218" t="s">
        <v>1624</v>
      </c>
      <c r="F1203" s="219" t="s">
        <v>1625</v>
      </c>
      <c r="G1203" s="220" t="s">
        <v>226</v>
      </c>
      <c r="H1203" s="221">
        <v>36.77</v>
      </c>
      <c r="I1203" s="222"/>
      <c r="J1203" s="223">
        <f>ROUND(I1203*H1203,2)</f>
        <v>0</v>
      </c>
      <c r="K1203" s="219" t="s">
        <v>227</v>
      </c>
      <c r="L1203" s="47"/>
      <c r="M1203" s="224" t="s">
        <v>19</v>
      </c>
      <c r="N1203" s="225" t="s">
        <v>43</v>
      </c>
      <c r="O1203" s="87"/>
      <c r="P1203" s="226">
        <f>O1203*H1203</f>
        <v>0</v>
      </c>
      <c r="Q1203" s="226">
        <v>0</v>
      </c>
      <c r="R1203" s="226">
        <f>Q1203*H1203</f>
        <v>0</v>
      </c>
      <c r="S1203" s="226">
        <v>0</v>
      </c>
      <c r="T1203" s="227">
        <f>S1203*H1203</f>
        <v>0</v>
      </c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R1203" s="228" t="s">
        <v>341</v>
      </c>
      <c r="AT1203" s="228" t="s">
        <v>223</v>
      </c>
      <c r="AU1203" s="228" t="s">
        <v>82</v>
      </c>
      <c r="AY1203" s="20" t="s">
        <v>221</v>
      </c>
      <c r="BE1203" s="229">
        <f>IF(N1203="základní",J1203,0)</f>
        <v>0</v>
      </c>
      <c r="BF1203" s="229">
        <f>IF(N1203="snížená",J1203,0)</f>
        <v>0</v>
      </c>
      <c r="BG1203" s="229">
        <f>IF(N1203="zákl. přenesená",J1203,0)</f>
        <v>0</v>
      </c>
      <c r="BH1203" s="229">
        <f>IF(N1203="sníž. přenesená",J1203,0)</f>
        <v>0</v>
      </c>
      <c r="BI1203" s="229">
        <f>IF(N1203="nulová",J1203,0)</f>
        <v>0</v>
      </c>
      <c r="BJ1203" s="20" t="s">
        <v>80</v>
      </c>
      <c r="BK1203" s="229">
        <f>ROUND(I1203*H1203,2)</f>
        <v>0</v>
      </c>
      <c r="BL1203" s="20" t="s">
        <v>341</v>
      </c>
      <c r="BM1203" s="228" t="s">
        <v>1626</v>
      </c>
    </row>
    <row r="1204" spans="1:47" s="2" customFormat="1" ht="12">
      <c r="A1204" s="41"/>
      <c r="B1204" s="42"/>
      <c r="C1204" s="43"/>
      <c r="D1204" s="230" t="s">
        <v>230</v>
      </c>
      <c r="E1204" s="43"/>
      <c r="F1204" s="231" t="s">
        <v>1627</v>
      </c>
      <c r="G1204" s="43"/>
      <c r="H1204" s="43"/>
      <c r="I1204" s="232"/>
      <c r="J1204" s="43"/>
      <c r="K1204" s="43"/>
      <c r="L1204" s="47"/>
      <c r="M1204" s="233"/>
      <c r="N1204" s="234"/>
      <c r="O1204" s="87"/>
      <c r="P1204" s="87"/>
      <c r="Q1204" s="87"/>
      <c r="R1204" s="87"/>
      <c r="S1204" s="87"/>
      <c r="T1204" s="88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T1204" s="20" t="s">
        <v>230</v>
      </c>
      <c r="AU1204" s="20" t="s">
        <v>82</v>
      </c>
    </row>
    <row r="1205" spans="1:47" s="2" customFormat="1" ht="12">
      <c r="A1205" s="41"/>
      <c r="B1205" s="42"/>
      <c r="C1205" s="43"/>
      <c r="D1205" s="235" t="s">
        <v>232</v>
      </c>
      <c r="E1205" s="43"/>
      <c r="F1205" s="236" t="s">
        <v>1628</v>
      </c>
      <c r="G1205" s="43"/>
      <c r="H1205" s="43"/>
      <c r="I1205" s="232"/>
      <c r="J1205" s="43"/>
      <c r="K1205" s="43"/>
      <c r="L1205" s="47"/>
      <c r="M1205" s="233"/>
      <c r="N1205" s="234"/>
      <c r="O1205" s="87"/>
      <c r="P1205" s="87"/>
      <c r="Q1205" s="87"/>
      <c r="R1205" s="87"/>
      <c r="S1205" s="87"/>
      <c r="T1205" s="88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T1205" s="20" t="s">
        <v>232</v>
      </c>
      <c r="AU1205" s="20" t="s">
        <v>82</v>
      </c>
    </row>
    <row r="1206" spans="1:51" s="14" customFormat="1" ht="12">
      <c r="A1206" s="14"/>
      <c r="B1206" s="248"/>
      <c r="C1206" s="249"/>
      <c r="D1206" s="230" t="s">
        <v>234</v>
      </c>
      <c r="E1206" s="250" t="s">
        <v>19</v>
      </c>
      <c r="F1206" s="251" t="s">
        <v>412</v>
      </c>
      <c r="G1206" s="249"/>
      <c r="H1206" s="250" t="s">
        <v>19</v>
      </c>
      <c r="I1206" s="252"/>
      <c r="J1206" s="249"/>
      <c r="K1206" s="249"/>
      <c r="L1206" s="253"/>
      <c r="M1206" s="254"/>
      <c r="N1206" s="255"/>
      <c r="O1206" s="255"/>
      <c r="P1206" s="255"/>
      <c r="Q1206" s="255"/>
      <c r="R1206" s="255"/>
      <c r="S1206" s="255"/>
      <c r="T1206" s="256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7" t="s">
        <v>234</v>
      </c>
      <c r="AU1206" s="257" t="s">
        <v>82</v>
      </c>
      <c r="AV1206" s="14" t="s">
        <v>80</v>
      </c>
      <c r="AW1206" s="14" t="s">
        <v>33</v>
      </c>
      <c r="AX1206" s="14" t="s">
        <v>72</v>
      </c>
      <c r="AY1206" s="257" t="s">
        <v>221</v>
      </c>
    </row>
    <row r="1207" spans="1:51" s="13" customFormat="1" ht="12">
      <c r="A1207" s="13"/>
      <c r="B1207" s="237"/>
      <c r="C1207" s="238"/>
      <c r="D1207" s="230" t="s">
        <v>234</v>
      </c>
      <c r="E1207" s="239" t="s">
        <v>19</v>
      </c>
      <c r="F1207" s="240" t="s">
        <v>1629</v>
      </c>
      <c r="G1207" s="238"/>
      <c r="H1207" s="241">
        <v>6.55</v>
      </c>
      <c r="I1207" s="242"/>
      <c r="J1207" s="238"/>
      <c r="K1207" s="238"/>
      <c r="L1207" s="243"/>
      <c r="M1207" s="244"/>
      <c r="N1207" s="245"/>
      <c r="O1207" s="245"/>
      <c r="P1207" s="245"/>
      <c r="Q1207" s="245"/>
      <c r="R1207" s="245"/>
      <c r="S1207" s="245"/>
      <c r="T1207" s="246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7" t="s">
        <v>234</v>
      </c>
      <c r="AU1207" s="247" t="s">
        <v>82</v>
      </c>
      <c r="AV1207" s="13" t="s">
        <v>82</v>
      </c>
      <c r="AW1207" s="13" t="s">
        <v>33</v>
      </c>
      <c r="AX1207" s="13" t="s">
        <v>72</v>
      </c>
      <c r="AY1207" s="247" t="s">
        <v>221</v>
      </c>
    </row>
    <row r="1208" spans="1:51" s="14" customFormat="1" ht="12">
      <c r="A1208" s="14"/>
      <c r="B1208" s="248"/>
      <c r="C1208" s="249"/>
      <c r="D1208" s="230" t="s">
        <v>234</v>
      </c>
      <c r="E1208" s="250" t="s">
        <v>19</v>
      </c>
      <c r="F1208" s="251" t="s">
        <v>414</v>
      </c>
      <c r="G1208" s="249"/>
      <c r="H1208" s="250" t="s">
        <v>19</v>
      </c>
      <c r="I1208" s="252"/>
      <c r="J1208" s="249"/>
      <c r="K1208" s="249"/>
      <c r="L1208" s="253"/>
      <c r="M1208" s="254"/>
      <c r="N1208" s="255"/>
      <c r="O1208" s="255"/>
      <c r="P1208" s="255"/>
      <c r="Q1208" s="255"/>
      <c r="R1208" s="255"/>
      <c r="S1208" s="255"/>
      <c r="T1208" s="256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7" t="s">
        <v>234</v>
      </c>
      <c r="AU1208" s="257" t="s">
        <v>82</v>
      </c>
      <c r="AV1208" s="14" t="s">
        <v>80</v>
      </c>
      <c r="AW1208" s="14" t="s">
        <v>33</v>
      </c>
      <c r="AX1208" s="14" t="s">
        <v>72</v>
      </c>
      <c r="AY1208" s="257" t="s">
        <v>221</v>
      </c>
    </row>
    <row r="1209" spans="1:51" s="13" customFormat="1" ht="12">
      <c r="A1209" s="13"/>
      <c r="B1209" s="237"/>
      <c r="C1209" s="238"/>
      <c r="D1209" s="230" t="s">
        <v>234</v>
      </c>
      <c r="E1209" s="239" t="s">
        <v>19</v>
      </c>
      <c r="F1209" s="240" t="s">
        <v>415</v>
      </c>
      <c r="G1209" s="238"/>
      <c r="H1209" s="241">
        <v>4.16</v>
      </c>
      <c r="I1209" s="242"/>
      <c r="J1209" s="238"/>
      <c r="K1209" s="238"/>
      <c r="L1209" s="243"/>
      <c r="M1209" s="244"/>
      <c r="N1209" s="245"/>
      <c r="O1209" s="245"/>
      <c r="P1209" s="245"/>
      <c r="Q1209" s="245"/>
      <c r="R1209" s="245"/>
      <c r="S1209" s="245"/>
      <c r="T1209" s="246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7" t="s">
        <v>234</v>
      </c>
      <c r="AU1209" s="247" t="s">
        <v>82</v>
      </c>
      <c r="AV1209" s="13" t="s">
        <v>82</v>
      </c>
      <c r="AW1209" s="13" t="s">
        <v>33</v>
      </c>
      <c r="AX1209" s="13" t="s">
        <v>72</v>
      </c>
      <c r="AY1209" s="247" t="s">
        <v>221</v>
      </c>
    </row>
    <row r="1210" spans="1:51" s="14" customFormat="1" ht="12">
      <c r="A1210" s="14"/>
      <c r="B1210" s="248"/>
      <c r="C1210" s="249"/>
      <c r="D1210" s="230" t="s">
        <v>234</v>
      </c>
      <c r="E1210" s="250" t="s">
        <v>19</v>
      </c>
      <c r="F1210" s="251" t="s">
        <v>420</v>
      </c>
      <c r="G1210" s="249"/>
      <c r="H1210" s="250" t="s">
        <v>19</v>
      </c>
      <c r="I1210" s="252"/>
      <c r="J1210" s="249"/>
      <c r="K1210" s="249"/>
      <c r="L1210" s="253"/>
      <c r="M1210" s="254"/>
      <c r="N1210" s="255"/>
      <c r="O1210" s="255"/>
      <c r="P1210" s="255"/>
      <c r="Q1210" s="255"/>
      <c r="R1210" s="255"/>
      <c r="S1210" s="255"/>
      <c r="T1210" s="256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57" t="s">
        <v>234</v>
      </c>
      <c r="AU1210" s="257" t="s">
        <v>82</v>
      </c>
      <c r="AV1210" s="14" t="s">
        <v>80</v>
      </c>
      <c r="AW1210" s="14" t="s">
        <v>33</v>
      </c>
      <c r="AX1210" s="14" t="s">
        <v>72</v>
      </c>
      <c r="AY1210" s="257" t="s">
        <v>221</v>
      </c>
    </row>
    <row r="1211" spans="1:51" s="13" customFormat="1" ht="12">
      <c r="A1211" s="13"/>
      <c r="B1211" s="237"/>
      <c r="C1211" s="238"/>
      <c r="D1211" s="230" t="s">
        <v>234</v>
      </c>
      <c r="E1211" s="239" t="s">
        <v>19</v>
      </c>
      <c r="F1211" s="240" t="s">
        <v>421</v>
      </c>
      <c r="G1211" s="238"/>
      <c r="H1211" s="241">
        <v>8.42</v>
      </c>
      <c r="I1211" s="242"/>
      <c r="J1211" s="238"/>
      <c r="K1211" s="238"/>
      <c r="L1211" s="243"/>
      <c r="M1211" s="244"/>
      <c r="N1211" s="245"/>
      <c r="O1211" s="245"/>
      <c r="P1211" s="245"/>
      <c r="Q1211" s="245"/>
      <c r="R1211" s="245"/>
      <c r="S1211" s="245"/>
      <c r="T1211" s="246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7" t="s">
        <v>234</v>
      </c>
      <c r="AU1211" s="247" t="s">
        <v>82</v>
      </c>
      <c r="AV1211" s="13" t="s">
        <v>82</v>
      </c>
      <c r="AW1211" s="13" t="s">
        <v>33</v>
      </c>
      <c r="AX1211" s="13" t="s">
        <v>72</v>
      </c>
      <c r="AY1211" s="247" t="s">
        <v>221</v>
      </c>
    </row>
    <row r="1212" spans="1:51" s="14" customFormat="1" ht="12">
      <c r="A1212" s="14"/>
      <c r="B1212" s="248"/>
      <c r="C1212" s="249"/>
      <c r="D1212" s="230" t="s">
        <v>234</v>
      </c>
      <c r="E1212" s="250" t="s">
        <v>19</v>
      </c>
      <c r="F1212" s="251" t="s">
        <v>423</v>
      </c>
      <c r="G1212" s="249"/>
      <c r="H1212" s="250" t="s">
        <v>19</v>
      </c>
      <c r="I1212" s="252"/>
      <c r="J1212" s="249"/>
      <c r="K1212" s="249"/>
      <c r="L1212" s="253"/>
      <c r="M1212" s="254"/>
      <c r="N1212" s="255"/>
      <c r="O1212" s="255"/>
      <c r="P1212" s="255"/>
      <c r="Q1212" s="255"/>
      <c r="R1212" s="255"/>
      <c r="S1212" s="255"/>
      <c r="T1212" s="256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57" t="s">
        <v>234</v>
      </c>
      <c r="AU1212" s="257" t="s">
        <v>82</v>
      </c>
      <c r="AV1212" s="14" t="s">
        <v>80</v>
      </c>
      <c r="AW1212" s="14" t="s">
        <v>33</v>
      </c>
      <c r="AX1212" s="14" t="s">
        <v>72</v>
      </c>
      <c r="AY1212" s="257" t="s">
        <v>221</v>
      </c>
    </row>
    <row r="1213" spans="1:51" s="13" customFormat="1" ht="12">
      <c r="A1213" s="13"/>
      <c r="B1213" s="237"/>
      <c r="C1213" s="238"/>
      <c r="D1213" s="230" t="s">
        <v>234</v>
      </c>
      <c r="E1213" s="239" t="s">
        <v>19</v>
      </c>
      <c r="F1213" s="240" t="s">
        <v>424</v>
      </c>
      <c r="G1213" s="238"/>
      <c r="H1213" s="241">
        <v>7.2</v>
      </c>
      <c r="I1213" s="242"/>
      <c r="J1213" s="238"/>
      <c r="K1213" s="238"/>
      <c r="L1213" s="243"/>
      <c r="M1213" s="244"/>
      <c r="N1213" s="245"/>
      <c r="O1213" s="245"/>
      <c r="P1213" s="245"/>
      <c r="Q1213" s="245"/>
      <c r="R1213" s="245"/>
      <c r="S1213" s="245"/>
      <c r="T1213" s="246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7" t="s">
        <v>234</v>
      </c>
      <c r="AU1213" s="247" t="s">
        <v>82</v>
      </c>
      <c r="AV1213" s="13" t="s">
        <v>82</v>
      </c>
      <c r="AW1213" s="13" t="s">
        <v>33</v>
      </c>
      <c r="AX1213" s="13" t="s">
        <v>72</v>
      </c>
      <c r="AY1213" s="247" t="s">
        <v>221</v>
      </c>
    </row>
    <row r="1214" spans="1:51" s="14" customFormat="1" ht="12">
      <c r="A1214" s="14"/>
      <c r="B1214" s="248"/>
      <c r="C1214" s="249"/>
      <c r="D1214" s="230" t="s">
        <v>234</v>
      </c>
      <c r="E1214" s="250" t="s">
        <v>19</v>
      </c>
      <c r="F1214" s="251" t="s">
        <v>425</v>
      </c>
      <c r="G1214" s="249"/>
      <c r="H1214" s="250" t="s">
        <v>19</v>
      </c>
      <c r="I1214" s="252"/>
      <c r="J1214" s="249"/>
      <c r="K1214" s="249"/>
      <c r="L1214" s="253"/>
      <c r="M1214" s="254"/>
      <c r="N1214" s="255"/>
      <c r="O1214" s="255"/>
      <c r="P1214" s="255"/>
      <c r="Q1214" s="255"/>
      <c r="R1214" s="255"/>
      <c r="S1214" s="255"/>
      <c r="T1214" s="256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7" t="s">
        <v>234</v>
      </c>
      <c r="AU1214" s="257" t="s">
        <v>82</v>
      </c>
      <c r="AV1214" s="14" t="s">
        <v>80</v>
      </c>
      <c r="AW1214" s="14" t="s">
        <v>33</v>
      </c>
      <c r="AX1214" s="14" t="s">
        <v>72</v>
      </c>
      <c r="AY1214" s="257" t="s">
        <v>221</v>
      </c>
    </row>
    <row r="1215" spans="1:51" s="13" customFormat="1" ht="12">
      <c r="A1215" s="13"/>
      <c r="B1215" s="237"/>
      <c r="C1215" s="238"/>
      <c r="D1215" s="230" t="s">
        <v>234</v>
      </c>
      <c r="E1215" s="239" t="s">
        <v>19</v>
      </c>
      <c r="F1215" s="240" t="s">
        <v>426</v>
      </c>
      <c r="G1215" s="238"/>
      <c r="H1215" s="241">
        <v>1.18</v>
      </c>
      <c r="I1215" s="242"/>
      <c r="J1215" s="238"/>
      <c r="K1215" s="238"/>
      <c r="L1215" s="243"/>
      <c r="M1215" s="244"/>
      <c r="N1215" s="245"/>
      <c r="O1215" s="245"/>
      <c r="P1215" s="245"/>
      <c r="Q1215" s="245"/>
      <c r="R1215" s="245"/>
      <c r="S1215" s="245"/>
      <c r="T1215" s="246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47" t="s">
        <v>234</v>
      </c>
      <c r="AU1215" s="247" t="s">
        <v>82</v>
      </c>
      <c r="AV1215" s="13" t="s">
        <v>82</v>
      </c>
      <c r="AW1215" s="13" t="s">
        <v>33</v>
      </c>
      <c r="AX1215" s="13" t="s">
        <v>72</v>
      </c>
      <c r="AY1215" s="247" t="s">
        <v>221</v>
      </c>
    </row>
    <row r="1216" spans="1:51" s="14" customFormat="1" ht="12">
      <c r="A1216" s="14"/>
      <c r="B1216" s="248"/>
      <c r="C1216" s="249"/>
      <c r="D1216" s="230" t="s">
        <v>234</v>
      </c>
      <c r="E1216" s="250" t="s">
        <v>19</v>
      </c>
      <c r="F1216" s="251" t="s">
        <v>429</v>
      </c>
      <c r="G1216" s="249"/>
      <c r="H1216" s="250" t="s">
        <v>19</v>
      </c>
      <c r="I1216" s="252"/>
      <c r="J1216" s="249"/>
      <c r="K1216" s="249"/>
      <c r="L1216" s="253"/>
      <c r="M1216" s="254"/>
      <c r="N1216" s="255"/>
      <c r="O1216" s="255"/>
      <c r="P1216" s="255"/>
      <c r="Q1216" s="255"/>
      <c r="R1216" s="255"/>
      <c r="S1216" s="255"/>
      <c r="T1216" s="256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57" t="s">
        <v>234</v>
      </c>
      <c r="AU1216" s="257" t="s">
        <v>82</v>
      </c>
      <c r="AV1216" s="14" t="s">
        <v>80</v>
      </c>
      <c r="AW1216" s="14" t="s">
        <v>33</v>
      </c>
      <c r="AX1216" s="14" t="s">
        <v>72</v>
      </c>
      <c r="AY1216" s="257" t="s">
        <v>221</v>
      </c>
    </row>
    <row r="1217" spans="1:51" s="13" customFormat="1" ht="12">
      <c r="A1217" s="13"/>
      <c r="B1217" s="237"/>
      <c r="C1217" s="238"/>
      <c r="D1217" s="230" t="s">
        <v>234</v>
      </c>
      <c r="E1217" s="239" t="s">
        <v>19</v>
      </c>
      <c r="F1217" s="240" t="s">
        <v>430</v>
      </c>
      <c r="G1217" s="238"/>
      <c r="H1217" s="241">
        <v>9.26</v>
      </c>
      <c r="I1217" s="242"/>
      <c r="J1217" s="238"/>
      <c r="K1217" s="238"/>
      <c r="L1217" s="243"/>
      <c r="M1217" s="244"/>
      <c r="N1217" s="245"/>
      <c r="O1217" s="245"/>
      <c r="P1217" s="245"/>
      <c r="Q1217" s="245"/>
      <c r="R1217" s="245"/>
      <c r="S1217" s="245"/>
      <c r="T1217" s="246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47" t="s">
        <v>234</v>
      </c>
      <c r="AU1217" s="247" t="s">
        <v>82</v>
      </c>
      <c r="AV1217" s="13" t="s">
        <v>82</v>
      </c>
      <c r="AW1217" s="13" t="s">
        <v>33</v>
      </c>
      <c r="AX1217" s="13" t="s">
        <v>72</v>
      </c>
      <c r="AY1217" s="247" t="s">
        <v>221</v>
      </c>
    </row>
    <row r="1218" spans="1:51" s="15" customFormat="1" ht="12">
      <c r="A1218" s="15"/>
      <c r="B1218" s="258"/>
      <c r="C1218" s="259"/>
      <c r="D1218" s="230" t="s">
        <v>234</v>
      </c>
      <c r="E1218" s="260" t="s">
        <v>131</v>
      </c>
      <c r="F1218" s="261" t="s">
        <v>243</v>
      </c>
      <c r="G1218" s="259"/>
      <c r="H1218" s="262">
        <v>36.77</v>
      </c>
      <c r="I1218" s="263"/>
      <c r="J1218" s="259"/>
      <c r="K1218" s="259"/>
      <c r="L1218" s="264"/>
      <c r="M1218" s="265"/>
      <c r="N1218" s="266"/>
      <c r="O1218" s="266"/>
      <c r="P1218" s="266"/>
      <c r="Q1218" s="266"/>
      <c r="R1218" s="266"/>
      <c r="S1218" s="266"/>
      <c r="T1218" s="267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T1218" s="268" t="s">
        <v>234</v>
      </c>
      <c r="AU1218" s="268" t="s">
        <v>82</v>
      </c>
      <c r="AV1218" s="15" t="s">
        <v>228</v>
      </c>
      <c r="AW1218" s="15" t="s">
        <v>33</v>
      </c>
      <c r="AX1218" s="15" t="s">
        <v>80</v>
      </c>
      <c r="AY1218" s="268" t="s">
        <v>221</v>
      </c>
    </row>
    <row r="1219" spans="1:65" s="2" customFormat="1" ht="16.5" customHeight="1">
      <c r="A1219" s="41"/>
      <c r="B1219" s="42"/>
      <c r="C1219" s="217" t="s">
        <v>1630</v>
      </c>
      <c r="D1219" s="217" t="s">
        <v>223</v>
      </c>
      <c r="E1219" s="218" t="s">
        <v>1631</v>
      </c>
      <c r="F1219" s="219" t="s">
        <v>1632</v>
      </c>
      <c r="G1219" s="220" t="s">
        <v>226</v>
      </c>
      <c r="H1219" s="221">
        <v>36.77</v>
      </c>
      <c r="I1219" s="222"/>
      <c r="J1219" s="223">
        <f>ROUND(I1219*H1219,2)</f>
        <v>0</v>
      </c>
      <c r="K1219" s="219" t="s">
        <v>227</v>
      </c>
      <c r="L1219" s="47"/>
      <c r="M1219" s="224" t="s">
        <v>19</v>
      </c>
      <c r="N1219" s="225" t="s">
        <v>43</v>
      </c>
      <c r="O1219" s="87"/>
      <c r="P1219" s="226">
        <f>O1219*H1219</f>
        <v>0</v>
      </c>
      <c r="Q1219" s="226">
        <v>0.0003</v>
      </c>
      <c r="R1219" s="226">
        <f>Q1219*H1219</f>
        <v>0.011031</v>
      </c>
      <c r="S1219" s="226">
        <v>0</v>
      </c>
      <c r="T1219" s="227">
        <f>S1219*H1219</f>
        <v>0</v>
      </c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R1219" s="228" t="s">
        <v>341</v>
      </c>
      <c r="AT1219" s="228" t="s">
        <v>223</v>
      </c>
      <c r="AU1219" s="228" t="s">
        <v>82</v>
      </c>
      <c r="AY1219" s="20" t="s">
        <v>221</v>
      </c>
      <c r="BE1219" s="229">
        <f>IF(N1219="základní",J1219,0)</f>
        <v>0</v>
      </c>
      <c r="BF1219" s="229">
        <f>IF(N1219="snížená",J1219,0)</f>
        <v>0</v>
      </c>
      <c r="BG1219" s="229">
        <f>IF(N1219="zákl. přenesená",J1219,0)</f>
        <v>0</v>
      </c>
      <c r="BH1219" s="229">
        <f>IF(N1219="sníž. přenesená",J1219,0)</f>
        <v>0</v>
      </c>
      <c r="BI1219" s="229">
        <f>IF(N1219="nulová",J1219,0)</f>
        <v>0</v>
      </c>
      <c r="BJ1219" s="20" t="s">
        <v>80</v>
      </c>
      <c r="BK1219" s="229">
        <f>ROUND(I1219*H1219,2)</f>
        <v>0</v>
      </c>
      <c r="BL1219" s="20" t="s">
        <v>341</v>
      </c>
      <c r="BM1219" s="228" t="s">
        <v>1633</v>
      </c>
    </row>
    <row r="1220" spans="1:47" s="2" customFormat="1" ht="12">
      <c r="A1220" s="41"/>
      <c r="B1220" s="42"/>
      <c r="C1220" s="43"/>
      <c r="D1220" s="230" t="s">
        <v>230</v>
      </c>
      <c r="E1220" s="43"/>
      <c r="F1220" s="231" t="s">
        <v>1634</v>
      </c>
      <c r="G1220" s="43"/>
      <c r="H1220" s="43"/>
      <c r="I1220" s="232"/>
      <c r="J1220" s="43"/>
      <c r="K1220" s="43"/>
      <c r="L1220" s="47"/>
      <c r="M1220" s="233"/>
      <c r="N1220" s="234"/>
      <c r="O1220" s="87"/>
      <c r="P1220" s="87"/>
      <c r="Q1220" s="87"/>
      <c r="R1220" s="87"/>
      <c r="S1220" s="87"/>
      <c r="T1220" s="88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T1220" s="20" t="s">
        <v>230</v>
      </c>
      <c r="AU1220" s="20" t="s">
        <v>82</v>
      </c>
    </row>
    <row r="1221" spans="1:47" s="2" customFormat="1" ht="12">
      <c r="A1221" s="41"/>
      <c r="B1221" s="42"/>
      <c r="C1221" s="43"/>
      <c r="D1221" s="235" t="s">
        <v>232</v>
      </c>
      <c r="E1221" s="43"/>
      <c r="F1221" s="236" t="s">
        <v>1635</v>
      </c>
      <c r="G1221" s="43"/>
      <c r="H1221" s="43"/>
      <c r="I1221" s="232"/>
      <c r="J1221" s="43"/>
      <c r="K1221" s="43"/>
      <c r="L1221" s="47"/>
      <c r="M1221" s="233"/>
      <c r="N1221" s="234"/>
      <c r="O1221" s="87"/>
      <c r="P1221" s="87"/>
      <c r="Q1221" s="87"/>
      <c r="R1221" s="87"/>
      <c r="S1221" s="87"/>
      <c r="T1221" s="88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T1221" s="20" t="s">
        <v>232</v>
      </c>
      <c r="AU1221" s="20" t="s">
        <v>82</v>
      </c>
    </row>
    <row r="1222" spans="1:51" s="13" customFormat="1" ht="12">
      <c r="A1222" s="13"/>
      <c r="B1222" s="237"/>
      <c r="C1222" s="238"/>
      <c r="D1222" s="230" t="s">
        <v>234</v>
      </c>
      <c r="E1222" s="239" t="s">
        <v>19</v>
      </c>
      <c r="F1222" s="240" t="s">
        <v>131</v>
      </c>
      <c r="G1222" s="238"/>
      <c r="H1222" s="241">
        <v>36.77</v>
      </c>
      <c r="I1222" s="242"/>
      <c r="J1222" s="238"/>
      <c r="K1222" s="238"/>
      <c r="L1222" s="243"/>
      <c r="M1222" s="244"/>
      <c r="N1222" s="245"/>
      <c r="O1222" s="245"/>
      <c r="P1222" s="245"/>
      <c r="Q1222" s="245"/>
      <c r="R1222" s="245"/>
      <c r="S1222" s="245"/>
      <c r="T1222" s="246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7" t="s">
        <v>234</v>
      </c>
      <c r="AU1222" s="247" t="s">
        <v>82</v>
      </c>
      <c r="AV1222" s="13" t="s">
        <v>82</v>
      </c>
      <c r="AW1222" s="13" t="s">
        <v>33</v>
      </c>
      <c r="AX1222" s="13" t="s">
        <v>80</v>
      </c>
      <c r="AY1222" s="247" t="s">
        <v>221</v>
      </c>
    </row>
    <row r="1223" spans="1:65" s="2" customFormat="1" ht="21.75" customHeight="1">
      <c r="A1223" s="41"/>
      <c r="B1223" s="42"/>
      <c r="C1223" s="217" t="s">
        <v>1636</v>
      </c>
      <c r="D1223" s="217" t="s">
        <v>223</v>
      </c>
      <c r="E1223" s="218" t="s">
        <v>1637</v>
      </c>
      <c r="F1223" s="219" t="s">
        <v>1638</v>
      </c>
      <c r="G1223" s="220" t="s">
        <v>226</v>
      </c>
      <c r="H1223" s="221">
        <v>36.77</v>
      </c>
      <c r="I1223" s="222"/>
      <c r="J1223" s="223">
        <f>ROUND(I1223*H1223,2)</f>
        <v>0</v>
      </c>
      <c r="K1223" s="219" t="s">
        <v>227</v>
      </c>
      <c r="L1223" s="47"/>
      <c r="M1223" s="224" t="s">
        <v>19</v>
      </c>
      <c r="N1223" s="225" t="s">
        <v>43</v>
      </c>
      <c r="O1223" s="87"/>
      <c r="P1223" s="226">
        <f>O1223*H1223</f>
        <v>0</v>
      </c>
      <c r="Q1223" s="226">
        <v>0.004545</v>
      </c>
      <c r="R1223" s="226">
        <f>Q1223*H1223</f>
        <v>0.16711965000000004</v>
      </c>
      <c r="S1223" s="226">
        <v>0</v>
      </c>
      <c r="T1223" s="227">
        <f>S1223*H1223</f>
        <v>0</v>
      </c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R1223" s="228" t="s">
        <v>341</v>
      </c>
      <c r="AT1223" s="228" t="s">
        <v>223</v>
      </c>
      <c r="AU1223" s="228" t="s">
        <v>82</v>
      </c>
      <c r="AY1223" s="20" t="s">
        <v>221</v>
      </c>
      <c r="BE1223" s="229">
        <f>IF(N1223="základní",J1223,0)</f>
        <v>0</v>
      </c>
      <c r="BF1223" s="229">
        <f>IF(N1223="snížená",J1223,0)</f>
        <v>0</v>
      </c>
      <c r="BG1223" s="229">
        <f>IF(N1223="zákl. přenesená",J1223,0)</f>
        <v>0</v>
      </c>
      <c r="BH1223" s="229">
        <f>IF(N1223="sníž. přenesená",J1223,0)</f>
        <v>0</v>
      </c>
      <c r="BI1223" s="229">
        <f>IF(N1223="nulová",J1223,0)</f>
        <v>0</v>
      </c>
      <c r="BJ1223" s="20" t="s">
        <v>80</v>
      </c>
      <c r="BK1223" s="229">
        <f>ROUND(I1223*H1223,2)</f>
        <v>0</v>
      </c>
      <c r="BL1223" s="20" t="s">
        <v>341</v>
      </c>
      <c r="BM1223" s="228" t="s">
        <v>1639</v>
      </c>
    </row>
    <row r="1224" spans="1:47" s="2" customFormat="1" ht="12">
      <c r="A1224" s="41"/>
      <c r="B1224" s="42"/>
      <c r="C1224" s="43"/>
      <c r="D1224" s="230" t="s">
        <v>230</v>
      </c>
      <c r="E1224" s="43"/>
      <c r="F1224" s="231" t="s">
        <v>1640</v>
      </c>
      <c r="G1224" s="43"/>
      <c r="H1224" s="43"/>
      <c r="I1224" s="232"/>
      <c r="J1224" s="43"/>
      <c r="K1224" s="43"/>
      <c r="L1224" s="47"/>
      <c r="M1224" s="233"/>
      <c r="N1224" s="234"/>
      <c r="O1224" s="87"/>
      <c r="P1224" s="87"/>
      <c r="Q1224" s="87"/>
      <c r="R1224" s="87"/>
      <c r="S1224" s="87"/>
      <c r="T1224" s="88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T1224" s="20" t="s">
        <v>230</v>
      </c>
      <c r="AU1224" s="20" t="s">
        <v>82</v>
      </c>
    </row>
    <row r="1225" spans="1:47" s="2" customFormat="1" ht="12">
      <c r="A1225" s="41"/>
      <c r="B1225" s="42"/>
      <c r="C1225" s="43"/>
      <c r="D1225" s="235" t="s">
        <v>232</v>
      </c>
      <c r="E1225" s="43"/>
      <c r="F1225" s="236" t="s">
        <v>1641</v>
      </c>
      <c r="G1225" s="43"/>
      <c r="H1225" s="43"/>
      <c r="I1225" s="232"/>
      <c r="J1225" s="43"/>
      <c r="K1225" s="43"/>
      <c r="L1225" s="47"/>
      <c r="M1225" s="233"/>
      <c r="N1225" s="234"/>
      <c r="O1225" s="87"/>
      <c r="P1225" s="87"/>
      <c r="Q1225" s="87"/>
      <c r="R1225" s="87"/>
      <c r="S1225" s="87"/>
      <c r="T1225" s="88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T1225" s="20" t="s">
        <v>232</v>
      </c>
      <c r="AU1225" s="20" t="s">
        <v>82</v>
      </c>
    </row>
    <row r="1226" spans="1:51" s="13" customFormat="1" ht="12">
      <c r="A1226" s="13"/>
      <c r="B1226" s="237"/>
      <c r="C1226" s="238"/>
      <c r="D1226" s="230" t="s">
        <v>234</v>
      </c>
      <c r="E1226" s="239" t="s">
        <v>19</v>
      </c>
      <c r="F1226" s="240" t="s">
        <v>131</v>
      </c>
      <c r="G1226" s="238"/>
      <c r="H1226" s="241">
        <v>36.77</v>
      </c>
      <c r="I1226" s="242"/>
      <c r="J1226" s="238"/>
      <c r="K1226" s="238"/>
      <c r="L1226" s="243"/>
      <c r="M1226" s="244"/>
      <c r="N1226" s="245"/>
      <c r="O1226" s="245"/>
      <c r="P1226" s="245"/>
      <c r="Q1226" s="245"/>
      <c r="R1226" s="245"/>
      <c r="S1226" s="245"/>
      <c r="T1226" s="246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7" t="s">
        <v>234</v>
      </c>
      <c r="AU1226" s="247" t="s">
        <v>82</v>
      </c>
      <c r="AV1226" s="13" t="s">
        <v>82</v>
      </c>
      <c r="AW1226" s="13" t="s">
        <v>33</v>
      </c>
      <c r="AX1226" s="13" t="s">
        <v>80</v>
      </c>
      <c r="AY1226" s="247" t="s">
        <v>221</v>
      </c>
    </row>
    <row r="1227" spans="1:65" s="2" customFormat="1" ht="37.8" customHeight="1">
      <c r="A1227" s="41"/>
      <c r="B1227" s="42"/>
      <c r="C1227" s="217" t="s">
        <v>1642</v>
      </c>
      <c r="D1227" s="217" t="s">
        <v>223</v>
      </c>
      <c r="E1227" s="218" t="s">
        <v>1643</v>
      </c>
      <c r="F1227" s="219" t="s">
        <v>1644</v>
      </c>
      <c r="G1227" s="220" t="s">
        <v>305</v>
      </c>
      <c r="H1227" s="221">
        <v>24.06</v>
      </c>
      <c r="I1227" s="222"/>
      <c r="J1227" s="223">
        <f>ROUND(I1227*H1227,2)</f>
        <v>0</v>
      </c>
      <c r="K1227" s="219" t="s">
        <v>227</v>
      </c>
      <c r="L1227" s="47"/>
      <c r="M1227" s="224" t="s">
        <v>19</v>
      </c>
      <c r="N1227" s="225" t="s">
        <v>43</v>
      </c>
      <c r="O1227" s="87"/>
      <c r="P1227" s="226">
        <f>O1227*H1227</f>
        <v>0</v>
      </c>
      <c r="Q1227" s="226">
        <v>0.000428</v>
      </c>
      <c r="R1227" s="226">
        <f>Q1227*H1227</f>
        <v>0.01029768</v>
      </c>
      <c r="S1227" s="226">
        <v>0</v>
      </c>
      <c r="T1227" s="227">
        <f>S1227*H1227</f>
        <v>0</v>
      </c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R1227" s="228" t="s">
        <v>341</v>
      </c>
      <c r="AT1227" s="228" t="s">
        <v>223</v>
      </c>
      <c r="AU1227" s="228" t="s">
        <v>82</v>
      </c>
      <c r="AY1227" s="20" t="s">
        <v>221</v>
      </c>
      <c r="BE1227" s="229">
        <f>IF(N1227="základní",J1227,0)</f>
        <v>0</v>
      </c>
      <c r="BF1227" s="229">
        <f>IF(N1227="snížená",J1227,0)</f>
        <v>0</v>
      </c>
      <c r="BG1227" s="229">
        <f>IF(N1227="zákl. přenesená",J1227,0)</f>
        <v>0</v>
      </c>
      <c r="BH1227" s="229">
        <f>IF(N1227="sníž. přenesená",J1227,0)</f>
        <v>0</v>
      </c>
      <c r="BI1227" s="229">
        <f>IF(N1227="nulová",J1227,0)</f>
        <v>0</v>
      </c>
      <c r="BJ1227" s="20" t="s">
        <v>80</v>
      </c>
      <c r="BK1227" s="229">
        <f>ROUND(I1227*H1227,2)</f>
        <v>0</v>
      </c>
      <c r="BL1227" s="20" t="s">
        <v>341</v>
      </c>
      <c r="BM1227" s="228" t="s">
        <v>1645</v>
      </c>
    </row>
    <row r="1228" spans="1:47" s="2" customFormat="1" ht="12">
      <c r="A1228" s="41"/>
      <c r="B1228" s="42"/>
      <c r="C1228" s="43"/>
      <c r="D1228" s="230" t="s">
        <v>230</v>
      </c>
      <c r="E1228" s="43"/>
      <c r="F1228" s="231" t="s">
        <v>1646</v>
      </c>
      <c r="G1228" s="43"/>
      <c r="H1228" s="43"/>
      <c r="I1228" s="232"/>
      <c r="J1228" s="43"/>
      <c r="K1228" s="43"/>
      <c r="L1228" s="47"/>
      <c r="M1228" s="233"/>
      <c r="N1228" s="234"/>
      <c r="O1228" s="87"/>
      <c r="P1228" s="87"/>
      <c r="Q1228" s="87"/>
      <c r="R1228" s="87"/>
      <c r="S1228" s="87"/>
      <c r="T1228" s="88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T1228" s="20" t="s">
        <v>230</v>
      </c>
      <c r="AU1228" s="20" t="s">
        <v>82</v>
      </c>
    </row>
    <row r="1229" spans="1:47" s="2" customFormat="1" ht="12">
      <c r="A1229" s="41"/>
      <c r="B1229" s="42"/>
      <c r="C1229" s="43"/>
      <c r="D1229" s="235" t="s">
        <v>232</v>
      </c>
      <c r="E1229" s="43"/>
      <c r="F1229" s="236" t="s">
        <v>1647</v>
      </c>
      <c r="G1229" s="43"/>
      <c r="H1229" s="43"/>
      <c r="I1229" s="232"/>
      <c r="J1229" s="43"/>
      <c r="K1229" s="43"/>
      <c r="L1229" s="47"/>
      <c r="M1229" s="233"/>
      <c r="N1229" s="234"/>
      <c r="O1229" s="87"/>
      <c r="P1229" s="87"/>
      <c r="Q1229" s="87"/>
      <c r="R1229" s="87"/>
      <c r="S1229" s="87"/>
      <c r="T1229" s="88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T1229" s="20" t="s">
        <v>232</v>
      </c>
      <c r="AU1229" s="20" t="s">
        <v>82</v>
      </c>
    </row>
    <row r="1230" spans="1:51" s="14" customFormat="1" ht="12">
      <c r="A1230" s="14"/>
      <c r="B1230" s="248"/>
      <c r="C1230" s="249"/>
      <c r="D1230" s="230" t="s">
        <v>234</v>
      </c>
      <c r="E1230" s="250" t="s">
        <v>19</v>
      </c>
      <c r="F1230" s="251" t="s">
        <v>412</v>
      </c>
      <c r="G1230" s="249"/>
      <c r="H1230" s="250" t="s">
        <v>19</v>
      </c>
      <c r="I1230" s="252"/>
      <c r="J1230" s="249"/>
      <c r="K1230" s="249"/>
      <c r="L1230" s="253"/>
      <c r="M1230" s="254"/>
      <c r="N1230" s="255"/>
      <c r="O1230" s="255"/>
      <c r="P1230" s="255"/>
      <c r="Q1230" s="255"/>
      <c r="R1230" s="255"/>
      <c r="S1230" s="255"/>
      <c r="T1230" s="256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7" t="s">
        <v>234</v>
      </c>
      <c r="AU1230" s="257" t="s">
        <v>82</v>
      </c>
      <c r="AV1230" s="14" t="s">
        <v>80</v>
      </c>
      <c r="AW1230" s="14" t="s">
        <v>33</v>
      </c>
      <c r="AX1230" s="14" t="s">
        <v>72</v>
      </c>
      <c r="AY1230" s="257" t="s">
        <v>221</v>
      </c>
    </row>
    <row r="1231" spans="1:51" s="13" customFormat="1" ht="12">
      <c r="A1231" s="13"/>
      <c r="B1231" s="237"/>
      <c r="C1231" s="238"/>
      <c r="D1231" s="230" t="s">
        <v>234</v>
      </c>
      <c r="E1231" s="239" t="s">
        <v>19</v>
      </c>
      <c r="F1231" s="240" t="s">
        <v>1648</v>
      </c>
      <c r="G1231" s="238"/>
      <c r="H1231" s="241">
        <v>11.86</v>
      </c>
      <c r="I1231" s="242"/>
      <c r="J1231" s="238"/>
      <c r="K1231" s="238"/>
      <c r="L1231" s="243"/>
      <c r="M1231" s="244"/>
      <c r="N1231" s="245"/>
      <c r="O1231" s="245"/>
      <c r="P1231" s="245"/>
      <c r="Q1231" s="245"/>
      <c r="R1231" s="245"/>
      <c r="S1231" s="245"/>
      <c r="T1231" s="246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47" t="s">
        <v>234</v>
      </c>
      <c r="AU1231" s="247" t="s">
        <v>82</v>
      </c>
      <c r="AV1231" s="13" t="s">
        <v>82</v>
      </c>
      <c r="AW1231" s="13" t="s">
        <v>33</v>
      </c>
      <c r="AX1231" s="13" t="s">
        <v>72</v>
      </c>
      <c r="AY1231" s="247" t="s">
        <v>221</v>
      </c>
    </row>
    <row r="1232" spans="1:51" s="14" customFormat="1" ht="12">
      <c r="A1232" s="14"/>
      <c r="B1232" s="248"/>
      <c r="C1232" s="249"/>
      <c r="D1232" s="230" t="s">
        <v>234</v>
      </c>
      <c r="E1232" s="250" t="s">
        <v>19</v>
      </c>
      <c r="F1232" s="251" t="s">
        <v>429</v>
      </c>
      <c r="G1232" s="249"/>
      <c r="H1232" s="250" t="s">
        <v>19</v>
      </c>
      <c r="I1232" s="252"/>
      <c r="J1232" s="249"/>
      <c r="K1232" s="249"/>
      <c r="L1232" s="253"/>
      <c r="M1232" s="254"/>
      <c r="N1232" s="255"/>
      <c r="O1232" s="255"/>
      <c r="P1232" s="255"/>
      <c r="Q1232" s="255"/>
      <c r="R1232" s="255"/>
      <c r="S1232" s="255"/>
      <c r="T1232" s="256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57" t="s">
        <v>234</v>
      </c>
      <c r="AU1232" s="257" t="s">
        <v>82</v>
      </c>
      <c r="AV1232" s="14" t="s">
        <v>80</v>
      </c>
      <c r="AW1232" s="14" t="s">
        <v>33</v>
      </c>
      <c r="AX1232" s="14" t="s">
        <v>72</v>
      </c>
      <c r="AY1232" s="257" t="s">
        <v>221</v>
      </c>
    </row>
    <row r="1233" spans="1:51" s="13" customFormat="1" ht="12">
      <c r="A1233" s="13"/>
      <c r="B1233" s="237"/>
      <c r="C1233" s="238"/>
      <c r="D1233" s="230" t="s">
        <v>234</v>
      </c>
      <c r="E1233" s="239" t="s">
        <v>19</v>
      </c>
      <c r="F1233" s="240" t="s">
        <v>1649</v>
      </c>
      <c r="G1233" s="238"/>
      <c r="H1233" s="241">
        <v>12.2</v>
      </c>
      <c r="I1233" s="242"/>
      <c r="J1233" s="238"/>
      <c r="K1233" s="238"/>
      <c r="L1233" s="243"/>
      <c r="M1233" s="244"/>
      <c r="N1233" s="245"/>
      <c r="O1233" s="245"/>
      <c r="P1233" s="245"/>
      <c r="Q1233" s="245"/>
      <c r="R1233" s="245"/>
      <c r="S1233" s="245"/>
      <c r="T1233" s="246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7" t="s">
        <v>234</v>
      </c>
      <c r="AU1233" s="247" t="s">
        <v>82</v>
      </c>
      <c r="AV1233" s="13" t="s">
        <v>82</v>
      </c>
      <c r="AW1233" s="13" t="s">
        <v>33</v>
      </c>
      <c r="AX1233" s="13" t="s">
        <v>72</v>
      </c>
      <c r="AY1233" s="247" t="s">
        <v>221</v>
      </c>
    </row>
    <row r="1234" spans="1:51" s="15" customFormat="1" ht="12">
      <c r="A1234" s="15"/>
      <c r="B1234" s="258"/>
      <c r="C1234" s="259"/>
      <c r="D1234" s="230" t="s">
        <v>234</v>
      </c>
      <c r="E1234" s="260" t="s">
        <v>19</v>
      </c>
      <c r="F1234" s="261" t="s">
        <v>243</v>
      </c>
      <c r="G1234" s="259"/>
      <c r="H1234" s="262">
        <v>24.06</v>
      </c>
      <c r="I1234" s="263"/>
      <c r="J1234" s="259"/>
      <c r="K1234" s="259"/>
      <c r="L1234" s="264"/>
      <c r="M1234" s="265"/>
      <c r="N1234" s="266"/>
      <c r="O1234" s="266"/>
      <c r="P1234" s="266"/>
      <c r="Q1234" s="266"/>
      <c r="R1234" s="266"/>
      <c r="S1234" s="266"/>
      <c r="T1234" s="267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T1234" s="268" t="s">
        <v>234</v>
      </c>
      <c r="AU1234" s="268" t="s">
        <v>82</v>
      </c>
      <c r="AV1234" s="15" t="s">
        <v>228</v>
      </c>
      <c r="AW1234" s="15" t="s">
        <v>33</v>
      </c>
      <c r="AX1234" s="15" t="s">
        <v>80</v>
      </c>
      <c r="AY1234" s="268" t="s">
        <v>221</v>
      </c>
    </row>
    <row r="1235" spans="1:65" s="2" customFormat="1" ht="24.15" customHeight="1">
      <c r="A1235" s="41"/>
      <c r="B1235" s="42"/>
      <c r="C1235" s="269" t="s">
        <v>1650</v>
      </c>
      <c r="D1235" s="269" t="s">
        <v>295</v>
      </c>
      <c r="E1235" s="270" t="s">
        <v>1651</v>
      </c>
      <c r="F1235" s="271" t="s">
        <v>1652</v>
      </c>
      <c r="G1235" s="272" t="s">
        <v>305</v>
      </c>
      <c r="H1235" s="273">
        <v>25.263</v>
      </c>
      <c r="I1235" s="274"/>
      <c r="J1235" s="275">
        <f>ROUND(I1235*H1235,2)</f>
        <v>0</v>
      </c>
      <c r="K1235" s="271" t="s">
        <v>227</v>
      </c>
      <c r="L1235" s="276"/>
      <c r="M1235" s="277" t="s">
        <v>19</v>
      </c>
      <c r="N1235" s="278" t="s">
        <v>43</v>
      </c>
      <c r="O1235" s="87"/>
      <c r="P1235" s="226">
        <f>O1235*H1235</f>
        <v>0</v>
      </c>
      <c r="Q1235" s="226">
        <v>0.00198</v>
      </c>
      <c r="R1235" s="226">
        <f>Q1235*H1235</f>
        <v>0.05002074</v>
      </c>
      <c r="S1235" s="226">
        <v>0</v>
      </c>
      <c r="T1235" s="227">
        <f>S1235*H1235</f>
        <v>0</v>
      </c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R1235" s="228" t="s">
        <v>484</v>
      </c>
      <c r="AT1235" s="228" t="s">
        <v>295</v>
      </c>
      <c r="AU1235" s="228" t="s">
        <v>82</v>
      </c>
      <c r="AY1235" s="20" t="s">
        <v>221</v>
      </c>
      <c r="BE1235" s="229">
        <f>IF(N1235="základní",J1235,0)</f>
        <v>0</v>
      </c>
      <c r="BF1235" s="229">
        <f>IF(N1235="snížená",J1235,0)</f>
        <v>0</v>
      </c>
      <c r="BG1235" s="229">
        <f>IF(N1235="zákl. přenesená",J1235,0)</f>
        <v>0</v>
      </c>
      <c r="BH1235" s="229">
        <f>IF(N1235="sníž. přenesená",J1235,0)</f>
        <v>0</v>
      </c>
      <c r="BI1235" s="229">
        <f>IF(N1235="nulová",J1235,0)</f>
        <v>0</v>
      </c>
      <c r="BJ1235" s="20" t="s">
        <v>80</v>
      </c>
      <c r="BK1235" s="229">
        <f>ROUND(I1235*H1235,2)</f>
        <v>0</v>
      </c>
      <c r="BL1235" s="20" t="s">
        <v>341</v>
      </c>
      <c r="BM1235" s="228" t="s">
        <v>1653</v>
      </c>
    </row>
    <row r="1236" spans="1:47" s="2" customFormat="1" ht="12">
      <c r="A1236" s="41"/>
      <c r="B1236" s="42"/>
      <c r="C1236" s="43"/>
      <c r="D1236" s="230" t="s">
        <v>230</v>
      </c>
      <c r="E1236" s="43"/>
      <c r="F1236" s="231" t="s">
        <v>1652</v>
      </c>
      <c r="G1236" s="43"/>
      <c r="H1236" s="43"/>
      <c r="I1236" s="232"/>
      <c r="J1236" s="43"/>
      <c r="K1236" s="43"/>
      <c r="L1236" s="47"/>
      <c r="M1236" s="233"/>
      <c r="N1236" s="234"/>
      <c r="O1236" s="87"/>
      <c r="P1236" s="87"/>
      <c r="Q1236" s="87"/>
      <c r="R1236" s="87"/>
      <c r="S1236" s="87"/>
      <c r="T1236" s="88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T1236" s="20" t="s">
        <v>230</v>
      </c>
      <c r="AU1236" s="20" t="s">
        <v>82</v>
      </c>
    </row>
    <row r="1237" spans="1:51" s="13" customFormat="1" ht="12">
      <c r="A1237" s="13"/>
      <c r="B1237" s="237"/>
      <c r="C1237" s="238"/>
      <c r="D1237" s="230" t="s">
        <v>234</v>
      </c>
      <c r="E1237" s="238"/>
      <c r="F1237" s="240" t="s">
        <v>1654</v>
      </c>
      <c r="G1237" s="238"/>
      <c r="H1237" s="241">
        <v>25.263</v>
      </c>
      <c r="I1237" s="242"/>
      <c r="J1237" s="238"/>
      <c r="K1237" s="238"/>
      <c r="L1237" s="243"/>
      <c r="M1237" s="244"/>
      <c r="N1237" s="245"/>
      <c r="O1237" s="245"/>
      <c r="P1237" s="245"/>
      <c r="Q1237" s="245"/>
      <c r="R1237" s="245"/>
      <c r="S1237" s="245"/>
      <c r="T1237" s="246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47" t="s">
        <v>234</v>
      </c>
      <c r="AU1237" s="247" t="s">
        <v>82</v>
      </c>
      <c r="AV1237" s="13" t="s">
        <v>82</v>
      </c>
      <c r="AW1237" s="13" t="s">
        <v>4</v>
      </c>
      <c r="AX1237" s="13" t="s">
        <v>80</v>
      </c>
      <c r="AY1237" s="247" t="s">
        <v>221</v>
      </c>
    </row>
    <row r="1238" spans="1:65" s="2" customFormat="1" ht="33" customHeight="1">
      <c r="A1238" s="41"/>
      <c r="B1238" s="42"/>
      <c r="C1238" s="217" t="s">
        <v>1655</v>
      </c>
      <c r="D1238" s="217" t="s">
        <v>223</v>
      </c>
      <c r="E1238" s="218" t="s">
        <v>1656</v>
      </c>
      <c r="F1238" s="219" t="s">
        <v>1657</v>
      </c>
      <c r="G1238" s="220" t="s">
        <v>226</v>
      </c>
      <c r="H1238" s="221">
        <v>36.77</v>
      </c>
      <c r="I1238" s="222"/>
      <c r="J1238" s="223">
        <f>ROUND(I1238*H1238,2)</f>
        <v>0</v>
      </c>
      <c r="K1238" s="219" t="s">
        <v>227</v>
      </c>
      <c r="L1238" s="47"/>
      <c r="M1238" s="224" t="s">
        <v>19</v>
      </c>
      <c r="N1238" s="225" t="s">
        <v>43</v>
      </c>
      <c r="O1238" s="87"/>
      <c r="P1238" s="226">
        <f>O1238*H1238</f>
        <v>0</v>
      </c>
      <c r="Q1238" s="226">
        <v>0.009088</v>
      </c>
      <c r="R1238" s="226">
        <f>Q1238*H1238</f>
        <v>0.33416576000000003</v>
      </c>
      <c r="S1238" s="226">
        <v>0</v>
      </c>
      <c r="T1238" s="227">
        <f>S1238*H1238</f>
        <v>0</v>
      </c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R1238" s="228" t="s">
        <v>341</v>
      </c>
      <c r="AT1238" s="228" t="s">
        <v>223</v>
      </c>
      <c r="AU1238" s="228" t="s">
        <v>82</v>
      </c>
      <c r="AY1238" s="20" t="s">
        <v>221</v>
      </c>
      <c r="BE1238" s="229">
        <f>IF(N1238="základní",J1238,0)</f>
        <v>0</v>
      </c>
      <c r="BF1238" s="229">
        <f>IF(N1238="snížená",J1238,0)</f>
        <v>0</v>
      </c>
      <c r="BG1238" s="229">
        <f>IF(N1238="zákl. přenesená",J1238,0)</f>
        <v>0</v>
      </c>
      <c r="BH1238" s="229">
        <f>IF(N1238="sníž. přenesená",J1238,0)</f>
        <v>0</v>
      </c>
      <c r="BI1238" s="229">
        <f>IF(N1238="nulová",J1238,0)</f>
        <v>0</v>
      </c>
      <c r="BJ1238" s="20" t="s">
        <v>80</v>
      </c>
      <c r="BK1238" s="229">
        <f>ROUND(I1238*H1238,2)</f>
        <v>0</v>
      </c>
      <c r="BL1238" s="20" t="s">
        <v>341</v>
      </c>
      <c r="BM1238" s="228" t="s">
        <v>1658</v>
      </c>
    </row>
    <row r="1239" spans="1:47" s="2" customFormat="1" ht="12">
      <c r="A1239" s="41"/>
      <c r="B1239" s="42"/>
      <c r="C1239" s="43"/>
      <c r="D1239" s="230" t="s">
        <v>230</v>
      </c>
      <c r="E1239" s="43"/>
      <c r="F1239" s="231" t="s">
        <v>1659</v>
      </c>
      <c r="G1239" s="43"/>
      <c r="H1239" s="43"/>
      <c r="I1239" s="232"/>
      <c r="J1239" s="43"/>
      <c r="K1239" s="43"/>
      <c r="L1239" s="47"/>
      <c r="M1239" s="233"/>
      <c r="N1239" s="234"/>
      <c r="O1239" s="87"/>
      <c r="P1239" s="87"/>
      <c r="Q1239" s="87"/>
      <c r="R1239" s="87"/>
      <c r="S1239" s="87"/>
      <c r="T1239" s="88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T1239" s="20" t="s">
        <v>230</v>
      </c>
      <c r="AU1239" s="20" t="s">
        <v>82</v>
      </c>
    </row>
    <row r="1240" spans="1:47" s="2" customFormat="1" ht="12">
      <c r="A1240" s="41"/>
      <c r="B1240" s="42"/>
      <c r="C1240" s="43"/>
      <c r="D1240" s="235" t="s">
        <v>232</v>
      </c>
      <c r="E1240" s="43"/>
      <c r="F1240" s="236" t="s">
        <v>1660</v>
      </c>
      <c r="G1240" s="43"/>
      <c r="H1240" s="43"/>
      <c r="I1240" s="232"/>
      <c r="J1240" s="43"/>
      <c r="K1240" s="43"/>
      <c r="L1240" s="47"/>
      <c r="M1240" s="233"/>
      <c r="N1240" s="234"/>
      <c r="O1240" s="87"/>
      <c r="P1240" s="87"/>
      <c r="Q1240" s="87"/>
      <c r="R1240" s="87"/>
      <c r="S1240" s="87"/>
      <c r="T1240" s="88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T1240" s="20" t="s">
        <v>232</v>
      </c>
      <c r="AU1240" s="20" t="s">
        <v>82</v>
      </c>
    </row>
    <row r="1241" spans="1:51" s="13" customFormat="1" ht="12">
      <c r="A1241" s="13"/>
      <c r="B1241" s="237"/>
      <c r="C1241" s="238"/>
      <c r="D1241" s="230" t="s">
        <v>234</v>
      </c>
      <c r="E1241" s="239" t="s">
        <v>19</v>
      </c>
      <c r="F1241" s="240" t="s">
        <v>131</v>
      </c>
      <c r="G1241" s="238"/>
      <c r="H1241" s="241">
        <v>36.77</v>
      </c>
      <c r="I1241" s="242"/>
      <c r="J1241" s="238"/>
      <c r="K1241" s="238"/>
      <c r="L1241" s="243"/>
      <c r="M1241" s="244"/>
      <c r="N1241" s="245"/>
      <c r="O1241" s="245"/>
      <c r="P1241" s="245"/>
      <c r="Q1241" s="245"/>
      <c r="R1241" s="245"/>
      <c r="S1241" s="245"/>
      <c r="T1241" s="246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7" t="s">
        <v>234</v>
      </c>
      <c r="AU1241" s="247" t="s">
        <v>82</v>
      </c>
      <c r="AV1241" s="13" t="s">
        <v>82</v>
      </c>
      <c r="AW1241" s="13" t="s">
        <v>33</v>
      </c>
      <c r="AX1241" s="13" t="s">
        <v>80</v>
      </c>
      <c r="AY1241" s="247" t="s">
        <v>221</v>
      </c>
    </row>
    <row r="1242" spans="1:65" s="2" customFormat="1" ht="33" customHeight="1">
      <c r="A1242" s="41"/>
      <c r="B1242" s="42"/>
      <c r="C1242" s="269" t="s">
        <v>1661</v>
      </c>
      <c r="D1242" s="269" t="s">
        <v>295</v>
      </c>
      <c r="E1242" s="270" t="s">
        <v>1662</v>
      </c>
      <c r="F1242" s="271" t="s">
        <v>1663</v>
      </c>
      <c r="G1242" s="272" t="s">
        <v>226</v>
      </c>
      <c r="H1242" s="273">
        <v>38.609</v>
      </c>
      <c r="I1242" s="274"/>
      <c r="J1242" s="275">
        <f>ROUND(I1242*H1242,2)</f>
        <v>0</v>
      </c>
      <c r="K1242" s="271" t="s">
        <v>227</v>
      </c>
      <c r="L1242" s="276"/>
      <c r="M1242" s="277" t="s">
        <v>19</v>
      </c>
      <c r="N1242" s="278" t="s">
        <v>43</v>
      </c>
      <c r="O1242" s="87"/>
      <c r="P1242" s="226">
        <f>O1242*H1242</f>
        <v>0</v>
      </c>
      <c r="Q1242" s="226">
        <v>0.022</v>
      </c>
      <c r="R1242" s="226">
        <f>Q1242*H1242</f>
        <v>0.849398</v>
      </c>
      <c r="S1242" s="226">
        <v>0</v>
      </c>
      <c r="T1242" s="227">
        <f>S1242*H1242</f>
        <v>0</v>
      </c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R1242" s="228" t="s">
        <v>484</v>
      </c>
      <c r="AT1242" s="228" t="s">
        <v>295</v>
      </c>
      <c r="AU1242" s="228" t="s">
        <v>82</v>
      </c>
      <c r="AY1242" s="20" t="s">
        <v>221</v>
      </c>
      <c r="BE1242" s="229">
        <f>IF(N1242="základní",J1242,0)</f>
        <v>0</v>
      </c>
      <c r="BF1242" s="229">
        <f>IF(N1242="snížená",J1242,0)</f>
        <v>0</v>
      </c>
      <c r="BG1242" s="229">
        <f>IF(N1242="zákl. přenesená",J1242,0)</f>
        <v>0</v>
      </c>
      <c r="BH1242" s="229">
        <f>IF(N1242="sníž. přenesená",J1242,0)</f>
        <v>0</v>
      </c>
      <c r="BI1242" s="229">
        <f>IF(N1242="nulová",J1242,0)</f>
        <v>0</v>
      </c>
      <c r="BJ1242" s="20" t="s">
        <v>80</v>
      </c>
      <c r="BK1242" s="229">
        <f>ROUND(I1242*H1242,2)</f>
        <v>0</v>
      </c>
      <c r="BL1242" s="20" t="s">
        <v>341</v>
      </c>
      <c r="BM1242" s="228" t="s">
        <v>1664</v>
      </c>
    </row>
    <row r="1243" spans="1:47" s="2" customFormat="1" ht="12">
      <c r="A1243" s="41"/>
      <c r="B1243" s="42"/>
      <c r="C1243" s="43"/>
      <c r="D1243" s="230" t="s">
        <v>230</v>
      </c>
      <c r="E1243" s="43"/>
      <c r="F1243" s="231" t="s">
        <v>1663</v>
      </c>
      <c r="G1243" s="43"/>
      <c r="H1243" s="43"/>
      <c r="I1243" s="232"/>
      <c r="J1243" s="43"/>
      <c r="K1243" s="43"/>
      <c r="L1243" s="47"/>
      <c r="M1243" s="233"/>
      <c r="N1243" s="234"/>
      <c r="O1243" s="87"/>
      <c r="P1243" s="87"/>
      <c r="Q1243" s="87"/>
      <c r="R1243" s="87"/>
      <c r="S1243" s="87"/>
      <c r="T1243" s="88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T1243" s="20" t="s">
        <v>230</v>
      </c>
      <c r="AU1243" s="20" t="s">
        <v>82</v>
      </c>
    </row>
    <row r="1244" spans="1:47" s="2" customFormat="1" ht="12">
      <c r="A1244" s="41"/>
      <c r="B1244" s="42"/>
      <c r="C1244" s="43"/>
      <c r="D1244" s="230" t="s">
        <v>1665</v>
      </c>
      <c r="E1244" s="43"/>
      <c r="F1244" s="290" t="s">
        <v>1666</v>
      </c>
      <c r="G1244" s="43"/>
      <c r="H1244" s="43"/>
      <c r="I1244" s="232"/>
      <c r="J1244" s="43"/>
      <c r="K1244" s="43"/>
      <c r="L1244" s="47"/>
      <c r="M1244" s="233"/>
      <c r="N1244" s="234"/>
      <c r="O1244" s="87"/>
      <c r="P1244" s="87"/>
      <c r="Q1244" s="87"/>
      <c r="R1244" s="87"/>
      <c r="S1244" s="87"/>
      <c r="T1244" s="88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T1244" s="20" t="s">
        <v>1665</v>
      </c>
      <c r="AU1244" s="20" t="s">
        <v>82</v>
      </c>
    </row>
    <row r="1245" spans="1:51" s="13" customFormat="1" ht="12">
      <c r="A1245" s="13"/>
      <c r="B1245" s="237"/>
      <c r="C1245" s="238"/>
      <c r="D1245" s="230" t="s">
        <v>234</v>
      </c>
      <c r="E1245" s="238"/>
      <c r="F1245" s="240" t="s">
        <v>1667</v>
      </c>
      <c r="G1245" s="238"/>
      <c r="H1245" s="241">
        <v>38.609</v>
      </c>
      <c r="I1245" s="242"/>
      <c r="J1245" s="238"/>
      <c r="K1245" s="238"/>
      <c r="L1245" s="243"/>
      <c r="M1245" s="244"/>
      <c r="N1245" s="245"/>
      <c r="O1245" s="245"/>
      <c r="P1245" s="245"/>
      <c r="Q1245" s="245"/>
      <c r="R1245" s="245"/>
      <c r="S1245" s="245"/>
      <c r="T1245" s="246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47" t="s">
        <v>234</v>
      </c>
      <c r="AU1245" s="247" t="s">
        <v>82</v>
      </c>
      <c r="AV1245" s="13" t="s">
        <v>82</v>
      </c>
      <c r="AW1245" s="13" t="s">
        <v>4</v>
      </c>
      <c r="AX1245" s="13" t="s">
        <v>80</v>
      </c>
      <c r="AY1245" s="247" t="s">
        <v>221</v>
      </c>
    </row>
    <row r="1246" spans="1:65" s="2" customFormat="1" ht="24.15" customHeight="1">
      <c r="A1246" s="41"/>
      <c r="B1246" s="42"/>
      <c r="C1246" s="217" t="s">
        <v>1668</v>
      </c>
      <c r="D1246" s="217" t="s">
        <v>223</v>
      </c>
      <c r="E1246" s="218" t="s">
        <v>1669</v>
      </c>
      <c r="F1246" s="219" t="s">
        <v>1670</v>
      </c>
      <c r="G1246" s="220" t="s">
        <v>226</v>
      </c>
      <c r="H1246" s="221">
        <v>15.62</v>
      </c>
      <c r="I1246" s="222"/>
      <c r="J1246" s="223">
        <f>ROUND(I1246*H1246,2)</f>
        <v>0</v>
      </c>
      <c r="K1246" s="219" t="s">
        <v>227</v>
      </c>
      <c r="L1246" s="47"/>
      <c r="M1246" s="224" t="s">
        <v>19</v>
      </c>
      <c r="N1246" s="225" t="s">
        <v>43</v>
      </c>
      <c r="O1246" s="87"/>
      <c r="P1246" s="226">
        <f>O1246*H1246</f>
        <v>0</v>
      </c>
      <c r="Q1246" s="226">
        <v>0.0015</v>
      </c>
      <c r="R1246" s="226">
        <f>Q1246*H1246</f>
        <v>0.02343</v>
      </c>
      <c r="S1246" s="226">
        <v>0</v>
      </c>
      <c r="T1246" s="227">
        <f>S1246*H1246</f>
        <v>0</v>
      </c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R1246" s="228" t="s">
        <v>341</v>
      </c>
      <c r="AT1246" s="228" t="s">
        <v>223</v>
      </c>
      <c r="AU1246" s="228" t="s">
        <v>82</v>
      </c>
      <c r="AY1246" s="20" t="s">
        <v>221</v>
      </c>
      <c r="BE1246" s="229">
        <f>IF(N1246="základní",J1246,0)</f>
        <v>0</v>
      </c>
      <c r="BF1246" s="229">
        <f>IF(N1246="snížená",J1246,0)</f>
        <v>0</v>
      </c>
      <c r="BG1246" s="229">
        <f>IF(N1246="zákl. přenesená",J1246,0)</f>
        <v>0</v>
      </c>
      <c r="BH1246" s="229">
        <f>IF(N1246="sníž. přenesená",J1246,0)</f>
        <v>0</v>
      </c>
      <c r="BI1246" s="229">
        <f>IF(N1246="nulová",J1246,0)</f>
        <v>0</v>
      </c>
      <c r="BJ1246" s="20" t="s">
        <v>80</v>
      </c>
      <c r="BK1246" s="229">
        <f>ROUND(I1246*H1246,2)</f>
        <v>0</v>
      </c>
      <c r="BL1246" s="20" t="s">
        <v>341</v>
      </c>
      <c r="BM1246" s="228" t="s">
        <v>1671</v>
      </c>
    </row>
    <row r="1247" spans="1:47" s="2" customFormat="1" ht="12">
      <c r="A1247" s="41"/>
      <c r="B1247" s="42"/>
      <c r="C1247" s="43"/>
      <c r="D1247" s="230" t="s">
        <v>230</v>
      </c>
      <c r="E1247" s="43"/>
      <c r="F1247" s="231" t="s">
        <v>1672</v>
      </c>
      <c r="G1247" s="43"/>
      <c r="H1247" s="43"/>
      <c r="I1247" s="232"/>
      <c r="J1247" s="43"/>
      <c r="K1247" s="43"/>
      <c r="L1247" s="47"/>
      <c r="M1247" s="233"/>
      <c r="N1247" s="234"/>
      <c r="O1247" s="87"/>
      <c r="P1247" s="87"/>
      <c r="Q1247" s="87"/>
      <c r="R1247" s="87"/>
      <c r="S1247" s="87"/>
      <c r="T1247" s="88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T1247" s="20" t="s">
        <v>230</v>
      </c>
      <c r="AU1247" s="20" t="s">
        <v>82</v>
      </c>
    </row>
    <row r="1248" spans="1:47" s="2" customFormat="1" ht="12">
      <c r="A1248" s="41"/>
      <c r="B1248" s="42"/>
      <c r="C1248" s="43"/>
      <c r="D1248" s="235" t="s">
        <v>232</v>
      </c>
      <c r="E1248" s="43"/>
      <c r="F1248" s="236" t="s">
        <v>1673</v>
      </c>
      <c r="G1248" s="43"/>
      <c r="H1248" s="43"/>
      <c r="I1248" s="232"/>
      <c r="J1248" s="43"/>
      <c r="K1248" s="43"/>
      <c r="L1248" s="47"/>
      <c r="M1248" s="233"/>
      <c r="N1248" s="234"/>
      <c r="O1248" s="87"/>
      <c r="P1248" s="87"/>
      <c r="Q1248" s="87"/>
      <c r="R1248" s="87"/>
      <c r="S1248" s="87"/>
      <c r="T1248" s="88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T1248" s="20" t="s">
        <v>232</v>
      </c>
      <c r="AU1248" s="20" t="s">
        <v>82</v>
      </c>
    </row>
    <row r="1249" spans="1:51" s="14" customFormat="1" ht="12">
      <c r="A1249" s="14"/>
      <c r="B1249" s="248"/>
      <c r="C1249" s="249"/>
      <c r="D1249" s="230" t="s">
        <v>234</v>
      </c>
      <c r="E1249" s="250" t="s">
        <v>19</v>
      </c>
      <c r="F1249" s="251" t="s">
        <v>420</v>
      </c>
      <c r="G1249" s="249"/>
      <c r="H1249" s="250" t="s">
        <v>19</v>
      </c>
      <c r="I1249" s="252"/>
      <c r="J1249" s="249"/>
      <c r="K1249" s="249"/>
      <c r="L1249" s="253"/>
      <c r="M1249" s="254"/>
      <c r="N1249" s="255"/>
      <c r="O1249" s="255"/>
      <c r="P1249" s="255"/>
      <c r="Q1249" s="255"/>
      <c r="R1249" s="255"/>
      <c r="S1249" s="255"/>
      <c r="T1249" s="256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57" t="s">
        <v>234</v>
      </c>
      <c r="AU1249" s="257" t="s">
        <v>82</v>
      </c>
      <c r="AV1249" s="14" t="s">
        <v>80</v>
      </c>
      <c r="AW1249" s="14" t="s">
        <v>33</v>
      </c>
      <c r="AX1249" s="14" t="s">
        <v>72</v>
      </c>
      <c r="AY1249" s="257" t="s">
        <v>221</v>
      </c>
    </row>
    <row r="1250" spans="1:51" s="13" customFormat="1" ht="12">
      <c r="A1250" s="13"/>
      <c r="B1250" s="237"/>
      <c r="C1250" s="238"/>
      <c r="D1250" s="230" t="s">
        <v>234</v>
      </c>
      <c r="E1250" s="239" t="s">
        <v>19</v>
      </c>
      <c r="F1250" s="240" t="s">
        <v>421</v>
      </c>
      <c r="G1250" s="238"/>
      <c r="H1250" s="241">
        <v>8.42</v>
      </c>
      <c r="I1250" s="242"/>
      <c r="J1250" s="238"/>
      <c r="K1250" s="238"/>
      <c r="L1250" s="243"/>
      <c r="M1250" s="244"/>
      <c r="N1250" s="245"/>
      <c r="O1250" s="245"/>
      <c r="P1250" s="245"/>
      <c r="Q1250" s="245"/>
      <c r="R1250" s="245"/>
      <c r="S1250" s="245"/>
      <c r="T1250" s="246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7" t="s">
        <v>234</v>
      </c>
      <c r="AU1250" s="247" t="s">
        <v>82</v>
      </c>
      <c r="AV1250" s="13" t="s">
        <v>82</v>
      </c>
      <c r="AW1250" s="13" t="s">
        <v>33</v>
      </c>
      <c r="AX1250" s="13" t="s">
        <v>72</v>
      </c>
      <c r="AY1250" s="247" t="s">
        <v>221</v>
      </c>
    </row>
    <row r="1251" spans="1:51" s="14" customFormat="1" ht="12">
      <c r="A1251" s="14"/>
      <c r="B1251" s="248"/>
      <c r="C1251" s="249"/>
      <c r="D1251" s="230" t="s">
        <v>234</v>
      </c>
      <c r="E1251" s="250" t="s">
        <v>19</v>
      </c>
      <c r="F1251" s="251" t="s">
        <v>423</v>
      </c>
      <c r="G1251" s="249"/>
      <c r="H1251" s="250" t="s">
        <v>19</v>
      </c>
      <c r="I1251" s="252"/>
      <c r="J1251" s="249"/>
      <c r="K1251" s="249"/>
      <c r="L1251" s="253"/>
      <c r="M1251" s="254"/>
      <c r="N1251" s="255"/>
      <c r="O1251" s="255"/>
      <c r="P1251" s="255"/>
      <c r="Q1251" s="255"/>
      <c r="R1251" s="255"/>
      <c r="S1251" s="255"/>
      <c r="T1251" s="256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7" t="s">
        <v>234</v>
      </c>
      <c r="AU1251" s="257" t="s">
        <v>82</v>
      </c>
      <c r="AV1251" s="14" t="s">
        <v>80</v>
      </c>
      <c r="AW1251" s="14" t="s">
        <v>33</v>
      </c>
      <c r="AX1251" s="14" t="s">
        <v>72</v>
      </c>
      <c r="AY1251" s="257" t="s">
        <v>221</v>
      </c>
    </row>
    <row r="1252" spans="1:51" s="13" customFormat="1" ht="12">
      <c r="A1252" s="13"/>
      <c r="B1252" s="237"/>
      <c r="C1252" s="238"/>
      <c r="D1252" s="230" t="s">
        <v>234</v>
      </c>
      <c r="E1252" s="239" t="s">
        <v>19</v>
      </c>
      <c r="F1252" s="240" t="s">
        <v>424</v>
      </c>
      <c r="G1252" s="238"/>
      <c r="H1252" s="241">
        <v>7.2</v>
      </c>
      <c r="I1252" s="242"/>
      <c r="J1252" s="238"/>
      <c r="K1252" s="238"/>
      <c r="L1252" s="243"/>
      <c r="M1252" s="244"/>
      <c r="N1252" s="245"/>
      <c r="O1252" s="245"/>
      <c r="P1252" s="245"/>
      <c r="Q1252" s="245"/>
      <c r="R1252" s="245"/>
      <c r="S1252" s="245"/>
      <c r="T1252" s="246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7" t="s">
        <v>234</v>
      </c>
      <c r="AU1252" s="247" t="s">
        <v>82</v>
      </c>
      <c r="AV1252" s="13" t="s">
        <v>82</v>
      </c>
      <c r="AW1252" s="13" t="s">
        <v>33</v>
      </c>
      <c r="AX1252" s="13" t="s">
        <v>72</v>
      </c>
      <c r="AY1252" s="247" t="s">
        <v>221</v>
      </c>
    </row>
    <row r="1253" spans="1:51" s="15" customFormat="1" ht="12">
      <c r="A1253" s="15"/>
      <c r="B1253" s="258"/>
      <c r="C1253" s="259"/>
      <c r="D1253" s="230" t="s">
        <v>234</v>
      </c>
      <c r="E1253" s="260" t="s">
        <v>19</v>
      </c>
      <c r="F1253" s="261" t="s">
        <v>243</v>
      </c>
      <c r="G1253" s="259"/>
      <c r="H1253" s="262">
        <v>15.62</v>
      </c>
      <c r="I1253" s="263"/>
      <c r="J1253" s="259"/>
      <c r="K1253" s="259"/>
      <c r="L1253" s="264"/>
      <c r="M1253" s="265"/>
      <c r="N1253" s="266"/>
      <c r="O1253" s="266"/>
      <c r="P1253" s="266"/>
      <c r="Q1253" s="266"/>
      <c r="R1253" s="266"/>
      <c r="S1253" s="266"/>
      <c r="T1253" s="267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T1253" s="268" t="s">
        <v>234</v>
      </c>
      <c r="AU1253" s="268" t="s">
        <v>82</v>
      </c>
      <c r="AV1253" s="15" t="s">
        <v>228</v>
      </c>
      <c r="AW1253" s="15" t="s">
        <v>33</v>
      </c>
      <c r="AX1253" s="15" t="s">
        <v>80</v>
      </c>
      <c r="AY1253" s="268" t="s">
        <v>221</v>
      </c>
    </row>
    <row r="1254" spans="1:65" s="2" customFormat="1" ht="24.15" customHeight="1">
      <c r="A1254" s="41"/>
      <c r="B1254" s="42"/>
      <c r="C1254" s="217" t="s">
        <v>1674</v>
      </c>
      <c r="D1254" s="217" t="s">
        <v>223</v>
      </c>
      <c r="E1254" s="218" t="s">
        <v>1675</v>
      </c>
      <c r="F1254" s="219" t="s">
        <v>1676</v>
      </c>
      <c r="G1254" s="220" t="s">
        <v>267</v>
      </c>
      <c r="H1254" s="221">
        <v>1.445</v>
      </c>
      <c r="I1254" s="222"/>
      <c r="J1254" s="223">
        <f>ROUND(I1254*H1254,2)</f>
        <v>0</v>
      </c>
      <c r="K1254" s="219" t="s">
        <v>227</v>
      </c>
      <c r="L1254" s="47"/>
      <c r="M1254" s="224" t="s">
        <v>19</v>
      </c>
      <c r="N1254" s="225" t="s">
        <v>43</v>
      </c>
      <c r="O1254" s="87"/>
      <c r="P1254" s="226">
        <f>O1254*H1254</f>
        <v>0</v>
      </c>
      <c r="Q1254" s="226">
        <v>0</v>
      </c>
      <c r="R1254" s="226">
        <f>Q1254*H1254</f>
        <v>0</v>
      </c>
      <c r="S1254" s="226">
        <v>0</v>
      </c>
      <c r="T1254" s="227">
        <f>S1254*H1254</f>
        <v>0</v>
      </c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R1254" s="228" t="s">
        <v>341</v>
      </c>
      <c r="AT1254" s="228" t="s">
        <v>223</v>
      </c>
      <c r="AU1254" s="228" t="s">
        <v>82</v>
      </c>
      <c r="AY1254" s="20" t="s">
        <v>221</v>
      </c>
      <c r="BE1254" s="229">
        <f>IF(N1254="základní",J1254,0)</f>
        <v>0</v>
      </c>
      <c r="BF1254" s="229">
        <f>IF(N1254="snížená",J1254,0)</f>
        <v>0</v>
      </c>
      <c r="BG1254" s="229">
        <f>IF(N1254="zákl. přenesená",J1254,0)</f>
        <v>0</v>
      </c>
      <c r="BH1254" s="229">
        <f>IF(N1254="sníž. přenesená",J1254,0)</f>
        <v>0</v>
      </c>
      <c r="BI1254" s="229">
        <f>IF(N1254="nulová",J1254,0)</f>
        <v>0</v>
      </c>
      <c r="BJ1254" s="20" t="s">
        <v>80</v>
      </c>
      <c r="BK1254" s="229">
        <f>ROUND(I1254*H1254,2)</f>
        <v>0</v>
      </c>
      <c r="BL1254" s="20" t="s">
        <v>341</v>
      </c>
      <c r="BM1254" s="228" t="s">
        <v>1677</v>
      </c>
    </row>
    <row r="1255" spans="1:47" s="2" customFormat="1" ht="12">
      <c r="A1255" s="41"/>
      <c r="B1255" s="42"/>
      <c r="C1255" s="43"/>
      <c r="D1255" s="230" t="s">
        <v>230</v>
      </c>
      <c r="E1255" s="43"/>
      <c r="F1255" s="231" t="s">
        <v>1678</v>
      </c>
      <c r="G1255" s="43"/>
      <c r="H1255" s="43"/>
      <c r="I1255" s="232"/>
      <c r="J1255" s="43"/>
      <c r="K1255" s="43"/>
      <c r="L1255" s="47"/>
      <c r="M1255" s="233"/>
      <c r="N1255" s="234"/>
      <c r="O1255" s="87"/>
      <c r="P1255" s="87"/>
      <c r="Q1255" s="87"/>
      <c r="R1255" s="87"/>
      <c r="S1255" s="87"/>
      <c r="T1255" s="88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T1255" s="20" t="s">
        <v>230</v>
      </c>
      <c r="AU1255" s="20" t="s">
        <v>82</v>
      </c>
    </row>
    <row r="1256" spans="1:47" s="2" customFormat="1" ht="12">
      <c r="A1256" s="41"/>
      <c r="B1256" s="42"/>
      <c r="C1256" s="43"/>
      <c r="D1256" s="235" t="s">
        <v>232</v>
      </c>
      <c r="E1256" s="43"/>
      <c r="F1256" s="236" t="s">
        <v>1679</v>
      </c>
      <c r="G1256" s="43"/>
      <c r="H1256" s="43"/>
      <c r="I1256" s="232"/>
      <c r="J1256" s="43"/>
      <c r="K1256" s="43"/>
      <c r="L1256" s="47"/>
      <c r="M1256" s="233"/>
      <c r="N1256" s="234"/>
      <c r="O1256" s="87"/>
      <c r="P1256" s="87"/>
      <c r="Q1256" s="87"/>
      <c r="R1256" s="87"/>
      <c r="S1256" s="87"/>
      <c r="T1256" s="88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T1256" s="20" t="s">
        <v>232</v>
      </c>
      <c r="AU1256" s="20" t="s">
        <v>82</v>
      </c>
    </row>
    <row r="1257" spans="1:63" s="12" customFormat="1" ht="22.8" customHeight="1">
      <c r="A1257" s="12"/>
      <c r="B1257" s="201"/>
      <c r="C1257" s="202"/>
      <c r="D1257" s="203" t="s">
        <v>71</v>
      </c>
      <c r="E1257" s="215" t="s">
        <v>1680</v>
      </c>
      <c r="F1257" s="215" t="s">
        <v>1681</v>
      </c>
      <c r="G1257" s="202"/>
      <c r="H1257" s="202"/>
      <c r="I1257" s="205"/>
      <c r="J1257" s="216">
        <f>BK1257</f>
        <v>0</v>
      </c>
      <c r="K1257" s="202"/>
      <c r="L1257" s="207"/>
      <c r="M1257" s="208"/>
      <c r="N1257" s="209"/>
      <c r="O1257" s="209"/>
      <c r="P1257" s="210">
        <f>SUM(P1258:P1307)</f>
        <v>0</v>
      </c>
      <c r="Q1257" s="209"/>
      <c r="R1257" s="210">
        <f>SUM(R1258:R1307)</f>
        <v>0.9389607015499999</v>
      </c>
      <c r="S1257" s="209"/>
      <c r="T1257" s="211">
        <f>SUM(T1258:T1307)</f>
        <v>0</v>
      </c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R1257" s="212" t="s">
        <v>82</v>
      </c>
      <c r="AT1257" s="213" t="s">
        <v>71</v>
      </c>
      <c r="AU1257" s="213" t="s">
        <v>80</v>
      </c>
      <c r="AY1257" s="212" t="s">
        <v>221</v>
      </c>
      <c r="BK1257" s="214">
        <f>SUM(BK1258:BK1307)</f>
        <v>0</v>
      </c>
    </row>
    <row r="1258" spans="1:65" s="2" customFormat="1" ht="16.5" customHeight="1">
      <c r="A1258" s="41"/>
      <c r="B1258" s="42"/>
      <c r="C1258" s="217" t="s">
        <v>1682</v>
      </c>
      <c r="D1258" s="217" t="s">
        <v>223</v>
      </c>
      <c r="E1258" s="218" t="s">
        <v>1683</v>
      </c>
      <c r="F1258" s="219" t="s">
        <v>1684</v>
      </c>
      <c r="G1258" s="220" t="s">
        <v>226</v>
      </c>
      <c r="H1258" s="221">
        <v>114.56</v>
      </c>
      <c r="I1258" s="222"/>
      <c r="J1258" s="223">
        <f>ROUND(I1258*H1258,2)</f>
        <v>0</v>
      </c>
      <c r="K1258" s="219" t="s">
        <v>227</v>
      </c>
      <c r="L1258" s="47"/>
      <c r="M1258" s="224" t="s">
        <v>19</v>
      </c>
      <c r="N1258" s="225" t="s">
        <v>43</v>
      </c>
      <c r="O1258" s="87"/>
      <c r="P1258" s="226">
        <f>O1258*H1258</f>
        <v>0</v>
      </c>
      <c r="Q1258" s="226">
        <v>0</v>
      </c>
      <c r="R1258" s="226">
        <f>Q1258*H1258</f>
        <v>0</v>
      </c>
      <c r="S1258" s="226">
        <v>0</v>
      </c>
      <c r="T1258" s="227">
        <f>S1258*H1258</f>
        <v>0</v>
      </c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R1258" s="228" t="s">
        <v>341</v>
      </c>
      <c r="AT1258" s="228" t="s">
        <v>223</v>
      </c>
      <c r="AU1258" s="228" t="s">
        <v>82</v>
      </c>
      <c r="AY1258" s="20" t="s">
        <v>221</v>
      </c>
      <c r="BE1258" s="229">
        <f>IF(N1258="základní",J1258,0)</f>
        <v>0</v>
      </c>
      <c r="BF1258" s="229">
        <f>IF(N1258="snížená",J1258,0)</f>
        <v>0</v>
      </c>
      <c r="BG1258" s="229">
        <f>IF(N1258="zákl. přenesená",J1258,0)</f>
        <v>0</v>
      </c>
      <c r="BH1258" s="229">
        <f>IF(N1258="sníž. přenesená",J1258,0)</f>
        <v>0</v>
      </c>
      <c r="BI1258" s="229">
        <f>IF(N1258="nulová",J1258,0)</f>
        <v>0</v>
      </c>
      <c r="BJ1258" s="20" t="s">
        <v>80</v>
      </c>
      <c r="BK1258" s="229">
        <f>ROUND(I1258*H1258,2)</f>
        <v>0</v>
      </c>
      <c r="BL1258" s="20" t="s">
        <v>341</v>
      </c>
      <c r="BM1258" s="228" t="s">
        <v>1685</v>
      </c>
    </row>
    <row r="1259" spans="1:47" s="2" customFormat="1" ht="12">
      <c r="A1259" s="41"/>
      <c r="B1259" s="42"/>
      <c r="C1259" s="43"/>
      <c r="D1259" s="230" t="s">
        <v>230</v>
      </c>
      <c r="E1259" s="43"/>
      <c r="F1259" s="231" t="s">
        <v>1686</v>
      </c>
      <c r="G1259" s="43"/>
      <c r="H1259" s="43"/>
      <c r="I1259" s="232"/>
      <c r="J1259" s="43"/>
      <c r="K1259" s="43"/>
      <c r="L1259" s="47"/>
      <c r="M1259" s="233"/>
      <c r="N1259" s="234"/>
      <c r="O1259" s="87"/>
      <c r="P1259" s="87"/>
      <c r="Q1259" s="87"/>
      <c r="R1259" s="87"/>
      <c r="S1259" s="87"/>
      <c r="T1259" s="88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T1259" s="20" t="s">
        <v>230</v>
      </c>
      <c r="AU1259" s="20" t="s">
        <v>82</v>
      </c>
    </row>
    <row r="1260" spans="1:47" s="2" customFormat="1" ht="12">
      <c r="A1260" s="41"/>
      <c r="B1260" s="42"/>
      <c r="C1260" s="43"/>
      <c r="D1260" s="235" t="s">
        <v>232</v>
      </c>
      <c r="E1260" s="43"/>
      <c r="F1260" s="236" t="s">
        <v>1687</v>
      </c>
      <c r="G1260" s="43"/>
      <c r="H1260" s="43"/>
      <c r="I1260" s="232"/>
      <c r="J1260" s="43"/>
      <c r="K1260" s="43"/>
      <c r="L1260" s="47"/>
      <c r="M1260" s="233"/>
      <c r="N1260" s="234"/>
      <c r="O1260" s="87"/>
      <c r="P1260" s="87"/>
      <c r="Q1260" s="87"/>
      <c r="R1260" s="87"/>
      <c r="S1260" s="87"/>
      <c r="T1260" s="88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T1260" s="20" t="s">
        <v>232</v>
      </c>
      <c r="AU1260" s="20" t="s">
        <v>82</v>
      </c>
    </row>
    <row r="1261" spans="1:51" s="14" customFormat="1" ht="12">
      <c r="A1261" s="14"/>
      <c r="B1261" s="248"/>
      <c r="C1261" s="249"/>
      <c r="D1261" s="230" t="s">
        <v>234</v>
      </c>
      <c r="E1261" s="250" t="s">
        <v>19</v>
      </c>
      <c r="F1261" s="251" t="s">
        <v>416</v>
      </c>
      <c r="G1261" s="249"/>
      <c r="H1261" s="250" t="s">
        <v>19</v>
      </c>
      <c r="I1261" s="252"/>
      <c r="J1261" s="249"/>
      <c r="K1261" s="249"/>
      <c r="L1261" s="253"/>
      <c r="M1261" s="254"/>
      <c r="N1261" s="255"/>
      <c r="O1261" s="255"/>
      <c r="P1261" s="255"/>
      <c r="Q1261" s="255"/>
      <c r="R1261" s="255"/>
      <c r="S1261" s="255"/>
      <c r="T1261" s="256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57" t="s">
        <v>234</v>
      </c>
      <c r="AU1261" s="257" t="s">
        <v>82</v>
      </c>
      <c r="AV1261" s="14" t="s">
        <v>80</v>
      </c>
      <c r="AW1261" s="14" t="s">
        <v>33</v>
      </c>
      <c r="AX1261" s="14" t="s">
        <v>72</v>
      </c>
      <c r="AY1261" s="257" t="s">
        <v>221</v>
      </c>
    </row>
    <row r="1262" spans="1:51" s="13" customFormat="1" ht="12">
      <c r="A1262" s="13"/>
      <c r="B1262" s="237"/>
      <c r="C1262" s="238"/>
      <c r="D1262" s="230" t="s">
        <v>234</v>
      </c>
      <c r="E1262" s="239" t="s">
        <v>19</v>
      </c>
      <c r="F1262" s="240" t="s">
        <v>417</v>
      </c>
      <c r="G1262" s="238"/>
      <c r="H1262" s="241">
        <v>7.8</v>
      </c>
      <c r="I1262" s="242"/>
      <c r="J1262" s="238"/>
      <c r="K1262" s="238"/>
      <c r="L1262" s="243"/>
      <c r="M1262" s="244"/>
      <c r="N1262" s="245"/>
      <c r="O1262" s="245"/>
      <c r="P1262" s="245"/>
      <c r="Q1262" s="245"/>
      <c r="R1262" s="245"/>
      <c r="S1262" s="245"/>
      <c r="T1262" s="246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47" t="s">
        <v>234</v>
      </c>
      <c r="AU1262" s="247" t="s">
        <v>82</v>
      </c>
      <c r="AV1262" s="13" t="s">
        <v>82</v>
      </c>
      <c r="AW1262" s="13" t="s">
        <v>33</v>
      </c>
      <c r="AX1262" s="13" t="s">
        <v>72</v>
      </c>
      <c r="AY1262" s="247" t="s">
        <v>221</v>
      </c>
    </row>
    <row r="1263" spans="1:51" s="14" customFormat="1" ht="12">
      <c r="A1263" s="14"/>
      <c r="B1263" s="248"/>
      <c r="C1263" s="249"/>
      <c r="D1263" s="230" t="s">
        <v>234</v>
      </c>
      <c r="E1263" s="250" t="s">
        <v>19</v>
      </c>
      <c r="F1263" s="251" t="s">
        <v>418</v>
      </c>
      <c r="G1263" s="249"/>
      <c r="H1263" s="250" t="s">
        <v>19</v>
      </c>
      <c r="I1263" s="252"/>
      <c r="J1263" s="249"/>
      <c r="K1263" s="249"/>
      <c r="L1263" s="253"/>
      <c r="M1263" s="254"/>
      <c r="N1263" s="255"/>
      <c r="O1263" s="255"/>
      <c r="P1263" s="255"/>
      <c r="Q1263" s="255"/>
      <c r="R1263" s="255"/>
      <c r="S1263" s="255"/>
      <c r="T1263" s="256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57" t="s">
        <v>234</v>
      </c>
      <c r="AU1263" s="257" t="s">
        <v>82</v>
      </c>
      <c r="AV1263" s="14" t="s">
        <v>80</v>
      </c>
      <c r="AW1263" s="14" t="s">
        <v>33</v>
      </c>
      <c r="AX1263" s="14" t="s">
        <v>72</v>
      </c>
      <c r="AY1263" s="257" t="s">
        <v>221</v>
      </c>
    </row>
    <row r="1264" spans="1:51" s="13" customFormat="1" ht="12">
      <c r="A1264" s="13"/>
      <c r="B1264" s="237"/>
      <c r="C1264" s="238"/>
      <c r="D1264" s="230" t="s">
        <v>234</v>
      </c>
      <c r="E1264" s="239" t="s">
        <v>19</v>
      </c>
      <c r="F1264" s="240" t="s">
        <v>419</v>
      </c>
      <c r="G1264" s="238"/>
      <c r="H1264" s="241">
        <v>13.76</v>
      </c>
      <c r="I1264" s="242"/>
      <c r="J1264" s="238"/>
      <c r="K1264" s="238"/>
      <c r="L1264" s="243"/>
      <c r="M1264" s="244"/>
      <c r="N1264" s="245"/>
      <c r="O1264" s="245"/>
      <c r="P1264" s="245"/>
      <c r="Q1264" s="245"/>
      <c r="R1264" s="245"/>
      <c r="S1264" s="245"/>
      <c r="T1264" s="246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7" t="s">
        <v>234</v>
      </c>
      <c r="AU1264" s="247" t="s">
        <v>82</v>
      </c>
      <c r="AV1264" s="13" t="s">
        <v>82</v>
      </c>
      <c r="AW1264" s="13" t="s">
        <v>33</v>
      </c>
      <c r="AX1264" s="13" t="s">
        <v>72</v>
      </c>
      <c r="AY1264" s="247" t="s">
        <v>221</v>
      </c>
    </row>
    <row r="1265" spans="1:51" s="14" customFormat="1" ht="12">
      <c r="A1265" s="14"/>
      <c r="B1265" s="248"/>
      <c r="C1265" s="249"/>
      <c r="D1265" s="230" t="s">
        <v>234</v>
      </c>
      <c r="E1265" s="250" t="s">
        <v>19</v>
      </c>
      <c r="F1265" s="251" t="s">
        <v>442</v>
      </c>
      <c r="G1265" s="249"/>
      <c r="H1265" s="250" t="s">
        <v>19</v>
      </c>
      <c r="I1265" s="252"/>
      <c r="J1265" s="249"/>
      <c r="K1265" s="249"/>
      <c r="L1265" s="253"/>
      <c r="M1265" s="254"/>
      <c r="N1265" s="255"/>
      <c r="O1265" s="255"/>
      <c r="P1265" s="255"/>
      <c r="Q1265" s="255"/>
      <c r="R1265" s="255"/>
      <c r="S1265" s="255"/>
      <c r="T1265" s="256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57" t="s">
        <v>234</v>
      </c>
      <c r="AU1265" s="257" t="s">
        <v>82</v>
      </c>
      <c r="AV1265" s="14" t="s">
        <v>80</v>
      </c>
      <c r="AW1265" s="14" t="s">
        <v>33</v>
      </c>
      <c r="AX1265" s="14" t="s">
        <v>72</v>
      </c>
      <c r="AY1265" s="257" t="s">
        <v>221</v>
      </c>
    </row>
    <row r="1266" spans="1:51" s="13" customFormat="1" ht="12">
      <c r="A1266" s="13"/>
      <c r="B1266" s="237"/>
      <c r="C1266" s="238"/>
      <c r="D1266" s="230" t="s">
        <v>234</v>
      </c>
      <c r="E1266" s="239" t="s">
        <v>19</v>
      </c>
      <c r="F1266" s="240" t="s">
        <v>696</v>
      </c>
      <c r="G1266" s="238"/>
      <c r="H1266" s="241">
        <v>42.6</v>
      </c>
      <c r="I1266" s="242"/>
      <c r="J1266" s="238"/>
      <c r="K1266" s="238"/>
      <c r="L1266" s="243"/>
      <c r="M1266" s="244"/>
      <c r="N1266" s="245"/>
      <c r="O1266" s="245"/>
      <c r="P1266" s="245"/>
      <c r="Q1266" s="245"/>
      <c r="R1266" s="245"/>
      <c r="S1266" s="245"/>
      <c r="T1266" s="246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7" t="s">
        <v>234</v>
      </c>
      <c r="AU1266" s="247" t="s">
        <v>82</v>
      </c>
      <c r="AV1266" s="13" t="s">
        <v>82</v>
      </c>
      <c r="AW1266" s="13" t="s">
        <v>33</v>
      </c>
      <c r="AX1266" s="13" t="s">
        <v>72</v>
      </c>
      <c r="AY1266" s="247" t="s">
        <v>221</v>
      </c>
    </row>
    <row r="1267" spans="1:51" s="14" customFormat="1" ht="12">
      <c r="A1267" s="14"/>
      <c r="B1267" s="248"/>
      <c r="C1267" s="249"/>
      <c r="D1267" s="230" t="s">
        <v>234</v>
      </c>
      <c r="E1267" s="250" t="s">
        <v>19</v>
      </c>
      <c r="F1267" s="251" t="s">
        <v>444</v>
      </c>
      <c r="G1267" s="249"/>
      <c r="H1267" s="250" t="s">
        <v>19</v>
      </c>
      <c r="I1267" s="252"/>
      <c r="J1267" s="249"/>
      <c r="K1267" s="249"/>
      <c r="L1267" s="253"/>
      <c r="M1267" s="254"/>
      <c r="N1267" s="255"/>
      <c r="O1267" s="255"/>
      <c r="P1267" s="255"/>
      <c r="Q1267" s="255"/>
      <c r="R1267" s="255"/>
      <c r="S1267" s="255"/>
      <c r="T1267" s="256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7" t="s">
        <v>234</v>
      </c>
      <c r="AU1267" s="257" t="s">
        <v>82</v>
      </c>
      <c r="AV1267" s="14" t="s">
        <v>80</v>
      </c>
      <c r="AW1267" s="14" t="s">
        <v>33</v>
      </c>
      <c r="AX1267" s="14" t="s">
        <v>72</v>
      </c>
      <c r="AY1267" s="257" t="s">
        <v>221</v>
      </c>
    </row>
    <row r="1268" spans="1:51" s="13" customFormat="1" ht="12">
      <c r="A1268" s="13"/>
      <c r="B1268" s="237"/>
      <c r="C1268" s="238"/>
      <c r="D1268" s="230" t="s">
        <v>234</v>
      </c>
      <c r="E1268" s="239" t="s">
        <v>19</v>
      </c>
      <c r="F1268" s="240" t="s">
        <v>696</v>
      </c>
      <c r="G1268" s="238"/>
      <c r="H1268" s="241">
        <v>42.6</v>
      </c>
      <c r="I1268" s="242"/>
      <c r="J1268" s="238"/>
      <c r="K1268" s="238"/>
      <c r="L1268" s="243"/>
      <c r="M1268" s="244"/>
      <c r="N1268" s="245"/>
      <c r="O1268" s="245"/>
      <c r="P1268" s="245"/>
      <c r="Q1268" s="245"/>
      <c r="R1268" s="245"/>
      <c r="S1268" s="245"/>
      <c r="T1268" s="246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47" t="s">
        <v>234</v>
      </c>
      <c r="AU1268" s="247" t="s">
        <v>82</v>
      </c>
      <c r="AV1268" s="13" t="s">
        <v>82</v>
      </c>
      <c r="AW1268" s="13" t="s">
        <v>33</v>
      </c>
      <c r="AX1268" s="13" t="s">
        <v>72</v>
      </c>
      <c r="AY1268" s="247" t="s">
        <v>221</v>
      </c>
    </row>
    <row r="1269" spans="1:51" s="14" customFormat="1" ht="12">
      <c r="A1269" s="14"/>
      <c r="B1269" s="248"/>
      <c r="C1269" s="249"/>
      <c r="D1269" s="230" t="s">
        <v>234</v>
      </c>
      <c r="E1269" s="250" t="s">
        <v>19</v>
      </c>
      <c r="F1269" s="251" t="s">
        <v>422</v>
      </c>
      <c r="G1269" s="249"/>
      <c r="H1269" s="250" t="s">
        <v>19</v>
      </c>
      <c r="I1269" s="252"/>
      <c r="J1269" s="249"/>
      <c r="K1269" s="249"/>
      <c r="L1269" s="253"/>
      <c r="M1269" s="254"/>
      <c r="N1269" s="255"/>
      <c r="O1269" s="255"/>
      <c r="P1269" s="255"/>
      <c r="Q1269" s="255"/>
      <c r="R1269" s="255"/>
      <c r="S1269" s="255"/>
      <c r="T1269" s="256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7" t="s">
        <v>234</v>
      </c>
      <c r="AU1269" s="257" t="s">
        <v>82</v>
      </c>
      <c r="AV1269" s="14" t="s">
        <v>80</v>
      </c>
      <c r="AW1269" s="14" t="s">
        <v>33</v>
      </c>
      <c r="AX1269" s="14" t="s">
        <v>72</v>
      </c>
      <c r="AY1269" s="257" t="s">
        <v>221</v>
      </c>
    </row>
    <row r="1270" spans="1:51" s="13" customFormat="1" ht="12">
      <c r="A1270" s="13"/>
      <c r="B1270" s="237"/>
      <c r="C1270" s="238"/>
      <c r="D1270" s="230" t="s">
        <v>234</v>
      </c>
      <c r="E1270" s="239" t="s">
        <v>19</v>
      </c>
      <c r="F1270" s="240" t="s">
        <v>417</v>
      </c>
      <c r="G1270" s="238"/>
      <c r="H1270" s="241">
        <v>7.8</v>
      </c>
      <c r="I1270" s="242"/>
      <c r="J1270" s="238"/>
      <c r="K1270" s="238"/>
      <c r="L1270" s="243"/>
      <c r="M1270" s="244"/>
      <c r="N1270" s="245"/>
      <c r="O1270" s="245"/>
      <c r="P1270" s="245"/>
      <c r="Q1270" s="245"/>
      <c r="R1270" s="245"/>
      <c r="S1270" s="245"/>
      <c r="T1270" s="246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47" t="s">
        <v>234</v>
      </c>
      <c r="AU1270" s="247" t="s">
        <v>82</v>
      </c>
      <c r="AV1270" s="13" t="s">
        <v>82</v>
      </c>
      <c r="AW1270" s="13" t="s">
        <v>33</v>
      </c>
      <c r="AX1270" s="13" t="s">
        <v>72</v>
      </c>
      <c r="AY1270" s="247" t="s">
        <v>221</v>
      </c>
    </row>
    <row r="1271" spans="1:51" s="15" customFormat="1" ht="12">
      <c r="A1271" s="15"/>
      <c r="B1271" s="258"/>
      <c r="C1271" s="259"/>
      <c r="D1271" s="230" t="s">
        <v>234</v>
      </c>
      <c r="E1271" s="260" t="s">
        <v>138</v>
      </c>
      <c r="F1271" s="261" t="s">
        <v>243</v>
      </c>
      <c r="G1271" s="259"/>
      <c r="H1271" s="262">
        <v>114.56</v>
      </c>
      <c r="I1271" s="263"/>
      <c r="J1271" s="259"/>
      <c r="K1271" s="259"/>
      <c r="L1271" s="264"/>
      <c r="M1271" s="265"/>
      <c r="N1271" s="266"/>
      <c r="O1271" s="266"/>
      <c r="P1271" s="266"/>
      <c r="Q1271" s="266"/>
      <c r="R1271" s="266"/>
      <c r="S1271" s="266"/>
      <c r="T1271" s="267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T1271" s="268" t="s">
        <v>234</v>
      </c>
      <c r="AU1271" s="268" t="s">
        <v>82</v>
      </c>
      <c r="AV1271" s="15" t="s">
        <v>228</v>
      </c>
      <c r="AW1271" s="15" t="s">
        <v>33</v>
      </c>
      <c r="AX1271" s="15" t="s">
        <v>80</v>
      </c>
      <c r="AY1271" s="268" t="s">
        <v>221</v>
      </c>
    </row>
    <row r="1272" spans="1:65" s="2" customFormat="1" ht="24.15" customHeight="1">
      <c r="A1272" s="41"/>
      <c r="B1272" s="42"/>
      <c r="C1272" s="217" t="s">
        <v>1688</v>
      </c>
      <c r="D1272" s="217" t="s">
        <v>223</v>
      </c>
      <c r="E1272" s="218" t="s">
        <v>1689</v>
      </c>
      <c r="F1272" s="219" t="s">
        <v>1690</v>
      </c>
      <c r="G1272" s="220" t="s">
        <v>226</v>
      </c>
      <c r="H1272" s="221">
        <v>114.56</v>
      </c>
      <c r="I1272" s="222"/>
      <c r="J1272" s="223">
        <f>ROUND(I1272*H1272,2)</f>
        <v>0</v>
      </c>
      <c r="K1272" s="219" t="s">
        <v>227</v>
      </c>
      <c r="L1272" s="47"/>
      <c r="M1272" s="224" t="s">
        <v>19</v>
      </c>
      <c r="N1272" s="225" t="s">
        <v>43</v>
      </c>
      <c r="O1272" s="87"/>
      <c r="P1272" s="226">
        <f>O1272*H1272</f>
        <v>0</v>
      </c>
      <c r="Q1272" s="226">
        <v>3.3E-05</v>
      </c>
      <c r="R1272" s="226">
        <f>Q1272*H1272</f>
        <v>0.0037804800000000006</v>
      </c>
      <c r="S1272" s="226">
        <v>0</v>
      </c>
      <c r="T1272" s="227">
        <f>S1272*H1272</f>
        <v>0</v>
      </c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R1272" s="228" t="s">
        <v>341</v>
      </c>
      <c r="AT1272" s="228" t="s">
        <v>223</v>
      </c>
      <c r="AU1272" s="228" t="s">
        <v>82</v>
      </c>
      <c r="AY1272" s="20" t="s">
        <v>221</v>
      </c>
      <c r="BE1272" s="229">
        <f>IF(N1272="základní",J1272,0)</f>
        <v>0</v>
      </c>
      <c r="BF1272" s="229">
        <f>IF(N1272="snížená",J1272,0)</f>
        <v>0</v>
      </c>
      <c r="BG1272" s="229">
        <f>IF(N1272="zákl. přenesená",J1272,0)</f>
        <v>0</v>
      </c>
      <c r="BH1272" s="229">
        <f>IF(N1272="sníž. přenesená",J1272,0)</f>
        <v>0</v>
      </c>
      <c r="BI1272" s="229">
        <f>IF(N1272="nulová",J1272,0)</f>
        <v>0</v>
      </c>
      <c r="BJ1272" s="20" t="s">
        <v>80</v>
      </c>
      <c r="BK1272" s="229">
        <f>ROUND(I1272*H1272,2)</f>
        <v>0</v>
      </c>
      <c r="BL1272" s="20" t="s">
        <v>341</v>
      </c>
      <c r="BM1272" s="228" t="s">
        <v>1691</v>
      </c>
    </row>
    <row r="1273" spans="1:47" s="2" customFormat="1" ht="12">
      <c r="A1273" s="41"/>
      <c r="B1273" s="42"/>
      <c r="C1273" s="43"/>
      <c r="D1273" s="230" t="s">
        <v>230</v>
      </c>
      <c r="E1273" s="43"/>
      <c r="F1273" s="231" t="s">
        <v>1692</v>
      </c>
      <c r="G1273" s="43"/>
      <c r="H1273" s="43"/>
      <c r="I1273" s="232"/>
      <c r="J1273" s="43"/>
      <c r="K1273" s="43"/>
      <c r="L1273" s="47"/>
      <c r="M1273" s="233"/>
      <c r="N1273" s="234"/>
      <c r="O1273" s="87"/>
      <c r="P1273" s="87"/>
      <c r="Q1273" s="87"/>
      <c r="R1273" s="87"/>
      <c r="S1273" s="87"/>
      <c r="T1273" s="88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T1273" s="20" t="s">
        <v>230</v>
      </c>
      <c r="AU1273" s="20" t="s">
        <v>82</v>
      </c>
    </row>
    <row r="1274" spans="1:47" s="2" customFormat="1" ht="12">
      <c r="A1274" s="41"/>
      <c r="B1274" s="42"/>
      <c r="C1274" s="43"/>
      <c r="D1274" s="235" t="s">
        <v>232</v>
      </c>
      <c r="E1274" s="43"/>
      <c r="F1274" s="236" t="s">
        <v>1693</v>
      </c>
      <c r="G1274" s="43"/>
      <c r="H1274" s="43"/>
      <c r="I1274" s="232"/>
      <c r="J1274" s="43"/>
      <c r="K1274" s="43"/>
      <c r="L1274" s="47"/>
      <c r="M1274" s="233"/>
      <c r="N1274" s="234"/>
      <c r="O1274" s="87"/>
      <c r="P1274" s="87"/>
      <c r="Q1274" s="87"/>
      <c r="R1274" s="87"/>
      <c r="S1274" s="87"/>
      <c r="T1274" s="88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T1274" s="20" t="s">
        <v>232</v>
      </c>
      <c r="AU1274" s="20" t="s">
        <v>82</v>
      </c>
    </row>
    <row r="1275" spans="1:51" s="13" customFormat="1" ht="12">
      <c r="A1275" s="13"/>
      <c r="B1275" s="237"/>
      <c r="C1275" s="238"/>
      <c r="D1275" s="230" t="s">
        <v>234</v>
      </c>
      <c r="E1275" s="239" t="s">
        <v>19</v>
      </c>
      <c r="F1275" s="240" t="s">
        <v>138</v>
      </c>
      <c r="G1275" s="238"/>
      <c r="H1275" s="241">
        <v>114.56</v>
      </c>
      <c r="I1275" s="242"/>
      <c r="J1275" s="238"/>
      <c r="K1275" s="238"/>
      <c r="L1275" s="243"/>
      <c r="M1275" s="244"/>
      <c r="N1275" s="245"/>
      <c r="O1275" s="245"/>
      <c r="P1275" s="245"/>
      <c r="Q1275" s="245"/>
      <c r="R1275" s="245"/>
      <c r="S1275" s="245"/>
      <c r="T1275" s="246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47" t="s">
        <v>234</v>
      </c>
      <c r="AU1275" s="247" t="s">
        <v>82</v>
      </c>
      <c r="AV1275" s="13" t="s">
        <v>82</v>
      </c>
      <c r="AW1275" s="13" t="s">
        <v>33</v>
      </c>
      <c r="AX1275" s="13" t="s">
        <v>80</v>
      </c>
      <c r="AY1275" s="247" t="s">
        <v>221</v>
      </c>
    </row>
    <row r="1276" spans="1:65" s="2" customFormat="1" ht="33" customHeight="1">
      <c r="A1276" s="41"/>
      <c r="B1276" s="42"/>
      <c r="C1276" s="217" t="s">
        <v>1694</v>
      </c>
      <c r="D1276" s="217" t="s">
        <v>223</v>
      </c>
      <c r="E1276" s="218" t="s">
        <v>1695</v>
      </c>
      <c r="F1276" s="219" t="s">
        <v>1696</v>
      </c>
      <c r="G1276" s="220" t="s">
        <v>226</v>
      </c>
      <c r="H1276" s="221">
        <v>114.56</v>
      </c>
      <c r="I1276" s="222"/>
      <c r="J1276" s="223">
        <f>ROUND(I1276*H1276,2)</f>
        <v>0</v>
      </c>
      <c r="K1276" s="219" t="s">
        <v>227</v>
      </c>
      <c r="L1276" s="47"/>
      <c r="M1276" s="224" t="s">
        <v>19</v>
      </c>
      <c r="N1276" s="225" t="s">
        <v>43</v>
      </c>
      <c r="O1276" s="87"/>
      <c r="P1276" s="226">
        <f>O1276*H1276</f>
        <v>0</v>
      </c>
      <c r="Q1276" s="226">
        <v>0.004545</v>
      </c>
      <c r="R1276" s="226">
        <f>Q1276*H1276</f>
        <v>0.5206752</v>
      </c>
      <c r="S1276" s="226">
        <v>0</v>
      </c>
      <c r="T1276" s="227">
        <f>S1276*H1276</f>
        <v>0</v>
      </c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R1276" s="228" t="s">
        <v>341</v>
      </c>
      <c r="AT1276" s="228" t="s">
        <v>223</v>
      </c>
      <c r="AU1276" s="228" t="s">
        <v>82</v>
      </c>
      <c r="AY1276" s="20" t="s">
        <v>221</v>
      </c>
      <c r="BE1276" s="229">
        <f>IF(N1276="základní",J1276,0)</f>
        <v>0</v>
      </c>
      <c r="BF1276" s="229">
        <f>IF(N1276="snížená",J1276,0)</f>
        <v>0</v>
      </c>
      <c r="BG1276" s="229">
        <f>IF(N1276="zákl. přenesená",J1276,0)</f>
        <v>0</v>
      </c>
      <c r="BH1276" s="229">
        <f>IF(N1276="sníž. přenesená",J1276,0)</f>
        <v>0</v>
      </c>
      <c r="BI1276" s="229">
        <f>IF(N1276="nulová",J1276,0)</f>
        <v>0</v>
      </c>
      <c r="BJ1276" s="20" t="s">
        <v>80</v>
      </c>
      <c r="BK1276" s="229">
        <f>ROUND(I1276*H1276,2)</f>
        <v>0</v>
      </c>
      <c r="BL1276" s="20" t="s">
        <v>341</v>
      </c>
      <c r="BM1276" s="228" t="s">
        <v>1697</v>
      </c>
    </row>
    <row r="1277" spans="1:47" s="2" customFormat="1" ht="12">
      <c r="A1277" s="41"/>
      <c r="B1277" s="42"/>
      <c r="C1277" s="43"/>
      <c r="D1277" s="230" t="s">
        <v>230</v>
      </c>
      <c r="E1277" s="43"/>
      <c r="F1277" s="231" t="s">
        <v>1698</v>
      </c>
      <c r="G1277" s="43"/>
      <c r="H1277" s="43"/>
      <c r="I1277" s="232"/>
      <c r="J1277" s="43"/>
      <c r="K1277" s="43"/>
      <c r="L1277" s="47"/>
      <c r="M1277" s="233"/>
      <c r="N1277" s="234"/>
      <c r="O1277" s="87"/>
      <c r="P1277" s="87"/>
      <c r="Q1277" s="87"/>
      <c r="R1277" s="87"/>
      <c r="S1277" s="87"/>
      <c r="T1277" s="88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T1277" s="20" t="s">
        <v>230</v>
      </c>
      <c r="AU1277" s="20" t="s">
        <v>82</v>
      </c>
    </row>
    <row r="1278" spans="1:47" s="2" customFormat="1" ht="12">
      <c r="A1278" s="41"/>
      <c r="B1278" s="42"/>
      <c r="C1278" s="43"/>
      <c r="D1278" s="235" t="s">
        <v>232</v>
      </c>
      <c r="E1278" s="43"/>
      <c r="F1278" s="236" t="s">
        <v>1699</v>
      </c>
      <c r="G1278" s="43"/>
      <c r="H1278" s="43"/>
      <c r="I1278" s="232"/>
      <c r="J1278" s="43"/>
      <c r="K1278" s="43"/>
      <c r="L1278" s="47"/>
      <c r="M1278" s="233"/>
      <c r="N1278" s="234"/>
      <c r="O1278" s="87"/>
      <c r="P1278" s="87"/>
      <c r="Q1278" s="87"/>
      <c r="R1278" s="87"/>
      <c r="S1278" s="87"/>
      <c r="T1278" s="88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T1278" s="20" t="s">
        <v>232</v>
      </c>
      <c r="AU1278" s="20" t="s">
        <v>82</v>
      </c>
    </row>
    <row r="1279" spans="1:51" s="13" customFormat="1" ht="12">
      <c r="A1279" s="13"/>
      <c r="B1279" s="237"/>
      <c r="C1279" s="238"/>
      <c r="D1279" s="230" t="s">
        <v>234</v>
      </c>
      <c r="E1279" s="239" t="s">
        <v>19</v>
      </c>
      <c r="F1279" s="240" t="s">
        <v>138</v>
      </c>
      <c r="G1279" s="238"/>
      <c r="H1279" s="241">
        <v>114.56</v>
      </c>
      <c r="I1279" s="242"/>
      <c r="J1279" s="238"/>
      <c r="K1279" s="238"/>
      <c r="L1279" s="243"/>
      <c r="M1279" s="244"/>
      <c r="N1279" s="245"/>
      <c r="O1279" s="245"/>
      <c r="P1279" s="245"/>
      <c r="Q1279" s="245"/>
      <c r="R1279" s="245"/>
      <c r="S1279" s="245"/>
      <c r="T1279" s="246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47" t="s">
        <v>234</v>
      </c>
      <c r="AU1279" s="247" t="s">
        <v>82</v>
      </c>
      <c r="AV1279" s="13" t="s">
        <v>82</v>
      </c>
      <c r="AW1279" s="13" t="s">
        <v>33</v>
      </c>
      <c r="AX1279" s="13" t="s">
        <v>80</v>
      </c>
      <c r="AY1279" s="247" t="s">
        <v>221</v>
      </c>
    </row>
    <row r="1280" spans="1:65" s="2" customFormat="1" ht="24.15" customHeight="1">
      <c r="A1280" s="41"/>
      <c r="B1280" s="42"/>
      <c r="C1280" s="217" t="s">
        <v>1700</v>
      </c>
      <c r="D1280" s="217" t="s">
        <v>223</v>
      </c>
      <c r="E1280" s="218" t="s">
        <v>1701</v>
      </c>
      <c r="F1280" s="219" t="s">
        <v>1702</v>
      </c>
      <c r="G1280" s="220" t="s">
        <v>226</v>
      </c>
      <c r="H1280" s="221">
        <v>114.56</v>
      </c>
      <c r="I1280" s="222"/>
      <c r="J1280" s="223">
        <f>ROUND(I1280*H1280,2)</f>
        <v>0</v>
      </c>
      <c r="K1280" s="219" t="s">
        <v>227</v>
      </c>
      <c r="L1280" s="47"/>
      <c r="M1280" s="224" t="s">
        <v>19</v>
      </c>
      <c r="N1280" s="225" t="s">
        <v>43</v>
      </c>
      <c r="O1280" s="87"/>
      <c r="P1280" s="226">
        <f>O1280*H1280</f>
        <v>0</v>
      </c>
      <c r="Q1280" s="226">
        <v>0.0004</v>
      </c>
      <c r="R1280" s="226">
        <f>Q1280*H1280</f>
        <v>0.045824000000000004</v>
      </c>
      <c r="S1280" s="226">
        <v>0</v>
      </c>
      <c r="T1280" s="227">
        <f>S1280*H1280</f>
        <v>0</v>
      </c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R1280" s="228" t="s">
        <v>341</v>
      </c>
      <c r="AT1280" s="228" t="s">
        <v>223</v>
      </c>
      <c r="AU1280" s="228" t="s">
        <v>82</v>
      </c>
      <c r="AY1280" s="20" t="s">
        <v>221</v>
      </c>
      <c r="BE1280" s="229">
        <f>IF(N1280="základní",J1280,0)</f>
        <v>0</v>
      </c>
      <c r="BF1280" s="229">
        <f>IF(N1280="snížená",J1280,0)</f>
        <v>0</v>
      </c>
      <c r="BG1280" s="229">
        <f>IF(N1280="zákl. přenesená",J1280,0)</f>
        <v>0</v>
      </c>
      <c r="BH1280" s="229">
        <f>IF(N1280="sníž. přenesená",J1280,0)</f>
        <v>0</v>
      </c>
      <c r="BI1280" s="229">
        <f>IF(N1280="nulová",J1280,0)</f>
        <v>0</v>
      </c>
      <c r="BJ1280" s="20" t="s">
        <v>80</v>
      </c>
      <c r="BK1280" s="229">
        <f>ROUND(I1280*H1280,2)</f>
        <v>0</v>
      </c>
      <c r="BL1280" s="20" t="s">
        <v>341</v>
      </c>
      <c r="BM1280" s="228" t="s">
        <v>1703</v>
      </c>
    </row>
    <row r="1281" spans="1:47" s="2" customFormat="1" ht="12">
      <c r="A1281" s="41"/>
      <c r="B1281" s="42"/>
      <c r="C1281" s="43"/>
      <c r="D1281" s="230" t="s">
        <v>230</v>
      </c>
      <c r="E1281" s="43"/>
      <c r="F1281" s="231" t="s">
        <v>1704</v>
      </c>
      <c r="G1281" s="43"/>
      <c r="H1281" s="43"/>
      <c r="I1281" s="232"/>
      <c r="J1281" s="43"/>
      <c r="K1281" s="43"/>
      <c r="L1281" s="47"/>
      <c r="M1281" s="233"/>
      <c r="N1281" s="234"/>
      <c r="O1281" s="87"/>
      <c r="P1281" s="87"/>
      <c r="Q1281" s="87"/>
      <c r="R1281" s="87"/>
      <c r="S1281" s="87"/>
      <c r="T1281" s="88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T1281" s="20" t="s">
        <v>230</v>
      </c>
      <c r="AU1281" s="20" t="s">
        <v>82</v>
      </c>
    </row>
    <row r="1282" spans="1:47" s="2" customFormat="1" ht="12">
      <c r="A1282" s="41"/>
      <c r="B1282" s="42"/>
      <c r="C1282" s="43"/>
      <c r="D1282" s="235" t="s">
        <v>232</v>
      </c>
      <c r="E1282" s="43"/>
      <c r="F1282" s="236" t="s">
        <v>1705</v>
      </c>
      <c r="G1282" s="43"/>
      <c r="H1282" s="43"/>
      <c r="I1282" s="232"/>
      <c r="J1282" s="43"/>
      <c r="K1282" s="43"/>
      <c r="L1282" s="47"/>
      <c r="M1282" s="233"/>
      <c r="N1282" s="234"/>
      <c r="O1282" s="87"/>
      <c r="P1282" s="87"/>
      <c r="Q1282" s="87"/>
      <c r="R1282" s="87"/>
      <c r="S1282" s="87"/>
      <c r="T1282" s="88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T1282" s="20" t="s">
        <v>232</v>
      </c>
      <c r="AU1282" s="20" t="s">
        <v>82</v>
      </c>
    </row>
    <row r="1283" spans="1:51" s="13" customFormat="1" ht="12">
      <c r="A1283" s="13"/>
      <c r="B1283" s="237"/>
      <c r="C1283" s="238"/>
      <c r="D1283" s="230" t="s">
        <v>234</v>
      </c>
      <c r="E1283" s="239" t="s">
        <v>19</v>
      </c>
      <c r="F1283" s="240" t="s">
        <v>138</v>
      </c>
      <c r="G1283" s="238"/>
      <c r="H1283" s="241">
        <v>114.56</v>
      </c>
      <c r="I1283" s="242"/>
      <c r="J1283" s="238"/>
      <c r="K1283" s="238"/>
      <c r="L1283" s="243"/>
      <c r="M1283" s="244"/>
      <c r="N1283" s="245"/>
      <c r="O1283" s="245"/>
      <c r="P1283" s="245"/>
      <c r="Q1283" s="245"/>
      <c r="R1283" s="245"/>
      <c r="S1283" s="245"/>
      <c r="T1283" s="246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47" t="s">
        <v>234</v>
      </c>
      <c r="AU1283" s="247" t="s">
        <v>82</v>
      </c>
      <c r="AV1283" s="13" t="s">
        <v>82</v>
      </c>
      <c r="AW1283" s="13" t="s">
        <v>33</v>
      </c>
      <c r="AX1283" s="13" t="s">
        <v>80</v>
      </c>
      <c r="AY1283" s="247" t="s">
        <v>221</v>
      </c>
    </row>
    <row r="1284" spans="1:65" s="2" customFormat="1" ht="24.15" customHeight="1">
      <c r="A1284" s="41"/>
      <c r="B1284" s="42"/>
      <c r="C1284" s="269" t="s">
        <v>1706</v>
      </c>
      <c r="D1284" s="269" t="s">
        <v>295</v>
      </c>
      <c r="E1284" s="270" t="s">
        <v>1707</v>
      </c>
      <c r="F1284" s="271" t="s">
        <v>1708</v>
      </c>
      <c r="G1284" s="272" t="s">
        <v>226</v>
      </c>
      <c r="H1284" s="273">
        <v>126.016</v>
      </c>
      <c r="I1284" s="274"/>
      <c r="J1284" s="275">
        <f>ROUND(I1284*H1284,2)</f>
        <v>0</v>
      </c>
      <c r="K1284" s="271" t="s">
        <v>227</v>
      </c>
      <c r="L1284" s="276"/>
      <c r="M1284" s="277" t="s">
        <v>19</v>
      </c>
      <c r="N1284" s="278" t="s">
        <v>43</v>
      </c>
      <c r="O1284" s="87"/>
      <c r="P1284" s="226">
        <f>O1284*H1284</f>
        <v>0</v>
      </c>
      <c r="Q1284" s="226">
        <v>0.00264</v>
      </c>
      <c r="R1284" s="226">
        <f>Q1284*H1284</f>
        <v>0.33268224</v>
      </c>
      <c r="S1284" s="226">
        <v>0</v>
      </c>
      <c r="T1284" s="227">
        <f>S1284*H1284</f>
        <v>0</v>
      </c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R1284" s="228" t="s">
        <v>484</v>
      </c>
      <c r="AT1284" s="228" t="s">
        <v>295</v>
      </c>
      <c r="AU1284" s="228" t="s">
        <v>82</v>
      </c>
      <c r="AY1284" s="20" t="s">
        <v>221</v>
      </c>
      <c r="BE1284" s="229">
        <f>IF(N1284="základní",J1284,0)</f>
        <v>0</v>
      </c>
      <c r="BF1284" s="229">
        <f>IF(N1284="snížená",J1284,0)</f>
        <v>0</v>
      </c>
      <c r="BG1284" s="229">
        <f>IF(N1284="zákl. přenesená",J1284,0)</f>
        <v>0</v>
      </c>
      <c r="BH1284" s="229">
        <f>IF(N1284="sníž. přenesená",J1284,0)</f>
        <v>0</v>
      </c>
      <c r="BI1284" s="229">
        <f>IF(N1284="nulová",J1284,0)</f>
        <v>0</v>
      </c>
      <c r="BJ1284" s="20" t="s">
        <v>80</v>
      </c>
      <c r="BK1284" s="229">
        <f>ROUND(I1284*H1284,2)</f>
        <v>0</v>
      </c>
      <c r="BL1284" s="20" t="s">
        <v>341</v>
      </c>
      <c r="BM1284" s="228" t="s">
        <v>1709</v>
      </c>
    </row>
    <row r="1285" spans="1:47" s="2" customFormat="1" ht="12">
      <c r="A1285" s="41"/>
      <c r="B1285" s="42"/>
      <c r="C1285" s="43"/>
      <c r="D1285" s="230" t="s">
        <v>230</v>
      </c>
      <c r="E1285" s="43"/>
      <c r="F1285" s="231" t="s">
        <v>1708</v>
      </c>
      <c r="G1285" s="43"/>
      <c r="H1285" s="43"/>
      <c r="I1285" s="232"/>
      <c r="J1285" s="43"/>
      <c r="K1285" s="43"/>
      <c r="L1285" s="47"/>
      <c r="M1285" s="233"/>
      <c r="N1285" s="234"/>
      <c r="O1285" s="87"/>
      <c r="P1285" s="87"/>
      <c r="Q1285" s="87"/>
      <c r="R1285" s="87"/>
      <c r="S1285" s="87"/>
      <c r="T1285" s="88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T1285" s="20" t="s">
        <v>230</v>
      </c>
      <c r="AU1285" s="20" t="s">
        <v>82</v>
      </c>
    </row>
    <row r="1286" spans="1:47" s="2" customFormat="1" ht="12">
      <c r="A1286" s="41"/>
      <c r="B1286" s="42"/>
      <c r="C1286" s="43"/>
      <c r="D1286" s="230" t="s">
        <v>1665</v>
      </c>
      <c r="E1286" s="43"/>
      <c r="F1286" s="290" t="s">
        <v>1666</v>
      </c>
      <c r="G1286" s="43"/>
      <c r="H1286" s="43"/>
      <c r="I1286" s="232"/>
      <c r="J1286" s="43"/>
      <c r="K1286" s="43"/>
      <c r="L1286" s="47"/>
      <c r="M1286" s="233"/>
      <c r="N1286" s="234"/>
      <c r="O1286" s="87"/>
      <c r="P1286" s="87"/>
      <c r="Q1286" s="87"/>
      <c r="R1286" s="87"/>
      <c r="S1286" s="87"/>
      <c r="T1286" s="88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T1286" s="20" t="s">
        <v>1665</v>
      </c>
      <c r="AU1286" s="20" t="s">
        <v>82</v>
      </c>
    </row>
    <row r="1287" spans="1:51" s="13" customFormat="1" ht="12">
      <c r="A1287" s="13"/>
      <c r="B1287" s="237"/>
      <c r="C1287" s="238"/>
      <c r="D1287" s="230" t="s">
        <v>234</v>
      </c>
      <c r="E1287" s="238"/>
      <c r="F1287" s="240" t="s">
        <v>1710</v>
      </c>
      <c r="G1287" s="238"/>
      <c r="H1287" s="241">
        <v>126.016</v>
      </c>
      <c r="I1287" s="242"/>
      <c r="J1287" s="238"/>
      <c r="K1287" s="238"/>
      <c r="L1287" s="243"/>
      <c r="M1287" s="244"/>
      <c r="N1287" s="245"/>
      <c r="O1287" s="245"/>
      <c r="P1287" s="245"/>
      <c r="Q1287" s="245"/>
      <c r="R1287" s="245"/>
      <c r="S1287" s="245"/>
      <c r="T1287" s="246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47" t="s">
        <v>234</v>
      </c>
      <c r="AU1287" s="247" t="s">
        <v>82</v>
      </c>
      <c r="AV1287" s="13" t="s">
        <v>82</v>
      </c>
      <c r="AW1287" s="13" t="s">
        <v>4</v>
      </c>
      <c r="AX1287" s="13" t="s">
        <v>80</v>
      </c>
      <c r="AY1287" s="247" t="s">
        <v>221</v>
      </c>
    </row>
    <row r="1288" spans="1:65" s="2" customFormat="1" ht="16.5" customHeight="1">
      <c r="A1288" s="41"/>
      <c r="B1288" s="42"/>
      <c r="C1288" s="217" t="s">
        <v>1711</v>
      </c>
      <c r="D1288" s="217" t="s">
        <v>223</v>
      </c>
      <c r="E1288" s="218" t="s">
        <v>1712</v>
      </c>
      <c r="F1288" s="219" t="s">
        <v>1713</v>
      </c>
      <c r="G1288" s="220" t="s">
        <v>305</v>
      </c>
      <c r="H1288" s="221">
        <v>94.13</v>
      </c>
      <c r="I1288" s="222"/>
      <c r="J1288" s="223">
        <f>ROUND(I1288*H1288,2)</f>
        <v>0</v>
      </c>
      <c r="K1288" s="219" t="s">
        <v>227</v>
      </c>
      <c r="L1288" s="47"/>
      <c r="M1288" s="224" t="s">
        <v>19</v>
      </c>
      <c r="N1288" s="225" t="s">
        <v>43</v>
      </c>
      <c r="O1288" s="87"/>
      <c r="P1288" s="226">
        <f>O1288*H1288</f>
        <v>0</v>
      </c>
      <c r="Q1288" s="226">
        <v>1.4935E-05</v>
      </c>
      <c r="R1288" s="226">
        <f>Q1288*H1288</f>
        <v>0.00140583155</v>
      </c>
      <c r="S1288" s="226">
        <v>0</v>
      </c>
      <c r="T1288" s="227">
        <f>S1288*H1288</f>
        <v>0</v>
      </c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R1288" s="228" t="s">
        <v>341</v>
      </c>
      <c r="AT1288" s="228" t="s">
        <v>223</v>
      </c>
      <c r="AU1288" s="228" t="s">
        <v>82</v>
      </c>
      <c r="AY1288" s="20" t="s">
        <v>221</v>
      </c>
      <c r="BE1288" s="229">
        <f>IF(N1288="základní",J1288,0)</f>
        <v>0</v>
      </c>
      <c r="BF1288" s="229">
        <f>IF(N1288="snížená",J1288,0)</f>
        <v>0</v>
      </c>
      <c r="BG1288" s="229">
        <f>IF(N1288="zákl. přenesená",J1288,0)</f>
        <v>0</v>
      </c>
      <c r="BH1288" s="229">
        <f>IF(N1288="sníž. přenesená",J1288,0)</f>
        <v>0</v>
      </c>
      <c r="BI1288" s="229">
        <f>IF(N1288="nulová",J1288,0)</f>
        <v>0</v>
      </c>
      <c r="BJ1288" s="20" t="s">
        <v>80</v>
      </c>
      <c r="BK1288" s="229">
        <f>ROUND(I1288*H1288,2)</f>
        <v>0</v>
      </c>
      <c r="BL1288" s="20" t="s">
        <v>341</v>
      </c>
      <c r="BM1288" s="228" t="s">
        <v>1714</v>
      </c>
    </row>
    <row r="1289" spans="1:47" s="2" customFormat="1" ht="12">
      <c r="A1289" s="41"/>
      <c r="B1289" s="42"/>
      <c r="C1289" s="43"/>
      <c r="D1289" s="230" t="s">
        <v>230</v>
      </c>
      <c r="E1289" s="43"/>
      <c r="F1289" s="231" t="s">
        <v>1715</v>
      </c>
      <c r="G1289" s="43"/>
      <c r="H1289" s="43"/>
      <c r="I1289" s="232"/>
      <c r="J1289" s="43"/>
      <c r="K1289" s="43"/>
      <c r="L1289" s="47"/>
      <c r="M1289" s="233"/>
      <c r="N1289" s="234"/>
      <c r="O1289" s="87"/>
      <c r="P1289" s="87"/>
      <c r="Q1289" s="87"/>
      <c r="R1289" s="87"/>
      <c r="S1289" s="87"/>
      <c r="T1289" s="88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T1289" s="20" t="s">
        <v>230</v>
      </c>
      <c r="AU1289" s="20" t="s">
        <v>82</v>
      </c>
    </row>
    <row r="1290" spans="1:47" s="2" customFormat="1" ht="12">
      <c r="A1290" s="41"/>
      <c r="B1290" s="42"/>
      <c r="C1290" s="43"/>
      <c r="D1290" s="235" t="s">
        <v>232</v>
      </c>
      <c r="E1290" s="43"/>
      <c r="F1290" s="236" t="s">
        <v>1716</v>
      </c>
      <c r="G1290" s="43"/>
      <c r="H1290" s="43"/>
      <c r="I1290" s="232"/>
      <c r="J1290" s="43"/>
      <c r="K1290" s="43"/>
      <c r="L1290" s="47"/>
      <c r="M1290" s="233"/>
      <c r="N1290" s="234"/>
      <c r="O1290" s="87"/>
      <c r="P1290" s="87"/>
      <c r="Q1290" s="87"/>
      <c r="R1290" s="87"/>
      <c r="S1290" s="87"/>
      <c r="T1290" s="88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T1290" s="20" t="s">
        <v>232</v>
      </c>
      <c r="AU1290" s="20" t="s">
        <v>82</v>
      </c>
    </row>
    <row r="1291" spans="1:51" s="14" customFormat="1" ht="12">
      <c r="A1291" s="14"/>
      <c r="B1291" s="248"/>
      <c r="C1291" s="249"/>
      <c r="D1291" s="230" t="s">
        <v>234</v>
      </c>
      <c r="E1291" s="250" t="s">
        <v>19</v>
      </c>
      <c r="F1291" s="251" t="s">
        <v>416</v>
      </c>
      <c r="G1291" s="249"/>
      <c r="H1291" s="250" t="s">
        <v>19</v>
      </c>
      <c r="I1291" s="252"/>
      <c r="J1291" s="249"/>
      <c r="K1291" s="249"/>
      <c r="L1291" s="253"/>
      <c r="M1291" s="254"/>
      <c r="N1291" s="255"/>
      <c r="O1291" s="255"/>
      <c r="P1291" s="255"/>
      <c r="Q1291" s="255"/>
      <c r="R1291" s="255"/>
      <c r="S1291" s="255"/>
      <c r="T1291" s="256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57" t="s">
        <v>234</v>
      </c>
      <c r="AU1291" s="257" t="s">
        <v>82</v>
      </c>
      <c r="AV1291" s="14" t="s">
        <v>80</v>
      </c>
      <c r="AW1291" s="14" t="s">
        <v>33</v>
      </c>
      <c r="AX1291" s="14" t="s">
        <v>72</v>
      </c>
      <c r="AY1291" s="257" t="s">
        <v>221</v>
      </c>
    </row>
    <row r="1292" spans="1:51" s="13" customFormat="1" ht="12">
      <c r="A1292" s="13"/>
      <c r="B1292" s="237"/>
      <c r="C1292" s="238"/>
      <c r="D1292" s="230" t="s">
        <v>234</v>
      </c>
      <c r="E1292" s="239" t="s">
        <v>19</v>
      </c>
      <c r="F1292" s="240" t="s">
        <v>1717</v>
      </c>
      <c r="G1292" s="238"/>
      <c r="H1292" s="241">
        <v>11.3</v>
      </c>
      <c r="I1292" s="242"/>
      <c r="J1292" s="238"/>
      <c r="K1292" s="238"/>
      <c r="L1292" s="243"/>
      <c r="M1292" s="244"/>
      <c r="N1292" s="245"/>
      <c r="O1292" s="245"/>
      <c r="P1292" s="245"/>
      <c r="Q1292" s="245"/>
      <c r="R1292" s="245"/>
      <c r="S1292" s="245"/>
      <c r="T1292" s="246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47" t="s">
        <v>234</v>
      </c>
      <c r="AU1292" s="247" t="s">
        <v>82</v>
      </c>
      <c r="AV1292" s="13" t="s">
        <v>82</v>
      </c>
      <c r="AW1292" s="13" t="s">
        <v>33</v>
      </c>
      <c r="AX1292" s="13" t="s">
        <v>72</v>
      </c>
      <c r="AY1292" s="247" t="s">
        <v>221</v>
      </c>
    </row>
    <row r="1293" spans="1:51" s="14" customFormat="1" ht="12">
      <c r="A1293" s="14"/>
      <c r="B1293" s="248"/>
      <c r="C1293" s="249"/>
      <c r="D1293" s="230" t="s">
        <v>234</v>
      </c>
      <c r="E1293" s="250" t="s">
        <v>19</v>
      </c>
      <c r="F1293" s="251" t="s">
        <v>418</v>
      </c>
      <c r="G1293" s="249"/>
      <c r="H1293" s="250" t="s">
        <v>19</v>
      </c>
      <c r="I1293" s="252"/>
      <c r="J1293" s="249"/>
      <c r="K1293" s="249"/>
      <c r="L1293" s="253"/>
      <c r="M1293" s="254"/>
      <c r="N1293" s="255"/>
      <c r="O1293" s="255"/>
      <c r="P1293" s="255"/>
      <c r="Q1293" s="255"/>
      <c r="R1293" s="255"/>
      <c r="S1293" s="255"/>
      <c r="T1293" s="256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57" t="s">
        <v>234</v>
      </c>
      <c r="AU1293" s="257" t="s">
        <v>82</v>
      </c>
      <c r="AV1293" s="14" t="s">
        <v>80</v>
      </c>
      <c r="AW1293" s="14" t="s">
        <v>33</v>
      </c>
      <c r="AX1293" s="14" t="s">
        <v>72</v>
      </c>
      <c r="AY1293" s="257" t="s">
        <v>221</v>
      </c>
    </row>
    <row r="1294" spans="1:51" s="13" customFormat="1" ht="12">
      <c r="A1294" s="13"/>
      <c r="B1294" s="237"/>
      <c r="C1294" s="238"/>
      <c r="D1294" s="230" t="s">
        <v>234</v>
      </c>
      <c r="E1294" s="239" t="s">
        <v>19</v>
      </c>
      <c r="F1294" s="240" t="s">
        <v>1718</v>
      </c>
      <c r="G1294" s="238"/>
      <c r="H1294" s="241">
        <v>16.27</v>
      </c>
      <c r="I1294" s="242"/>
      <c r="J1294" s="238"/>
      <c r="K1294" s="238"/>
      <c r="L1294" s="243"/>
      <c r="M1294" s="244"/>
      <c r="N1294" s="245"/>
      <c r="O1294" s="245"/>
      <c r="P1294" s="245"/>
      <c r="Q1294" s="245"/>
      <c r="R1294" s="245"/>
      <c r="S1294" s="245"/>
      <c r="T1294" s="246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7" t="s">
        <v>234</v>
      </c>
      <c r="AU1294" s="247" t="s">
        <v>82</v>
      </c>
      <c r="AV1294" s="13" t="s">
        <v>82</v>
      </c>
      <c r="AW1294" s="13" t="s">
        <v>33</v>
      </c>
      <c r="AX1294" s="13" t="s">
        <v>72</v>
      </c>
      <c r="AY1294" s="247" t="s">
        <v>221</v>
      </c>
    </row>
    <row r="1295" spans="1:51" s="14" customFormat="1" ht="12">
      <c r="A1295" s="14"/>
      <c r="B1295" s="248"/>
      <c r="C1295" s="249"/>
      <c r="D1295" s="230" t="s">
        <v>234</v>
      </c>
      <c r="E1295" s="250" t="s">
        <v>19</v>
      </c>
      <c r="F1295" s="251" t="s">
        <v>442</v>
      </c>
      <c r="G1295" s="249"/>
      <c r="H1295" s="250" t="s">
        <v>19</v>
      </c>
      <c r="I1295" s="252"/>
      <c r="J1295" s="249"/>
      <c r="K1295" s="249"/>
      <c r="L1295" s="253"/>
      <c r="M1295" s="254"/>
      <c r="N1295" s="255"/>
      <c r="O1295" s="255"/>
      <c r="P1295" s="255"/>
      <c r="Q1295" s="255"/>
      <c r="R1295" s="255"/>
      <c r="S1295" s="255"/>
      <c r="T1295" s="256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57" t="s">
        <v>234</v>
      </c>
      <c r="AU1295" s="257" t="s">
        <v>82</v>
      </c>
      <c r="AV1295" s="14" t="s">
        <v>80</v>
      </c>
      <c r="AW1295" s="14" t="s">
        <v>33</v>
      </c>
      <c r="AX1295" s="14" t="s">
        <v>72</v>
      </c>
      <c r="AY1295" s="257" t="s">
        <v>221</v>
      </c>
    </row>
    <row r="1296" spans="1:51" s="13" customFormat="1" ht="12">
      <c r="A1296" s="13"/>
      <c r="B1296" s="237"/>
      <c r="C1296" s="238"/>
      <c r="D1296" s="230" t="s">
        <v>234</v>
      </c>
      <c r="E1296" s="239" t="s">
        <v>19</v>
      </c>
      <c r="F1296" s="240" t="s">
        <v>454</v>
      </c>
      <c r="G1296" s="238"/>
      <c r="H1296" s="241">
        <v>27</v>
      </c>
      <c r="I1296" s="242"/>
      <c r="J1296" s="238"/>
      <c r="K1296" s="238"/>
      <c r="L1296" s="243"/>
      <c r="M1296" s="244"/>
      <c r="N1296" s="245"/>
      <c r="O1296" s="245"/>
      <c r="P1296" s="245"/>
      <c r="Q1296" s="245"/>
      <c r="R1296" s="245"/>
      <c r="S1296" s="245"/>
      <c r="T1296" s="246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47" t="s">
        <v>234</v>
      </c>
      <c r="AU1296" s="247" t="s">
        <v>82</v>
      </c>
      <c r="AV1296" s="13" t="s">
        <v>82</v>
      </c>
      <c r="AW1296" s="13" t="s">
        <v>33</v>
      </c>
      <c r="AX1296" s="13" t="s">
        <v>72</v>
      </c>
      <c r="AY1296" s="247" t="s">
        <v>221</v>
      </c>
    </row>
    <row r="1297" spans="1:51" s="14" customFormat="1" ht="12">
      <c r="A1297" s="14"/>
      <c r="B1297" s="248"/>
      <c r="C1297" s="249"/>
      <c r="D1297" s="230" t="s">
        <v>234</v>
      </c>
      <c r="E1297" s="250" t="s">
        <v>19</v>
      </c>
      <c r="F1297" s="251" t="s">
        <v>444</v>
      </c>
      <c r="G1297" s="249"/>
      <c r="H1297" s="250" t="s">
        <v>19</v>
      </c>
      <c r="I1297" s="252"/>
      <c r="J1297" s="249"/>
      <c r="K1297" s="249"/>
      <c r="L1297" s="253"/>
      <c r="M1297" s="254"/>
      <c r="N1297" s="255"/>
      <c r="O1297" s="255"/>
      <c r="P1297" s="255"/>
      <c r="Q1297" s="255"/>
      <c r="R1297" s="255"/>
      <c r="S1297" s="255"/>
      <c r="T1297" s="256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57" t="s">
        <v>234</v>
      </c>
      <c r="AU1297" s="257" t="s">
        <v>82</v>
      </c>
      <c r="AV1297" s="14" t="s">
        <v>80</v>
      </c>
      <c r="AW1297" s="14" t="s">
        <v>33</v>
      </c>
      <c r="AX1297" s="14" t="s">
        <v>72</v>
      </c>
      <c r="AY1297" s="257" t="s">
        <v>221</v>
      </c>
    </row>
    <row r="1298" spans="1:51" s="13" customFormat="1" ht="12">
      <c r="A1298" s="13"/>
      <c r="B1298" s="237"/>
      <c r="C1298" s="238"/>
      <c r="D1298" s="230" t="s">
        <v>234</v>
      </c>
      <c r="E1298" s="239" t="s">
        <v>19</v>
      </c>
      <c r="F1298" s="240" t="s">
        <v>454</v>
      </c>
      <c r="G1298" s="238"/>
      <c r="H1298" s="241">
        <v>27</v>
      </c>
      <c r="I1298" s="242"/>
      <c r="J1298" s="238"/>
      <c r="K1298" s="238"/>
      <c r="L1298" s="243"/>
      <c r="M1298" s="244"/>
      <c r="N1298" s="245"/>
      <c r="O1298" s="245"/>
      <c r="P1298" s="245"/>
      <c r="Q1298" s="245"/>
      <c r="R1298" s="245"/>
      <c r="S1298" s="245"/>
      <c r="T1298" s="246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47" t="s">
        <v>234</v>
      </c>
      <c r="AU1298" s="247" t="s">
        <v>82</v>
      </c>
      <c r="AV1298" s="13" t="s">
        <v>82</v>
      </c>
      <c r="AW1298" s="13" t="s">
        <v>33</v>
      </c>
      <c r="AX1298" s="13" t="s">
        <v>72</v>
      </c>
      <c r="AY1298" s="247" t="s">
        <v>221</v>
      </c>
    </row>
    <row r="1299" spans="1:51" s="14" customFormat="1" ht="12">
      <c r="A1299" s="14"/>
      <c r="B1299" s="248"/>
      <c r="C1299" s="249"/>
      <c r="D1299" s="230" t="s">
        <v>234</v>
      </c>
      <c r="E1299" s="250" t="s">
        <v>19</v>
      </c>
      <c r="F1299" s="251" t="s">
        <v>422</v>
      </c>
      <c r="G1299" s="249"/>
      <c r="H1299" s="250" t="s">
        <v>19</v>
      </c>
      <c r="I1299" s="252"/>
      <c r="J1299" s="249"/>
      <c r="K1299" s="249"/>
      <c r="L1299" s="253"/>
      <c r="M1299" s="254"/>
      <c r="N1299" s="255"/>
      <c r="O1299" s="255"/>
      <c r="P1299" s="255"/>
      <c r="Q1299" s="255"/>
      <c r="R1299" s="255"/>
      <c r="S1299" s="255"/>
      <c r="T1299" s="256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57" t="s">
        <v>234</v>
      </c>
      <c r="AU1299" s="257" t="s">
        <v>82</v>
      </c>
      <c r="AV1299" s="14" t="s">
        <v>80</v>
      </c>
      <c r="AW1299" s="14" t="s">
        <v>33</v>
      </c>
      <c r="AX1299" s="14" t="s">
        <v>72</v>
      </c>
      <c r="AY1299" s="257" t="s">
        <v>221</v>
      </c>
    </row>
    <row r="1300" spans="1:51" s="13" customFormat="1" ht="12">
      <c r="A1300" s="13"/>
      <c r="B1300" s="237"/>
      <c r="C1300" s="238"/>
      <c r="D1300" s="230" t="s">
        <v>234</v>
      </c>
      <c r="E1300" s="239" t="s">
        <v>19</v>
      </c>
      <c r="F1300" s="240" t="s">
        <v>1719</v>
      </c>
      <c r="G1300" s="238"/>
      <c r="H1300" s="241">
        <v>12.56</v>
      </c>
      <c r="I1300" s="242"/>
      <c r="J1300" s="238"/>
      <c r="K1300" s="238"/>
      <c r="L1300" s="243"/>
      <c r="M1300" s="244"/>
      <c r="N1300" s="245"/>
      <c r="O1300" s="245"/>
      <c r="P1300" s="245"/>
      <c r="Q1300" s="245"/>
      <c r="R1300" s="245"/>
      <c r="S1300" s="245"/>
      <c r="T1300" s="246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7" t="s">
        <v>234</v>
      </c>
      <c r="AU1300" s="247" t="s">
        <v>82</v>
      </c>
      <c r="AV1300" s="13" t="s">
        <v>82</v>
      </c>
      <c r="AW1300" s="13" t="s">
        <v>33</v>
      </c>
      <c r="AX1300" s="13" t="s">
        <v>72</v>
      </c>
      <c r="AY1300" s="247" t="s">
        <v>221</v>
      </c>
    </row>
    <row r="1301" spans="1:51" s="15" customFormat="1" ht="12">
      <c r="A1301" s="15"/>
      <c r="B1301" s="258"/>
      <c r="C1301" s="259"/>
      <c r="D1301" s="230" t="s">
        <v>234</v>
      </c>
      <c r="E1301" s="260" t="s">
        <v>19</v>
      </c>
      <c r="F1301" s="261" t="s">
        <v>243</v>
      </c>
      <c r="G1301" s="259"/>
      <c r="H1301" s="262">
        <v>94.13</v>
      </c>
      <c r="I1301" s="263"/>
      <c r="J1301" s="259"/>
      <c r="K1301" s="259"/>
      <c r="L1301" s="264"/>
      <c r="M1301" s="265"/>
      <c r="N1301" s="266"/>
      <c r="O1301" s="266"/>
      <c r="P1301" s="266"/>
      <c r="Q1301" s="266"/>
      <c r="R1301" s="266"/>
      <c r="S1301" s="266"/>
      <c r="T1301" s="267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T1301" s="268" t="s">
        <v>234</v>
      </c>
      <c r="AU1301" s="268" t="s">
        <v>82</v>
      </c>
      <c r="AV1301" s="15" t="s">
        <v>228</v>
      </c>
      <c r="AW1301" s="15" t="s">
        <v>33</v>
      </c>
      <c r="AX1301" s="15" t="s">
        <v>80</v>
      </c>
      <c r="AY1301" s="268" t="s">
        <v>221</v>
      </c>
    </row>
    <row r="1302" spans="1:65" s="2" customFormat="1" ht="16.5" customHeight="1">
      <c r="A1302" s="41"/>
      <c r="B1302" s="42"/>
      <c r="C1302" s="269" t="s">
        <v>1720</v>
      </c>
      <c r="D1302" s="269" t="s">
        <v>295</v>
      </c>
      <c r="E1302" s="270" t="s">
        <v>1721</v>
      </c>
      <c r="F1302" s="271" t="s">
        <v>1722</v>
      </c>
      <c r="G1302" s="272" t="s">
        <v>305</v>
      </c>
      <c r="H1302" s="273">
        <v>98.837</v>
      </c>
      <c r="I1302" s="274"/>
      <c r="J1302" s="275">
        <f>ROUND(I1302*H1302,2)</f>
        <v>0</v>
      </c>
      <c r="K1302" s="271" t="s">
        <v>227</v>
      </c>
      <c r="L1302" s="276"/>
      <c r="M1302" s="277" t="s">
        <v>19</v>
      </c>
      <c r="N1302" s="278" t="s">
        <v>43</v>
      </c>
      <c r="O1302" s="87"/>
      <c r="P1302" s="226">
        <f>O1302*H1302</f>
        <v>0</v>
      </c>
      <c r="Q1302" s="226">
        <v>0.00035</v>
      </c>
      <c r="R1302" s="226">
        <f>Q1302*H1302</f>
        <v>0.034592950000000004</v>
      </c>
      <c r="S1302" s="226">
        <v>0</v>
      </c>
      <c r="T1302" s="227">
        <f>S1302*H1302</f>
        <v>0</v>
      </c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R1302" s="228" t="s">
        <v>484</v>
      </c>
      <c r="AT1302" s="228" t="s">
        <v>295</v>
      </c>
      <c r="AU1302" s="228" t="s">
        <v>82</v>
      </c>
      <c r="AY1302" s="20" t="s">
        <v>221</v>
      </c>
      <c r="BE1302" s="229">
        <f>IF(N1302="základní",J1302,0)</f>
        <v>0</v>
      </c>
      <c r="BF1302" s="229">
        <f>IF(N1302="snížená",J1302,0)</f>
        <v>0</v>
      </c>
      <c r="BG1302" s="229">
        <f>IF(N1302="zákl. přenesená",J1302,0)</f>
        <v>0</v>
      </c>
      <c r="BH1302" s="229">
        <f>IF(N1302="sníž. přenesená",J1302,0)</f>
        <v>0</v>
      </c>
      <c r="BI1302" s="229">
        <f>IF(N1302="nulová",J1302,0)</f>
        <v>0</v>
      </c>
      <c r="BJ1302" s="20" t="s">
        <v>80</v>
      </c>
      <c r="BK1302" s="229">
        <f>ROUND(I1302*H1302,2)</f>
        <v>0</v>
      </c>
      <c r="BL1302" s="20" t="s">
        <v>341</v>
      </c>
      <c r="BM1302" s="228" t="s">
        <v>1723</v>
      </c>
    </row>
    <row r="1303" spans="1:47" s="2" customFormat="1" ht="12">
      <c r="A1303" s="41"/>
      <c r="B1303" s="42"/>
      <c r="C1303" s="43"/>
      <c r="D1303" s="230" t="s">
        <v>230</v>
      </c>
      <c r="E1303" s="43"/>
      <c r="F1303" s="231" t="s">
        <v>1722</v>
      </c>
      <c r="G1303" s="43"/>
      <c r="H1303" s="43"/>
      <c r="I1303" s="232"/>
      <c r="J1303" s="43"/>
      <c r="K1303" s="43"/>
      <c r="L1303" s="47"/>
      <c r="M1303" s="233"/>
      <c r="N1303" s="234"/>
      <c r="O1303" s="87"/>
      <c r="P1303" s="87"/>
      <c r="Q1303" s="87"/>
      <c r="R1303" s="87"/>
      <c r="S1303" s="87"/>
      <c r="T1303" s="88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T1303" s="20" t="s">
        <v>230</v>
      </c>
      <c r="AU1303" s="20" t="s">
        <v>82</v>
      </c>
    </row>
    <row r="1304" spans="1:51" s="13" customFormat="1" ht="12">
      <c r="A1304" s="13"/>
      <c r="B1304" s="237"/>
      <c r="C1304" s="238"/>
      <c r="D1304" s="230" t="s">
        <v>234</v>
      </c>
      <c r="E1304" s="238"/>
      <c r="F1304" s="240" t="s">
        <v>1724</v>
      </c>
      <c r="G1304" s="238"/>
      <c r="H1304" s="241">
        <v>98.837</v>
      </c>
      <c r="I1304" s="242"/>
      <c r="J1304" s="238"/>
      <c r="K1304" s="238"/>
      <c r="L1304" s="243"/>
      <c r="M1304" s="244"/>
      <c r="N1304" s="245"/>
      <c r="O1304" s="245"/>
      <c r="P1304" s="245"/>
      <c r="Q1304" s="245"/>
      <c r="R1304" s="245"/>
      <c r="S1304" s="245"/>
      <c r="T1304" s="246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47" t="s">
        <v>234</v>
      </c>
      <c r="AU1304" s="247" t="s">
        <v>82</v>
      </c>
      <c r="AV1304" s="13" t="s">
        <v>82</v>
      </c>
      <c r="AW1304" s="13" t="s">
        <v>4</v>
      </c>
      <c r="AX1304" s="13" t="s">
        <v>80</v>
      </c>
      <c r="AY1304" s="247" t="s">
        <v>221</v>
      </c>
    </row>
    <row r="1305" spans="1:65" s="2" customFormat="1" ht="24.15" customHeight="1">
      <c r="A1305" s="41"/>
      <c r="B1305" s="42"/>
      <c r="C1305" s="217" t="s">
        <v>1725</v>
      </c>
      <c r="D1305" s="217" t="s">
        <v>223</v>
      </c>
      <c r="E1305" s="218" t="s">
        <v>1726</v>
      </c>
      <c r="F1305" s="219" t="s">
        <v>1727</v>
      </c>
      <c r="G1305" s="220" t="s">
        <v>267</v>
      </c>
      <c r="H1305" s="221">
        <v>0.939</v>
      </c>
      <c r="I1305" s="222"/>
      <c r="J1305" s="223">
        <f>ROUND(I1305*H1305,2)</f>
        <v>0</v>
      </c>
      <c r="K1305" s="219" t="s">
        <v>227</v>
      </c>
      <c r="L1305" s="47"/>
      <c r="M1305" s="224" t="s">
        <v>19</v>
      </c>
      <c r="N1305" s="225" t="s">
        <v>43</v>
      </c>
      <c r="O1305" s="87"/>
      <c r="P1305" s="226">
        <f>O1305*H1305</f>
        <v>0</v>
      </c>
      <c r="Q1305" s="226">
        <v>0</v>
      </c>
      <c r="R1305" s="226">
        <f>Q1305*H1305</f>
        <v>0</v>
      </c>
      <c r="S1305" s="226">
        <v>0</v>
      </c>
      <c r="T1305" s="227">
        <f>S1305*H1305</f>
        <v>0</v>
      </c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R1305" s="228" t="s">
        <v>341</v>
      </c>
      <c r="AT1305" s="228" t="s">
        <v>223</v>
      </c>
      <c r="AU1305" s="228" t="s">
        <v>82</v>
      </c>
      <c r="AY1305" s="20" t="s">
        <v>221</v>
      </c>
      <c r="BE1305" s="229">
        <f>IF(N1305="základní",J1305,0)</f>
        <v>0</v>
      </c>
      <c r="BF1305" s="229">
        <f>IF(N1305="snížená",J1305,0)</f>
        <v>0</v>
      </c>
      <c r="BG1305" s="229">
        <f>IF(N1305="zákl. přenesená",J1305,0)</f>
        <v>0</v>
      </c>
      <c r="BH1305" s="229">
        <f>IF(N1305="sníž. přenesená",J1305,0)</f>
        <v>0</v>
      </c>
      <c r="BI1305" s="229">
        <f>IF(N1305="nulová",J1305,0)</f>
        <v>0</v>
      </c>
      <c r="BJ1305" s="20" t="s">
        <v>80</v>
      </c>
      <c r="BK1305" s="229">
        <f>ROUND(I1305*H1305,2)</f>
        <v>0</v>
      </c>
      <c r="BL1305" s="20" t="s">
        <v>341</v>
      </c>
      <c r="BM1305" s="228" t="s">
        <v>1728</v>
      </c>
    </row>
    <row r="1306" spans="1:47" s="2" customFormat="1" ht="12">
      <c r="A1306" s="41"/>
      <c r="B1306" s="42"/>
      <c r="C1306" s="43"/>
      <c r="D1306" s="230" t="s">
        <v>230</v>
      </c>
      <c r="E1306" s="43"/>
      <c r="F1306" s="231" t="s">
        <v>1729</v>
      </c>
      <c r="G1306" s="43"/>
      <c r="H1306" s="43"/>
      <c r="I1306" s="232"/>
      <c r="J1306" s="43"/>
      <c r="K1306" s="43"/>
      <c r="L1306" s="47"/>
      <c r="M1306" s="233"/>
      <c r="N1306" s="234"/>
      <c r="O1306" s="87"/>
      <c r="P1306" s="87"/>
      <c r="Q1306" s="87"/>
      <c r="R1306" s="87"/>
      <c r="S1306" s="87"/>
      <c r="T1306" s="88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T1306" s="20" t="s">
        <v>230</v>
      </c>
      <c r="AU1306" s="20" t="s">
        <v>82</v>
      </c>
    </row>
    <row r="1307" spans="1:47" s="2" customFormat="1" ht="12">
      <c r="A1307" s="41"/>
      <c r="B1307" s="42"/>
      <c r="C1307" s="43"/>
      <c r="D1307" s="235" t="s">
        <v>232</v>
      </c>
      <c r="E1307" s="43"/>
      <c r="F1307" s="236" t="s">
        <v>1730</v>
      </c>
      <c r="G1307" s="43"/>
      <c r="H1307" s="43"/>
      <c r="I1307" s="232"/>
      <c r="J1307" s="43"/>
      <c r="K1307" s="43"/>
      <c r="L1307" s="47"/>
      <c r="M1307" s="233"/>
      <c r="N1307" s="234"/>
      <c r="O1307" s="87"/>
      <c r="P1307" s="87"/>
      <c r="Q1307" s="87"/>
      <c r="R1307" s="87"/>
      <c r="S1307" s="87"/>
      <c r="T1307" s="88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T1307" s="20" t="s">
        <v>232</v>
      </c>
      <c r="AU1307" s="20" t="s">
        <v>82</v>
      </c>
    </row>
    <row r="1308" spans="1:63" s="12" customFormat="1" ht="22.8" customHeight="1">
      <c r="A1308" s="12"/>
      <c r="B1308" s="201"/>
      <c r="C1308" s="202"/>
      <c r="D1308" s="203" t="s">
        <v>71</v>
      </c>
      <c r="E1308" s="215" t="s">
        <v>1731</v>
      </c>
      <c r="F1308" s="215" t="s">
        <v>1732</v>
      </c>
      <c r="G1308" s="202"/>
      <c r="H1308" s="202"/>
      <c r="I1308" s="205"/>
      <c r="J1308" s="216">
        <f>BK1308</f>
        <v>0</v>
      </c>
      <c r="K1308" s="202"/>
      <c r="L1308" s="207"/>
      <c r="M1308" s="208"/>
      <c r="N1308" s="209"/>
      <c r="O1308" s="209"/>
      <c r="P1308" s="210">
        <f>SUM(P1309:P1390)</f>
        <v>0</v>
      </c>
      <c r="Q1308" s="209"/>
      <c r="R1308" s="210">
        <f>SUM(R1309:R1390)</f>
        <v>1.70445038</v>
      </c>
      <c r="S1308" s="209"/>
      <c r="T1308" s="211">
        <f>SUM(T1309:T1390)</f>
        <v>0</v>
      </c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R1308" s="212" t="s">
        <v>82</v>
      </c>
      <c r="AT1308" s="213" t="s">
        <v>71</v>
      </c>
      <c r="AU1308" s="213" t="s">
        <v>80</v>
      </c>
      <c r="AY1308" s="212" t="s">
        <v>221</v>
      </c>
      <c r="BK1308" s="214">
        <f>SUM(BK1309:BK1390)</f>
        <v>0</v>
      </c>
    </row>
    <row r="1309" spans="1:65" s="2" customFormat="1" ht="16.5" customHeight="1">
      <c r="A1309" s="41"/>
      <c r="B1309" s="42"/>
      <c r="C1309" s="217" t="s">
        <v>1733</v>
      </c>
      <c r="D1309" s="217" t="s">
        <v>223</v>
      </c>
      <c r="E1309" s="218" t="s">
        <v>1734</v>
      </c>
      <c r="F1309" s="219" t="s">
        <v>1735</v>
      </c>
      <c r="G1309" s="220" t="s">
        <v>226</v>
      </c>
      <c r="H1309" s="221">
        <v>75.555</v>
      </c>
      <c r="I1309" s="222"/>
      <c r="J1309" s="223">
        <f>ROUND(I1309*H1309,2)</f>
        <v>0</v>
      </c>
      <c r="K1309" s="219" t="s">
        <v>227</v>
      </c>
      <c r="L1309" s="47"/>
      <c r="M1309" s="224" t="s">
        <v>19</v>
      </c>
      <c r="N1309" s="225" t="s">
        <v>43</v>
      </c>
      <c r="O1309" s="87"/>
      <c r="P1309" s="226">
        <f>O1309*H1309</f>
        <v>0</v>
      </c>
      <c r="Q1309" s="226">
        <v>0.0003</v>
      </c>
      <c r="R1309" s="226">
        <f>Q1309*H1309</f>
        <v>0.0226665</v>
      </c>
      <c r="S1309" s="226">
        <v>0</v>
      </c>
      <c r="T1309" s="227">
        <f>S1309*H1309</f>
        <v>0</v>
      </c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R1309" s="228" t="s">
        <v>341</v>
      </c>
      <c r="AT1309" s="228" t="s">
        <v>223</v>
      </c>
      <c r="AU1309" s="228" t="s">
        <v>82</v>
      </c>
      <c r="AY1309" s="20" t="s">
        <v>221</v>
      </c>
      <c r="BE1309" s="229">
        <f>IF(N1309="základní",J1309,0)</f>
        <v>0</v>
      </c>
      <c r="BF1309" s="229">
        <f>IF(N1309="snížená",J1309,0)</f>
        <v>0</v>
      </c>
      <c r="BG1309" s="229">
        <f>IF(N1309="zákl. přenesená",J1309,0)</f>
        <v>0</v>
      </c>
      <c r="BH1309" s="229">
        <f>IF(N1309="sníž. přenesená",J1309,0)</f>
        <v>0</v>
      </c>
      <c r="BI1309" s="229">
        <f>IF(N1309="nulová",J1309,0)</f>
        <v>0</v>
      </c>
      <c r="BJ1309" s="20" t="s">
        <v>80</v>
      </c>
      <c r="BK1309" s="229">
        <f>ROUND(I1309*H1309,2)</f>
        <v>0</v>
      </c>
      <c r="BL1309" s="20" t="s">
        <v>341</v>
      </c>
      <c r="BM1309" s="228" t="s">
        <v>1736</v>
      </c>
    </row>
    <row r="1310" spans="1:47" s="2" customFormat="1" ht="12">
      <c r="A1310" s="41"/>
      <c r="B1310" s="42"/>
      <c r="C1310" s="43"/>
      <c r="D1310" s="230" t="s">
        <v>230</v>
      </c>
      <c r="E1310" s="43"/>
      <c r="F1310" s="231" t="s">
        <v>1737</v>
      </c>
      <c r="G1310" s="43"/>
      <c r="H1310" s="43"/>
      <c r="I1310" s="232"/>
      <c r="J1310" s="43"/>
      <c r="K1310" s="43"/>
      <c r="L1310" s="47"/>
      <c r="M1310" s="233"/>
      <c r="N1310" s="234"/>
      <c r="O1310" s="87"/>
      <c r="P1310" s="87"/>
      <c r="Q1310" s="87"/>
      <c r="R1310" s="87"/>
      <c r="S1310" s="87"/>
      <c r="T1310" s="88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T1310" s="20" t="s">
        <v>230</v>
      </c>
      <c r="AU1310" s="20" t="s">
        <v>82</v>
      </c>
    </row>
    <row r="1311" spans="1:47" s="2" customFormat="1" ht="12">
      <c r="A1311" s="41"/>
      <c r="B1311" s="42"/>
      <c r="C1311" s="43"/>
      <c r="D1311" s="235" t="s">
        <v>232</v>
      </c>
      <c r="E1311" s="43"/>
      <c r="F1311" s="236" t="s">
        <v>1738</v>
      </c>
      <c r="G1311" s="43"/>
      <c r="H1311" s="43"/>
      <c r="I1311" s="232"/>
      <c r="J1311" s="43"/>
      <c r="K1311" s="43"/>
      <c r="L1311" s="47"/>
      <c r="M1311" s="233"/>
      <c r="N1311" s="234"/>
      <c r="O1311" s="87"/>
      <c r="P1311" s="87"/>
      <c r="Q1311" s="87"/>
      <c r="R1311" s="87"/>
      <c r="S1311" s="87"/>
      <c r="T1311" s="88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T1311" s="20" t="s">
        <v>232</v>
      </c>
      <c r="AU1311" s="20" t="s">
        <v>82</v>
      </c>
    </row>
    <row r="1312" spans="1:51" s="14" customFormat="1" ht="12">
      <c r="A1312" s="14"/>
      <c r="B1312" s="248"/>
      <c r="C1312" s="249"/>
      <c r="D1312" s="230" t="s">
        <v>234</v>
      </c>
      <c r="E1312" s="250" t="s">
        <v>19</v>
      </c>
      <c r="F1312" s="251" t="s">
        <v>1739</v>
      </c>
      <c r="G1312" s="249"/>
      <c r="H1312" s="250" t="s">
        <v>19</v>
      </c>
      <c r="I1312" s="252"/>
      <c r="J1312" s="249"/>
      <c r="K1312" s="249"/>
      <c r="L1312" s="253"/>
      <c r="M1312" s="254"/>
      <c r="N1312" s="255"/>
      <c r="O1312" s="255"/>
      <c r="P1312" s="255"/>
      <c r="Q1312" s="255"/>
      <c r="R1312" s="255"/>
      <c r="S1312" s="255"/>
      <c r="T1312" s="256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57" t="s">
        <v>234</v>
      </c>
      <c r="AU1312" s="257" t="s">
        <v>82</v>
      </c>
      <c r="AV1312" s="14" t="s">
        <v>80</v>
      </c>
      <c r="AW1312" s="14" t="s">
        <v>33</v>
      </c>
      <c r="AX1312" s="14" t="s">
        <v>72</v>
      </c>
      <c r="AY1312" s="257" t="s">
        <v>221</v>
      </c>
    </row>
    <row r="1313" spans="1:51" s="14" customFormat="1" ht="12">
      <c r="A1313" s="14"/>
      <c r="B1313" s="248"/>
      <c r="C1313" s="249"/>
      <c r="D1313" s="230" t="s">
        <v>234</v>
      </c>
      <c r="E1313" s="250" t="s">
        <v>19</v>
      </c>
      <c r="F1313" s="251" t="s">
        <v>414</v>
      </c>
      <c r="G1313" s="249"/>
      <c r="H1313" s="250" t="s">
        <v>19</v>
      </c>
      <c r="I1313" s="252"/>
      <c r="J1313" s="249"/>
      <c r="K1313" s="249"/>
      <c r="L1313" s="253"/>
      <c r="M1313" s="254"/>
      <c r="N1313" s="255"/>
      <c r="O1313" s="255"/>
      <c r="P1313" s="255"/>
      <c r="Q1313" s="255"/>
      <c r="R1313" s="255"/>
      <c r="S1313" s="255"/>
      <c r="T1313" s="256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57" t="s">
        <v>234</v>
      </c>
      <c r="AU1313" s="257" t="s">
        <v>82</v>
      </c>
      <c r="AV1313" s="14" t="s">
        <v>80</v>
      </c>
      <c r="AW1313" s="14" t="s">
        <v>33</v>
      </c>
      <c r="AX1313" s="14" t="s">
        <v>72</v>
      </c>
      <c r="AY1313" s="257" t="s">
        <v>221</v>
      </c>
    </row>
    <row r="1314" spans="1:51" s="13" customFormat="1" ht="12">
      <c r="A1314" s="13"/>
      <c r="B1314" s="237"/>
      <c r="C1314" s="238"/>
      <c r="D1314" s="230" t="s">
        <v>234</v>
      </c>
      <c r="E1314" s="239" t="s">
        <v>19</v>
      </c>
      <c r="F1314" s="240" t="s">
        <v>1740</v>
      </c>
      <c r="G1314" s="238"/>
      <c r="H1314" s="241">
        <v>16.605</v>
      </c>
      <c r="I1314" s="242"/>
      <c r="J1314" s="238"/>
      <c r="K1314" s="238"/>
      <c r="L1314" s="243"/>
      <c r="M1314" s="244"/>
      <c r="N1314" s="245"/>
      <c r="O1314" s="245"/>
      <c r="P1314" s="245"/>
      <c r="Q1314" s="245"/>
      <c r="R1314" s="245"/>
      <c r="S1314" s="245"/>
      <c r="T1314" s="246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47" t="s">
        <v>234</v>
      </c>
      <c r="AU1314" s="247" t="s">
        <v>82</v>
      </c>
      <c r="AV1314" s="13" t="s">
        <v>82</v>
      </c>
      <c r="AW1314" s="13" t="s">
        <v>33</v>
      </c>
      <c r="AX1314" s="13" t="s">
        <v>72</v>
      </c>
      <c r="AY1314" s="247" t="s">
        <v>221</v>
      </c>
    </row>
    <row r="1315" spans="1:51" s="14" customFormat="1" ht="12">
      <c r="A1315" s="14"/>
      <c r="B1315" s="248"/>
      <c r="C1315" s="249"/>
      <c r="D1315" s="230" t="s">
        <v>234</v>
      </c>
      <c r="E1315" s="250" t="s">
        <v>19</v>
      </c>
      <c r="F1315" s="251" t="s">
        <v>420</v>
      </c>
      <c r="G1315" s="249"/>
      <c r="H1315" s="250" t="s">
        <v>19</v>
      </c>
      <c r="I1315" s="252"/>
      <c r="J1315" s="249"/>
      <c r="K1315" s="249"/>
      <c r="L1315" s="253"/>
      <c r="M1315" s="254"/>
      <c r="N1315" s="255"/>
      <c r="O1315" s="255"/>
      <c r="P1315" s="255"/>
      <c r="Q1315" s="255"/>
      <c r="R1315" s="255"/>
      <c r="S1315" s="255"/>
      <c r="T1315" s="256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57" t="s">
        <v>234</v>
      </c>
      <c r="AU1315" s="257" t="s">
        <v>82</v>
      </c>
      <c r="AV1315" s="14" t="s">
        <v>80</v>
      </c>
      <c r="AW1315" s="14" t="s">
        <v>33</v>
      </c>
      <c r="AX1315" s="14" t="s">
        <v>72</v>
      </c>
      <c r="AY1315" s="257" t="s">
        <v>221</v>
      </c>
    </row>
    <row r="1316" spans="1:51" s="13" customFormat="1" ht="12">
      <c r="A1316" s="13"/>
      <c r="B1316" s="237"/>
      <c r="C1316" s="238"/>
      <c r="D1316" s="230" t="s">
        <v>234</v>
      </c>
      <c r="E1316" s="239" t="s">
        <v>19</v>
      </c>
      <c r="F1316" s="240" t="s">
        <v>1741</v>
      </c>
      <c r="G1316" s="238"/>
      <c r="H1316" s="241">
        <v>24.293</v>
      </c>
      <c r="I1316" s="242"/>
      <c r="J1316" s="238"/>
      <c r="K1316" s="238"/>
      <c r="L1316" s="243"/>
      <c r="M1316" s="244"/>
      <c r="N1316" s="245"/>
      <c r="O1316" s="245"/>
      <c r="P1316" s="245"/>
      <c r="Q1316" s="245"/>
      <c r="R1316" s="245"/>
      <c r="S1316" s="245"/>
      <c r="T1316" s="246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47" t="s">
        <v>234</v>
      </c>
      <c r="AU1316" s="247" t="s">
        <v>82</v>
      </c>
      <c r="AV1316" s="13" t="s">
        <v>82</v>
      </c>
      <c r="AW1316" s="13" t="s">
        <v>33</v>
      </c>
      <c r="AX1316" s="13" t="s">
        <v>72</v>
      </c>
      <c r="AY1316" s="247" t="s">
        <v>221</v>
      </c>
    </row>
    <row r="1317" spans="1:51" s="14" customFormat="1" ht="12">
      <c r="A1317" s="14"/>
      <c r="B1317" s="248"/>
      <c r="C1317" s="249"/>
      <c r="D1317" s="230" t="s">
        <v>234</v>
      </c>
      <c r="E1317" s="250" t="s">
        <v>19</v>
      </c>
      <c r="F1317" s="251" t="s">
        <v>423</v>
      </c>
      <c r="G1317" s="249"/>
      <c r="H1317" s="250" t="s">
        <v>19</v>
      </c>
      <c r="I1317" s="252"/>
      <c r="J1317" s="249"/>
      <c r="K1317" s="249"/>
      <c r="L1317" s="253"/>
      <c r="M1317" s="254"/>
      <c r="N1317" s="255"/>
      <c r="O1317" s="255"/>
      <c r="P1317" s="255"/>
      <c r="Q1317" s="255"/>
      <c r="R1317" s="255"/>
      <c r="S1317" s="255"/>
      <c r="T1317" s="256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57" t="s">
        <v>234</v>
      </c>
      <c r="AU1317" s="257" t="s">
        <v>82</v>
      </c>
      <c r="AV1317" s="14" t="s">
        <v>80</v>
      </c>
      <c r="AW1317" s="14" t="s">
        <v>33</v>
      </c>
      <c r="AX1317" s="14" t="s">
        <v>72</v>
      </c>
      <c r="AY1317" s="257" t="s">
        <v>221</v>
      </c>
    </row>
    <row r="1318" spans="1:51" s="13" customFormat="1" ht="12">
      <c r="A1318" s="13"/>
      <c r="B1318" s="237"/>
      <c r="C1318" s="238"/>
      <c r="D1318" s="230" t="s">
        <v>234</v>
      </c>
      <c r="E1318" s="239" t="s">
        <v>19</v>
      </c>
      <c r="F1318" s="240" t="s">
        <v>1741</v>
      </c>
      <c r="G1318" s="238"/>
      <c r="H1318" s="241">
        <v>24.293</v>
      </c>
      <c r="I1318" s="242"/>
      <c r="J1318" s="238"/>
      <c r="K1318" s="238"/>
      <c r="L1318" s="243"/>
      <c r="M1318" s="244"/>
      <c r="N1318" s="245"/>
      <c r="O1318" s="245"/>
      <c r="P1318" s="245"/>
      <c r="Q1318" s="245"/>
      <c r="R1318" s="245"/>
      <c r="S1318" s="245"/>
      <c r="T1318" s="246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47" t="s">
        <v>234</v>
      </c>
      <c r="AU1318" s="247" t="s">
        <v>82</v>
      </c>
      <c r="AV1318" s="13" t="s">
        <v>82</v>
      </c>
      <c r="AW1318" s="13" t="s">
        <v>33</v>
      </c>
      <c r="AX1318" s="13" t="s">
        <v>72</v>
      </c>
      <c r="AY1318" s="247" t="s">
        <v>221</v>
      </c>
    </row>
    <row r="1319" spans="1:51" s="14" customFormat="1" ht="12">
      <c r="A1319" s="14"/>
      <c r="B1319" s="248"/>
      <c r="C1319" s="249"/>
      <c r="D1319" s="230" t="s">
        <v>234</v>
      </c>
      <c r="E1319" s="250" t="s">
        <v>19</v>
      </c>
      <c r="F1319" s="251" t="s">
        <v>425</v>
      </c>
      <c r="G1319" s="249"/>
      <c r="H1319" s="250" t="s">
        <v>19</v>
      </c>
      <c r="I1319" s="252"/>
      <c r="J1319" s="249"/>
      <c r="K1319" s="249"/>
      <c r="L1319" s="253"/>
      <c r="M1319" s="254"/>
      <c r="N1319" s="255"/>
      <c r="O1319" s="255"/>
      <c r="P1319" s="255"/>
      <c r="Q1319" s="255"/>
      <c r="R1319" s="255"/>
      <c r="S1319" s="255"/>
      <c r="T1319" s="256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57" t="s">
        <v>234</v>
      </c>
      <c r="AU1319" s="257" t="s">
        <v>82</v>
      </c>
      <c r="AV1319" s="14" t="s">
        <v>80</v>
      </c>
      <c r="AW1319" s="14" t="s">
        <v>33</v>
      </c>
      <c r="AX1319" s="14" t="s">
        <v>72</v>
      </c>
      <c r="AY1319" s="257" t="s">
        <v>221</v>
      </c>
    </row>
    <row r="1320" spans="1:51" s="13" customFormat="1" ht="12">
      <c r="A1320" s="13"/>
      <c r="B1320" s="237"/>
      <c r="C1320" s="238"/>
      <c r="D1320" s="230" t="s">
        <v>234</v>
      </c>
      <c r="E1320" s="239" t="s">
        <v>19</v>
      </c>
      <c r="F1320" s="240" t="s">
        <v>1742</v>
      </c>
      <c r="G1320" s="238"/>
      <c r="H1320" s="241">
        <v>8.569</v>
      </c>
      <c r="I1320" s="242"/>
      <c r="J1320" s="238"/>
      <c r="K1320" s="238"/>
      <c r="L1320" s="243"/>
      <c r="M1320" s="244"/>
      <c r="N1320" s="245"/>
      <c r="O1320" s="245"/>
      <c r="P1320" s="245"/>
      <c r="Q1320" s="245"/>
      <c r="R1320" s="245"/>
      <c r="S1320" s="245"/>
      <c r="T1320" s="246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47" t="s">
        <v>234</v>
      </c>
      <c r="AU1320" s="247" t="s">
        <v>82</v>
      </c>
      <c r="AV1320" s="13" t="s">
        <v>82</v>
      </c>
      <c r="AW1320" s="13" t="s">
        <v>33</v>
      </c>
      <c r="AX1320" s="13" t="s">
        <v>72</v>
      </c>
      <c r="AY1320" s="247" t="s">
        <v>221</v>
      </c>
    </row>
    <row r="1321" spans="1:51" s="14" customFormat="1" ht="12">
      <c r="A1321" s="14"/>
      <c r="B1321" s="248"/>
      <c r="C1321" s="249"/>
      <c r="D1321" s="230" t="s">
        <v>234</v>
      </c>
      <c r="E1321" s="250" t="s">
        <v>19</v>
      </c>
      <c r="F1321" s="251" t="s">
        <v>429</v>
      </c>
      <c r="G1321" s="249"/>
      <c r="H1321" s="250" t="s">
        <v>19</v>
      </c>
      <c r="I1321" s="252"/>
      <c r="J1321" s="249"/>
      <c r="K1321" s="249"/>
      <c r="L1321" s="253"/>
      <c r="M1321" s="254"/>
      <c r="N1321" s="255"/>
      <c r="O1321" s="255"/>
      <c r="P1321" s="255"/>
      <c r="Q1321" s="255"/>
      <c r="R1321" s="255"/>
      <c r="S1321" s="255"/>
      <c r="T1321" s="256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57" t="s">
        <v>234</v>
      </c>
      <c r="AU1321" s="257" t="s">
        <v>82</v>
      </c>
      <c r="AV1321" s="14" t="s">
        <v>80</v>
      </c>
      <c r="AW1321" s="14" t="s">
        <v>33</v>
      </c>
      <c r="AX1321" s="14" t="s">
        <v>72</v>
      </c>
      <c r="AY1321" s="257" t="s">
        <v>221</v>
      </c>
    </row>
    <row r="1322" spans="1:51" s="13" customFormat="1" ht="12">
      <c r="A1322" s="13"/>
      <c r="B1322" s="237"/>
      <c r="C1322" s="238"/>
      <c r="D1322" s="230" t="s">
        <v>234</v>
      </c>
      <c r="E1322" s="239" t="s">
        <v>19</v>
      </c>
      <c r="F1322" s="240" t="s">
        <v>1743</v>
      </c>
      <c r="G1322" s="238"/>
      <c r="H1322" s="241">
        <v>1.28</v>
      </c>
      <c r="I1322" s="242"/>
      <c r="J1322" s="238"/>
      <c r="K1322" s="238"/>
      <c r="L1322" s="243"/>
      <c r="M1322" s="244"/>
      <c r="N1322" s="245"/>
      <c r="O1322" s="245"/>
      <c r="P1322" s="245"/>
      <c r="Q1322" s="245"/>
      <c r="R1322" s="245"/>
      <c r="S1322" s="245"/>
      <c r="T1322" s="246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47" t="s">
        <v>234</v>
      </c>
      <c r="AU1322" s="247" t="s">
        <v>82</v>
      </c>
      <c r="AV1322" s="13" t="s">
        <v>82</v>
      </c>
      <c r="AW1322" s="13" t="s">
        <v>33</v>
      </c>
      <c r="AX1322" s="13" t="s">
        <v>72</v>
      </c>
      <c r="AY1322" s="247" t="s">
        <v>221</v>
      </c>
    </row>
    <row r="1323" spans="1:51" s="16" customFormat="1" ht="12">
      <c r="A1323" s="16"/>
      <c r="B1323" s="279"/>
      <c r="C1323" s="280"/>
      <c r="D1323" s="230" t="s">
        <v>234</v>
      </c>
      <c r="E1323" s="281" t="s">
        <v>19</v>
      </c>
      <c r="F1323" s="282" t="s">
        <v>450</v>
      </c>
      <c r="G1323" s="280"/>
      <c r="H1323" s="283">
        <v>75.04</v>
      </c>
      <c r="I1323" s="284"/>
      <c r="J1323" s="280"/>
      <c r="K1323" s="280"/>
      <c r="L1323" s="285"/>
      <c r="M1323" s="286"/>
      <c r="N1323" s="287"/>
      <c r="O1323" s="287"/>
      <c r="P1323" s="287"/>
      <c r="Q1323" s="287"/>
      <c r="R1323" s="287"/>
      <c r="S1323" s="287"/>
      <c r="T1323" s="288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T1323" s="289" t="s">
        <v>234</v>
      </c>
      <c r="AU1323" s="289" t="s">
        <v>82</v>
      </c>
      <c r="AV1323" s="16" t="s">
        <v>95</v>
      </c>
      <c r="AW1323" s="16" t="s">
        <v>33</v>
      </c>
      <c r="AX1323" s="16" t="s">
        <v>72</v>
      </c>
      <c r="AY1323" s="289" t="s">
        <v>221</v>
      </c>
    </row>
    <row r="1324" spans="1:51" s="14" customFormat="1" ht="12">
      <c r="A1324" s="14"/>
      <c r="B1324" s="248"/>
      <c r="C1324" s="249"/>
      <c r="D1324" s="230" t="s">
        <v>234</v>
      </c>
      <c r="E1324" s="250" t="s">
        <v>19</v>
      </c>
      <c r="F1324" s="251" t="s">
        <v>1744</v>
      </c>
      <c r="G1324" s="249"/>
      <c r="H1324" s="250" t="s">
        <v>19</v>
      </c>
      <c r="I1324" s="252"/>
      <c r="J1324" s="249"/>
      <c r="K1324" s="249"/>
      <c r="L1324" s="253"/>
      <c r="M1324" s="254"/>
      <c r="N1324" s="255"/>
      <c r="O1324" s="255"/>
      <c r="P1324" s="255"/>
      <c r="Q1324" s="255"/>
      <c r="R1324" s="255"/>
      <c r="S1324" s="255"/>
      <c r="T1324" s="256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57" t="s">
        <v>234</v>
      </c>
      <c r="AU1324" s="257" t="s">
        <v>82</v>
      </c>
      <c r="AV1324" s="14" t="s">
        <v>80</v>
      </c>
      <c r="AW1324" s="14" t="s">
        <v>33</v>
      </c>
      <c r="AX1324" s="14" t="s">
        <v>72</v>
      </c>
      <c r="AY1324" s="257" t="s">
        <v>221</v>
      </c>
    </row>
    <row r="1325" spans="1:51" s="13" customFormat="1" ht="12">
      <c r="A1325" s="13"/>
      <c r="B1325" s="237"/>
      <c r="C1325" s="238"/>
      <c r="D1325" s="230" t="s">
        <v>234</v>
      </c>
      <c r="E1325" s="239" t="s">
        <v>19</v>
      </c>
      <c r="F1325" s="240" t="s">
        <v>1745</v>
      </c>
      <c r="G1325" s="238"/>
      <c r="H1325" s="241">
        <v>0.515</v>
      </c>
      <c r="I1325" s="242"/>
      <c r="J1325" s="238"/>
      <c r="K1325" s="238"/>
      <c r="L1325" s="243"/>
      <c r="M1325" s="244"/>
      <c r="N1325" s="245"/>
      <c r="O1325" s="245"/>
      <c r="P1325" s="245"/>
      <c r="Q1325" s="245"/>
      <c r="R1325" s="245"/>
      <c r="S1325" s="245"/>
      <c r="T1325" s="246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47" t="s">
        <v>234</v>
      </c>
      <c r="AU1325" s="247" t="s">
        <v>82</v>
      </c>
      <c r="AV1325" s="13" t="s">
        <v>82</v>
      </c>
      <c r="AW1325" s="13" t="s">
        <v>33</v>
      </c>
      <c r="AX1325" s="13" t="s">
        <v>72</v>
      </c>
      <c r="AY1325" s="247" t="s">
        <v>221</v>
      </c>
    </row>
    <row r="1326" spans="1:51" s="16" customFormat="1" ht="12">
      <c r="A1326" s="16"/>
      <c r="B1326" s="279"/>
      <c r="C1326" s="280"/>
      <c r="D1326" s="230" t="s">
        <v>234</v>
      </c>
      <c r="E1326" s="281" t="s">
        <v>19</v>
      </c>
      <c r="F1326" s="282" t="s">
        <v>450</v>
      </c>
      <c r="G1326" s="280"/>
      <c r="H1326" s="283">
        <v>0.515</v>
      </c>
      <c r="I1326" s="284"/>
      <c r="J1326" s="280"/>
      <c r="K1326" s="280"/>
      <c r="L1326" s="285"/>
      <c r="M1326" s="286"/>
      <c r="N1326" s="287"/>
      <c r="O1326" s="287"/>
      <c r="P1326" s="287"/>
      <c r="Q1326" s="287"/>
      <c r="R1326" s="287"/>
      <c r="S1326" s="287"/>
      <c r="T1326" s="288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T1326" s="289" t="s">
        <v>234</v>
      </c>
      <c r="AU1326" s="289" t="s">
        <v>82</v>
      </c>
      <c r="AV1326" s="16" t="s">
        <v>95</v>
      </c>
      <c r="AW1326" s="16" t="s">
        <v>33</v>
      </c>
      <c r="AX1326" s="16" t="s">
        <v>72</v>
      </c>
      <c r="AY1326" s="289" t="s">
        <v>221</v>
      </c>
    </row>
    <row r="1327" spans="1:51" s="15" customFormat="1" ht="12">
      <c r="A1327" s="15"/>
      <c r="B1327" s="258"/>
      <c r="C1327" s="259"/>
      <c r="D1327" s="230" t="s">
        <v>234</v>
      </c>
      <c r="E1327" s="260" t="s">
        <v>133</v>
      </c>
      <c r="F1327" s="261" t="s">
        <v>243</v>
      </c>
      <c r="G1327" s="259"/>
      <c r="H1327" s="262">
        <v>75.555</v>
      </c>
      <c r="I1327" s="263"/>
      <c r="J1327" s="259"/>
      <c r="K1327" s="259"/>
      <c r="L1327" s="264"/>
      <c r="M1327" s="265"/>
      <c r="N1327" s="266"/>
      <c r="O1327" s="266"/>
      <c r="P1327" s="266"/>
      <c r="Q1327" s="266"/>
      <c r="R1327" s="266"/>
      <c r="S1327" s="266"/>
      <c r="T1327" s="267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T1327" s="268" t="s">
        <v>234</v>
      </c>
      <c r="AU1327" s="268" t="s">
        <v>82</v>
      </c>
      <c r="AV1327" s="15" t="s">
        <v>228</v>
      </c>
      <c r="AW1327" s="15" t="s">
        <v>33</v>
      </c>
      <c r="AX1327" s="15" t="s">
        <v>80</v>
      </c>
      <c r="AY1327" s="268" t="s">
        <v>221</v>
      </c>
    </row>
    <row r="1328" spans="1:65" s="2" customFormat="1" ht="24.15" customHeight="1">
      <c r="A1328" s="41"/>
      <c r="B1328" s="42"/>
      <c r="C1328" s="217" t="s">
        <v>1746</v>
      </c>
      <c r="D1328" s="217" t="s">
        <v>223</v>
      </c>
      <c r="E1328" s="218" t="s">
        <v>1747</v>
      </c>
      <c r="F1328" s="219" t="s">
        <v>1748</v>
      </c>
      <c r="G1328" s="220" t="s">
        <v>226</v>
      </c>
      <c r="H1328" s="221">
        <v>49.101</v>
      </c>
      <c r="I1328" s="222"/>
      <c r="J1328" s="223">
        <f>ROUND(I1328*H1328,2)</f>
        <v>0</v>
      </c>
      <c r="K1328" s="219" t="s">
        <v>227</v>
      </c>
      <c r="L1328" s="47"/>
      <c r="M1328" s="224" t="s">
        <v>19</v>
      </c>
      <c r="N1328" s="225" t="s">
        <v>43</v>
      </c>
      <c r="O1328" s="87"/>
      <c r="P1328" s="226">
        <f>O1328*H1328</f>
        <v>0</v>
      </c>
      <c r="Q1328" s="226">
        <v>0.0015</v>
      </c>
      <c r="R1328" s="226">
        <f>Q1328*H1328</f>
        <v>0.0736515</v>
      </c>
      <c r="S1328" s="226">
        <v>0</v>
      </c>
      <c r="T1328" s="227">
        <f>S1328*H1328</f>
        <v>0</v>
      </c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R1328" s="228" t="s">
        <v>341</v>
      </c>
      <c r="AT1328" s="228" t="s">
        <v>223</v>
      </c>
      <c r="AU1328" s="228" t="s">
        <v>82</v>
      </c>
      <c r="AY1328" s="20" t="s">
        <v>221</v>
      </c>
      <c r="BE1328" s="229">
        <f>IF(N1328="základní",J1328,0)</f>
        <v>0</v>
      </c>
      <c r="BF1328" s="229">
        <f>IF(N1328="snížená",J1328,0)</f>
        <v>0</v>
      </c>
      <c r="BG1328" s="229">
        <f>IF(N1328="zákl. přenesená",J1328,0)</f>
        <v>0</v>
      </c>
      <c r="BH1328" s="229">
        <f>IF(N1328="sníž. přenesená",J1328,0)</f>
        <v>0</v>
      </c>
      <c r="BI1328" s="229">
        <f>IF(N1328="nulová",J1328,0)</f>
        <v>0</v>
      </c>
      <c r="BJ1328" s="20" t="s">
        <v>80</v>
      </c>
      <c r="BK1328" s="229">
        <f>ROUND(I1328*H1328,2)</f>
        <v>0</v>
      </c>
      <c r="BL1328" s="20" t="s">
        <v>341</v>
      </c>
      <c r="BM1328" s="228" t="s">
        <v>1749</v>
      </c>
    </row>
    <row r="1329" spans="1:47" s="2" customFormat="1" ht="12">
      <c r="A1329" s="41"/>
      <c r="B1329" s="42"/>
      <c r="C1329" s="43"/>
      <c r="D1329" s="230" t="s">
        <v>230</v>
      </c>
      <c r="E1329" s="43"/>
      <c r="F1329" s="231" t="s">
        <v>1750</v>
      </c>
      <c r="G1329" s="43"/>
      <c r="H1329" s="43"/>
      <c r="I1329" s="232"/>
      <c r="J1329" s="43"/>
      <c r="K1329" s="43"/>
      <c r="L1329" s="47"/>
      <c r="M1329" s="233"/>
      <c r="N1329" s="234"/>
      <c r="O1329" s="87"/>
      <c r="P1329" s="87"/>
      <c r="Q1329" s="87"/>
      <c r="R1329" s="87"/>
      <c r="S1329" s="87"/>
      <c r="T1329" s="88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T1329" s="20" t="s">
        <v>230</v>
      </c>
      <c r="AU1329" s="20" t="s">
        <v>82</v>
      </c>
    </row>
    <row r="1330" spans="1:47" s="2" customFormat="1" ht="12">
      <c r="A1330" s="41"/>
      <c r="B1330" s="42"/>
      <c r="C1330" s="43"/>
      <c r="D1330" s="235" t="s">
        <v>232</v>
      </c>
      <c r="E1330" s="43"/>
      <c r="F1330" s="236" t="s">
        <v>1751</v>
      </c>
      <c r="G1330" s="43"/>
      <c r="H1330" s="43"/>
      <c r="I1330" s="232"/>
      <c r="J1330" s="43"/>
      <c r="K1330" s="43"/>
      <c r="L1330" s="47"/>
      <c r="M1330" s="233"/>
      <c r="N1330" s="234"/>
      <c r="O1330" s="87"/>
      <c r="P1330" s="87"/>
      <c r="Q1330" s="87"/>
      <c r="R1330" s="87"/>
      <c r="S1330" s="87"/>
      <c r="T1330" s="88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T1330" s="20" t="s">
        <v>232</v>
      </c>
      <c r="AU1330" s="20" t="s">
        <v>82</v>
      </c>
    </row>
    <row r="1331" spans="1:51" s="14" customFormat="1" ht="12">
      <c r="A1331" s="14"/>
      <c r="B1331" s="248"/>
      <c r="C1331" s="249"/>
      <c r="D1331" s="230" t="s">
        <v>234</v>
      </c>
      <c r="E1331" s="250" t="s">
        <v>19</v>
      </c>
      <c r="F1331" s="251" t="s">
        <v>420</v>
      </c>
      <c r="G1331" s="249"/>
      <c r="H1331" s="250" t="s">
        <v>19</v>
      </c>
      <c r="I1331" s="252"/>
      <c r="J1331" s="249"/>
      <c r="K1331" s="249"/>
      <c r="L1331" s="253"/>
      <c r="M1331" s="254"/>
      <c r="N1331" s="255"/>
      <c r="O1331" s="255"/>
      <c r="P1331" s="255"/>
      <c r="Q1331" s="255"/>
      <c r="R1331" s="255"/>
      <c r="S1331" s="255"/>
      <c r="T1331" s="256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57" t="s">
        <v>234</v>
      </c>
      <c r="AU1331" s="257" t="s">
        <v>82</v>
      </c>
      <c r="AV1331" s="14" t="s">
        <v>80</v>
      </c>
      <c r="AW1331" s="14" t="s">
        <v>33</v>
      </c>
      <c r="AX1331" s="14" t="s">
        <v>72</v>
      </c>
      <c r="AY1331" s="257" t="s">
        <v>221</v>
      </c>
    </row>
    <row r="1332" spans="1:51" s="13" customFormat="1" ht="12">
      <c r="A1332" s="13"/>
      <c r="B1332" s="237"/>
      <c r="C1332" s="238"/>
      <c r="D1332" s="230" t="s">
        <v>234</v>
      </c>
      <c r="E1332" s="239" t="s">
        <v>19</v>
      </c>
      <c r="F1332" s="240" t="s">
        <v>1741</v>
      </c>
      <c r="G1332" s="238"/>
      <c r="H1332" s="241">
        <v>24.293</v>
      </c>
      <c r="I1332" s="242"/>
      <c r="J1332" s="238"/>
      <c r="K1332" s="238"/>
      <c r="L1332" s="243"/>
      <c r="M1332" s="244"/>
      <c r="N1332" s="245"/>
      <c r="O1332" s="245"/>
      <c r="P1332" s="245"/>
      <c r="Q1332" s="245"/>
      <c r="R1332" s="245"/>
      <c r="S1332" s="245"/>
      <c r="T1332" s="246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47" t="s">
        <v>234</v>
      </c>
      <c r="AU1332" s="247" t="s">
        <v>82</v>
      </c>
      <c r="AV1332" s="13" t="s">
        <v>82</v>
      </c>
      <c r="AW1332" s="13" t="s">
        <v>33</v>
      </c>
      <c r="AX1332" s="13" t="s">
        <v>72</v>
      </c>
      <c r="AY1332" s="247" t="s">
        <v>221</v>
      </c>
    </row>
    <row r="1333" spans="1:51" s="14" customFormat="1" ht="12">
      <c r="A1333" s="14"/>
      <c r="B1333" s="248"/>
      <c r="C1333" s="249"/>
      <c r="D1333" s="230" t="s">
        <v>234</v>
      </c>
      <c r="E1333" s="250" t="s">
        <v>19</v>
      </c>
      <c r="F1333" s="251" t="s">
        <v>423</v>
      </c>
      <c r="G1333" s="249"/>
      <c r="H1333" s="250" t="s">
        <v>19</v>
      </c>
      <c r="I1333" s="252"/>
      <c r="J1333" s="249"/>
      <c r="K1333" s="249"/>
      <c r="L1333" s="253"/>
      <c r="M1333" s="254"/>
      <c r="N1333" s="255"/>
      <c r="O1333" s="255"/>
      <c r="P1333" s="255"/>
      <c r="Q1333" s="255"/>
      <c r="R1333" s="255"/>
      <c r="S1333" s="255"/>
      <c r="T1333" s="256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57" t="s">
        <v>234</v>
      </c>
      <c r="AU1333" s="257" t="s">
        <v>82</v>
      </c>
      <c r="AV1333" s="14" t="s">
        <v>80</v>
      </c>
      <c r="AW1333" s="14" t="s">
        <v>33</v>
      </c>
      <c r="AX1333" s="14" t="s">
        <v>72</v>
      </c>
      <c r="AY1333" s="257" t="s">
        <v>221</v>
      </c>
    </row>
    <row r="1334" spans="1:51" s="13" customFormat="1" ht="12">
      <c r="A1334" s="13"/>
      <c r="B1334" s="237"/>
      <c r="C1334" s="238"/>
      <c r="D1334" s="230" t="s">
        <v>234</v>
      </c>
      <c r="E1334" s="239" t="s">
        <v>19</v>
      </c>
      <c r="F1334" s="240" t="s">
        <v>1741</v>
      </c>
      <c r="G1334" s="238"/>
      <c r="H1334" s="241">
        <v>24.293</v>
      </c>
      <c r="I1334" s="242"/>
      <c r="J1334" s="238"/>
      <c r="K1334" s="238"/>
      <c r="L1334" s="243"/>
      <c r="M1334" s="244"/>
      <c r="N1334" s="245"/>
      <c r="O1334" s="245"/>
      <c r="P1334" s="245"/>
      <c r="Q1334" s="245"/>
      <c r="R1334" s="245"/>
      <c r="S1334" s="245"/>
      <c r="T1334" s="246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47" t="s">
        <v>234</v>
      </c>
      <c r="AU1334" s="247" t="s">
        <v>82</v>
      </c>
      <c r="AV1334" s="13" t="s">
        <v>82</v>
      </c>
      <c r="AW1334" s="13" t="s">
        <v>33</v>
      </c>
      <c r="AX1334" s="13" t="s">
        <v>72</v>
      </c>
      <c r="AY1334" s="247" t="s">
        <v>221</v>
      </c>
    </row>
    <row r="1335" spans="1:51" s="14" customFormat="1" ht="12">
      <c r="A1335" s="14"/>
      <c r="B1335" s="248"/>
      <c r="C1335" s="249"/>
      <c r="D1335" s="230" t="s">
        <v>234</v>
      </c>
      <c r="E1335" s="250" t="s">
        <v>19</v>
      </c>
      <c r="F1335" s="251" t="s">
        <v>1744</v>
      </c>
      <c r="G1335" s="249"/>
      <c r="H1335" s="250" t="s">
        <v>19</v>
      </c>
      <c r="I1335" s="252"/>
      <c r="J1335" s="249"/>
      <c r="K1335" s="249"/>
      <c r="L1335" s="253"/>
      <c r="M1335" s="254"/>
      <c r="N1335" s="255"/>
      <c r="O1335" s="255"/>
      <c r="P1335" s="255"/>
      <c r="Q1335" s="255"/>
      <c r="R1335" s="255"/>
      <c r="S1335" s="255"/>
      <c r="T1335" s="256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57" t="s">
        <v>234</v>
      </c>
      <c r="AU1335" s="257" t="s">
        <v>82</v>
      </c>
      <c r="AV1335" s="14" t="s">
        <v>80</v>
      </c>
      <c r="AW1335" s="14" t="s">
        <v>33</v>
      </c>
      <c r="AX1335" s="14" t="s">
        <v>72</v>
      </c>
      <c r="AY1335" s="257" t="s">
        <v>221</v>
      </c>
    </row>
    <row r="1336" spans="1:51" s="13" customFormat="1" ht="12">
      <c r="A1336" s="13"/>
      <c r="B1336" s="237"/>
      <c r="C1336" s="238"/>
      <c r="D1336" s="230" t="s">
        <v>234</v>
      </c>
      <c r="E1336" s="239" t="s">
        <v>19</v>
      </c>
      <c r="F1336" s="240" t="s">
        <v>1745</v>
      </c>
      <c r="G1336" s="238"/>
      <c r="H1336" s="241">
        <v>0.515</v>
      </c>
      <c r="I1336" s="242"/>
      <c r="J1336" s="238"/>
      <c r="K1336" s="238"/>
      <c r="L1336" s="243"/>
      <c r="M1336" s="244"/>
      <c r="N1336" s="245"/>
      <c r="O1336" s="245"/>
      <c r="P1336" s="245"/>
      <c r="Q1336" s="245"/>
      <c r="R1336" s="245"/>
      <c r="S1336" s="245"/>
      <c r="T1336" s="246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47" t="s">
        <v>234</v>
      </c>
      <c r="AU1336" s="247" t="s">
        <v>82</v>
      </c>
      <c r="AV1336" s="13" t="s">
        <v>82</v>
      </c>
      <c r="AW1336" s="13" t="s">
        <v>33</v>
      </c>
      <c r="AX1336" s="13" t="s">
        <v>72</v>
      </c>
      <c r="AY1336" s="247" t="s">
        <v>221</v>
      </c>
    </row>
    <row r="1337" spans="1:51" s="15" customFormat="1" ht="12">
      <c r="A1337" s="15"/>
      <c r="B1337" s="258"/>
      <c r="C1337" s="259"/>
      <c r="D1337" s="230" t="s">
        <v>234</v>
      </c>
      <c r="E1337" s="260" t="s">
        <v>19</v>
      </c>
      <c r="F1337" s="261" t="s">
        <v>243</v>
      </c>
      <c r="G1337" s="259"/>
      <c r="H1337" s="262">
        <v>49.101</v>
      </c>
      <c r="I1337" s="263"/>
      <c r="J1337" s="259"/>
      <c r="K1337" s="259"/>
      <c r="L1337" s="264"/>
      <c r="M1337" s="265"/>
      <c r="N1337" s="266"/>
      <c r="O1337" s="266"/>
      <c r="P1337" s="266"/>
      <c r="Q1337" s="266"/>
      <c r="R1337" s="266"/>
      <c r="S1337" s="266"/>
      <c r="T1337" s="267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T1337" s="268" t="s">
        <v>234</v>
      </c>
      <c r="AU1337" s="268" t="s">
        <v>82</v>
      </c>
      <c r="AV1337" s="15" t="s">
        <v>228</v>
      </c>
      <c r="AW1337" s="15" t="s">
        <v>33</v>
      </c>
      <c r="AX1337" s="15" t="s">
        <v>80</v>
      </c>
      <c r="AY1337" s="268" t="s">
        <v>221</v>
      </c>
    </row>
    <row r="1338" spans="1:65" s="2" customFormat="1" ht="16.5" customHeight="1">
      <c r="A1338" s="41"/>
      <c r="B1338" s="42"/>
      <c r="C1338" s="217" t="s">
        <v>1752</v>
      </c>
      <c r="D1338" s="217" t="s">
        <v>223</v>
      </c>
      <c r="E1338" s="218" t="s">
        <v>1753</v>
      </c>
      <c r="F1338" s="219" t="s">
        <v>1754</v>
      </c>
      <c r="G1338" s="220" t="s">
        <v>226</v>
      </c>
      <c r="H1338" s="221">
        <v>75.555</v>
      </c>
      <c r="I1338" s="222"/>
      <c r="J1338" s="223">
        <f>ROUND(I1338*H1338,2)</f>
        <v>0</v>
      </c>
      <c r="K1338" s="219" t="s">
        <v>227</v>
      </c>
      <c r="L1338" s="47"/>
      <c r="M1338" s="224" t="s">
        <v>19</v>
      </c>
      <c r="N1338" s="225" t="s">
        <v>43</v>
      </c>
      <c r="O1338" s="87"/>
      <c r="P1338" s="226">
        <f>O1338*H1338</f>
        <v>0</v>
      </c>
      <c r="Q1338" s="226">
        <v>0.0045</v>
      </c>
      <c r="R1338" s="226">
        <f>Q1338*H1338</f>
        <v>0.3399975</v>
      </c>
      <c r="S1338" s="226">
        <v>0</v>
      </c>
      <c r="T1338" s="227">
        <f>S1338*H1338</f>
        <v>0</v>
      </c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R1338" s="228" t="s">
        <v>341</v>
      </c>
      <c r="AT1338" s="228" t="s">
        <v>223</v>
      </c>
      <c r="AU1338" s="228" t="s">
        <v>82</v>
      </c>
      <c r="AY1338" s="20" t="s">
        <v>221</v>
      </c>
      <c r="BE1338" s="229">
        <f>IF(N1338="základní",J1338,0)</f>
        <v>0</v>
      </c>
      <c r="BF1338" s="229">
        <f>IF(N1338="snížená",J1338,0)</f>
        <v>0</v>
      </c>
      <c r="BG1338" s="229">
        <f>IF(N1338="zákl. přenesená",J1338,0)</f>
        <v>0</v>
      </c>
      <c r="BH1338" s="229">
        <f>IF(N1338="sníž. přenesená",J1338,0)</f>
        <v>0</v>
      </c>
      <c r="BI1338" s="229">
        <f>IF(N1338="nulová",J1338,0)</f>
        <v>0</v>
      </c>
      <c r="BJ1338" s="20" t="s">
        <v>80</v>
      </c>
      <c r="BK1338" s="229">
        <f>ROUND(I1338*H1338,2)</f>
        <v>0</v>
      </c>
      <c r="BL1338" s="20" t="s">
        <v>341</v>
      </c>
      <c r="BM1338" s="228" t="s">
        <v>1755</v>
      </c>
    </row>
    <row r="1339" spans="1:47" s="2" customFormat="1" ht="12">
      <c r="A1339" s="41"/>
      <c r="B1339" s="42"/>
      <c r="C1339" s="43"/>
      <c r="D1339" s="230" t="s">
        <v>230</v>
      </c>
      <c r="E1339" s="43"/>
      <c r="F1339" s="231" t="s">
        <v>1756</v>
      </c>
      <c r="G1339" s="43"/>
      <c r="H1339" s="43"/>
      <c r="I1339" s="232"/>
      <c r="J1339" s="43"/>
      <c r="K1339" s="43"/>
      <c r="L1339" s="47"/>
      <c r="M1339" s="233"/>
      <c r="N1339" s="234"/>
      <c r="O1339" s="87"/>
      <c r="P1339" s="87"/>
      <c r="Q1339" s="87"/>
      <c r="R1339" s="87"/>
      <c r="S1339" s="87"/>
      <c r="T1339" s="88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T1339" s="20" t="s">
        <v>230</v>
      </c>
      <c r="AU1339" s="20" t="s">
        <v>82</v>
      </c>
    </row>
    <row r="1340" spans="1:47" s="2" customFormat="1" ht="12">
      <c r="A1340" s="41"/>
      <c r="B1340" s="42"/>
      <c r="C1340" s="43"/>
      <c r="D1340" s="235" t="s">
        <v>232</v>
      </c>
      <c r="E1340" s="43"/>
      <c r="F1340" s="236" t="s">
        <v>1757</v>
      </c>
      <c r="G1340" s="43"/>
      <c r="H1340" s="43"/>
      <c r="I1340" s="232"/>
      <c r="J1340" s="43"/>
      <c r="K1340" s="43"/>
      <c r="L1340" s="47"/>
      <c r="M1340" s="233"/>
      <c r="N1340" s="234"/>
      <c r="O1340" s="87"/>
      <c r="P1340" s="87"/>
      <c r="Q1340" s="87"/>
      <c r="R1340" s="87"/>
      <c r="S1340" s="87"/>
      <c r="T1340" s="88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T1340" s="20" t="s">
        <v>232</v>
      </c>
      <c r="AU1340" s="20" t="s">
        <v>82</v>
      </c>
    </row>
    <row r="1341" spans="1:51" s="13" customFormat="1" ht="12">
      <c r="A1341" s="13"/>
      <c r="B1341" s="237"/>
      <c r="C1341" s="238"/>
      <c r="D1341" s="230" t="s">
        <v>234</v>
      </c>
      <c r="E1341" s="239" t="s">
        <v>19</v>
      </c>
      <c r="F1341" s="240" t="s">
        <v>133</v>
      </c>
      <c r="G1341" s="238"/>
      <c r="H1341" s="241">
        <v>75.555</v>
      </c>
      <c r="I1341" s="242"/>
      <c r="J1341" s="238"/>
      <c r="K1341" s="238"/>
      <c r="L1341" s="243"/>
      <c r="M1341" s="244"/>
      <c r="N1341" s="245"/>
      <c r="O1341" s="245"/>
      <c r="P1341" s="245"/>
      <c r="Q1341" s="245"/>
      <c r="R1341" s="245"/>
      <c r="S1341" s="245"/>
      <c r="T1341" s="246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47" t="s">
        <v>234</v>
      </c>
      <c r="AU1341" s="247" t="s">
        <v>82</v>
      </c>
      <c r="AV1341" s="13" t="s">
        <v>82</v>
      </c>
      <c r="AW1341" s="13" t="s">
        <v>33</v>
      </c>
      <c r="AX1341" s="13" t="s">
        <v>72</v>
      </c>
      <c r="AY1341" s="247" t="s">
        <v>221</v>
      </c>
    </row>
    <row r="1342" spans="1:51" s="15" customFormat="1" ht="12">
      <c r="A1342" s="15"/>
      <c r="B1342" s="258"/>
      <c r="C1342" s="259"/>
      <c r="D1342" s="230" t="s">
        <v>234</v>
      </c>
      <c r="E1342" s="260" t="s">
        <v>19</v>
      </c>
      <c r="F1342" s="261" t="s">
        <v>243</v>
      </c>
      <c r="G1342" s="259"/>
      <c r="H1342" s="262">
        <v>75.555</v>
      </c>
      <c r="I1342" s="263"/>
      <c r="J1342" s="259"/>
      <c r="K1342" s="259"/>
      <c r="L1342" s="264"/>
      <c r="M1342" s="265"/>
      <c r="N1342" s="266"/>
      <c r="O1342" s="266"/>
      <c r="P1342" s="266"/>
      <c r="Q1342" s="266"/>
      <c r="R1342" s="266"/>
      <c r="S1342" s="266"/>
      <c r="T1342" s="267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T1342" s="268" t="s">
        <v>234</v>
      </c>
      <c r="AU1342" s="268" t="s">
        <v>82</v>
      </c>
      <c r="AV1342" s="15" t="s">
        <v>228</v>
      </c>
      <c r="AW1342" s="15" t="s">
        <v>33</v>
      </c>
      <c r="AX1342" s="15" t="s">
        <v>80</v>
      </c>
      <c r="AY1342" s="268" t="s">
        <v>221</v>
      </c>
    </row>
    <row r="1343" spans="1:65" s="2" customFormat="1" ht="33" customHeight="1">
      <c r="A1343" s="41"/>
      <c r="B1343" s="42"/>
      <c r="C1343" s="217" t="s">
        <v>1758</v>
      </c>
      <c r="D1343" s="217" t="s">
        <v>223</v>
      </c>
      <c r="E1343" s="218" t="s">
        <v>1759</v>
      </c>
      <c r="F1343" s="219" t="s">
        <v>1760</v>
      </c>
      <c r="G1343" s="220" t="s">
        <v>226</v>
      </c>
      <c r="H1343" s="221">
        <v>75.04</v>
      </c>
      <c r="I1343" s="222"/>
      <c r="J1343" s="223">
        <f>ROUND(I1343*H1343,2)</f>
        <v>0</v>
      </c>
      <c r="K1343" s="219" t="s">
        <v>227</v>
      </c>
      <c r="L1343" s="47"/>
      <c r="M1343" s="224" t="s">
        <v>19</v>
      </c>
      <c r="N1343" s="225" t="s">
        <v>43</v>
      </c>
      <c r="O1343" s="87"/>
      <c r="P1343" s="226">
        <f>O1343*H1343</f>
        <v>0</v>
      </c>
      <c r="Q1343" s="226">
        <v>0.005304</v>
      </c>
      <c r="R1343" s="226">
        <f>Q1343*H1343</f>
        <v>0.39801216</v>
      </c>
      <c r="S1343" s="226">
        <v>0</v>
      </c>
      <c r="T1343" s="227">
        <f>S1343*H1343</f>
        <v>0</v>
      </c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R1343" s="228" t="s">
        <v>341</v>
      </c>
      <c r="AT1343" s="228" t="s">
        <v>223</v>
      </c>
      <c r="AU1343" s="228" t="s">
        <v>82</v>
      </c>
      <c r="AY1343" s="20" t="s">
        <v>221</v>
      </c>
      <c r="BE1343" s="229">
        <f>IF(N1343="základní",J1343,0)</f>
        <v>0</v>
      </c>
      <c r="BF1343" s="229">
        <f>IF(N1343="snížená",J1343,0)</f>
        <v>0</v>
      </c>
      <c r="BG1343" s="229">
        <f>IF(N1343="zákl. přenesená",J1343,0)</f>
        <v>0</v>
      </c>
      <c r="BH1343" s="229">
        <f>IF(N1343="sníž. přenesená",J1343,0)</f>
        <v>0</v>
      </c>
      <c r="BI1343" s="229">
        <f>IF(N1343="nulová",J1343,0)</f>
        <v>0</v>
      </c>
      <c r="BJ1343" s="20" t="s">
        <v>80</v>
      </c>
      <c r="BK1343" s="229">
        <f>ROUND(I1343*H1343,2)</f>
        <v>0</v>
      </c>
      <c r="BL1343" s="20" t="s">
        <v>341</v>
      </c>
      <c r="BM1343" s="228" t="s">
        <v>1761</v>
      </c>
    </row>
    <row r="1344" spans="1:47" s="2" customFormat="1" ht="12">
      <c r="A1344" s="41"/>
      <c r="B1344" s="42"/>
      <c r="C1344" s="43"/>
      <c r="D1344" s="230" t="s">
        <v>230</v>
      </c>
      <c r="E1344" s="43"/>
      <c r="F1344" s="231" t="s">
        <v>1762</v>
      </c>
      <c r="G1344" s="43"/>
      <c r="H1344" s="43"/>
      <c r="I1344" s="232"/>
      <c r="J1344" s="43"/>
      <c r="K1344" s="43"/>
      <c r="L1344" s="47"/>
      <c r="M1344" s="233"/>
      <c r="N1344" s="234"/>
      <c r="O1344" s="87"/>
      <c r="P1344" s="87"/>
      <c r="Q1344" s="87"/>
      <c r="R1344" s="87"/>
      <c r="S1344" s="87"/>
      <c r="T1344" s="88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T1344" s="20" t="s">
        <v>230</v>
      </c>
      <c r="AU1344" s="20" t="s">
        <v>82</v>
      </c>
    </row>
    <row r="1345" spans="1:47" s="2" customFormat="1" ht="12">
      <c r="A1345" s="41"/>
      <c r="B1345" s="42"/>
      <c r="C1345" s="43"/>
      <c r="D1345" s="235" t="s">
        <v>232</v>
      </c>
      <c r="E1345" s="43"/>
      <c r="F1345" s="236" t="s">
        <v>1763</v>
      </c>
      <c r="G1345" s="43"/>
      <c r="H1345" s="43"/>
      <c r="I1345" s="232"/>
      <c r="J1345" s="43"/>
      <c r="K1345" s="43"/>
      <c r="L1345" s="47"/>
      <c r="M1345" s="233"/>
      <c r="N1345" s="234"/>
      <c r="O1345" s="87"/>
      <c r="P1345" s="87"/>
      <c r="Q1345" s="87"/>
      <c r="R1345" s="87"/>
      <c r="S1345" s="87"/>
      <c r="T1345" s="88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T1345" s="20" t="s">
        <v>232</v>
      </c>
      <c r="AU1345" s="20" t="s">
        <v>82</v>
      </c>
    </row>
    <row r="1346" spans="1:51" s="13" customFormat="1" ht="12">
      <c r="A1346" s="13"/>
      <c r="B1346" s="237"/>
      <c r="C1346" s="238"/>
      <c r="D1346" s="230" t="s">
        <v>234</v>
      </c>
      <c r="E1346" s="239" t="s">
        <v>19</v>
      </c>
      <c r="F1346" s="240" t="s">
        <v>133</v>
      </c>
      <c r="G1346" s="238"/>
      <c r="H1346" s="241">
        <v>75.555</v>
      </c>
      <c r="I1346" s="242"/>
      <c r="J1346" s="238"/>
      <c r="K1346" s="238"/>
      <c r="L1346" s="243"/>
      <c r="M1346" s="244"/>
      <c r="N1346" s="245"/>
      <c r="O1346" s="245"/>
      <c r="P1346" s="245"/>
      <c r="Q1346" s="245"/>
      <c r="R1346" s="245"/>
      <c r="S1346" s="245"/>
      <c r="T1346" s="246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47" t="s">
        <v>234</v>
      </c>
      <c r="AU1346" s="247" t="s">
        <v>82</v>
      </c>
      <c r="AV1346" s="13" t="s">
        <v>82</v>
      </c>
      <c r="AW1346" s="13" t="s">
        <v>33</v>
      </c>
      <c r="AX1346" s="13" t="s">
        <v>72</v>
      </c>
      <c r="AY1346" s="247" t="s">
        <v>221</v>
      </c>
    </row>
    <row r="1347" spans="1:51" s="14" customFormat="1" ht="12">
      <c r="A1347" s="14"/>
      <c r="B1347" s="248"/>
      <c r="C1347" s="249"/>
      <c r="D1347" s="230" t="s">
        <v>234</v>
      </c>
      <c r="E1347" s="250" t="s">
        <v>19</v>
      </c>
      <c r="F1347" s="251" t="s">
        <v>1744</v>
      </c>
      <c r="G1347" s="249"/>
      <c r="H1347" s="250" t="s">
        <v>19</v>
      </c>
      <c r="I1347" s="252"/>
      <c r="J1347" s="249"/>
      <c r="K1347" s="249"/>
      <c r="L1347" s="253"/>
      <c r="M1347" s="254"/>
      <c r="N1347" s="255"/>
      <c r="O1347" s="255"/>
      <c r="P1347" s="255"/>
      <c r="Q1347" s="255"/>
      <c r="R1347" s="255"/>
      <c r="S1347" s="255"/>
      <c r="T1347" s="256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57" t="s">
        <v>234</v>
      </c>
      <c r="AU1347" s="257" t="s">
        <v>82</v>
      </c>
      <c r="AV1347" s="14" t="s">
        <v>80</v>
      </c>
      <c r="AW1347" s="14" t="s">
        <v>33</v>
      </c>
      <c r="AX1347" s="14" t="s">
        <v>72</v>
      </c>
      <c r="AY1347" s="257" t="s">
        <v>221</v>
      </c>
    </row>
    <row r="1348" spans="1:51" s="13" customFormat="1" ht="12">
      <c r="A1348" s="13"/>
      <c r="B1348" s="237"/>
      <c r="C1348" s="238"/>
      <c r="D1348" s="230" t="s">
        <v>234</v>
      </c>
      <c r="E1348" s="239" t="s">
        <v>19</v>
      </c>
      <c r="F1348" s="240" t="s">
        <v>1764</v>
      </c>
      <c r="G1348" s="238"/>
      <c r="H1348" s="241">
        <v>-0.515</v>
      </c>
      <c r="I1348" s="242"/>
      <c r="J1348" s="238"/>
      <c r="K1348" s="238"/>
      <c r="L1348" s="243"/>
      <c r="M1348" s="244"/>
      <c r="N1348" s="245"/>
      <c r="O1348" s="245"/>
      <c r="P1348" s="245"/>
      <c r="Q1348" s="245"/>
      <c r="R1348" s="245"/>
      <c r="S1348" s="245"/>
      <c r="T1348" s="246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47" t="s">
        <v>234</v>
      </c>
      <c r="AU1348" s="247" t="s">
        <v>82</v>
      </c>
      <c r="AV1348" s="13" t="s">
        <v>82</v>
      </c>
      <c r="AW1348" s="13" t="s">
        <v>33</v>
      </c>
      <c r="AX1348" s="13" t="s">
        <v>72</v>
      </c>
      <c r="AY1348" s="247" t="s">
        <v>221</v>
      </c>
    </row>
    <row r="1349" spans="1:51" s="15" customFormat="1" ht="12">
      <c r="A1349" s="15"/>
      <c r="B1349" s="258"/>
      <c r="C1349" s="259"/>
      <c r="D1349" s="230" t="s">
        <v>234</v>
      </c>
      <c r="E1349" s="260" t="s">
        <v>19</v>
      </c>
      <c r="F1349" s="261" t="s">
        <v>243</v>
      </c>
      <c r="G1349" s="259"/>
      <c r="H1349" s="262">
        <v>75.04</v>
      </c>
      <c r="I1349" s="263"/>
      <c r="J1349" s="259"/>
      <c r="K1349" s="259"/>
      <c r="L1349" s="264"/>
      <c r="M1349" s="265"/>
      <c r="N1349" s="266"/>
      <c r="O1349" s="266"/>
      <c r="P1349" s="266"/>
      <c r="Q1349" s="266"/>
      <c r="R1349" s="266"/>
      <c r="S1349" s="266"/>
      <c r="T1349" s="267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T1349" s="268" t="s">
        <v>234</v>
      </c>
      <c r="AU1349" s="268" t="s">
        <v>82</v>
      </c>
      <c r="AV1349" s="15" t="s">
        <v>228</v>
      </c>
      <c r="AW1349" s="15" t="s">
        <v>33</v>
      </c>
      <c r="AX1349" s="15" t="s">
        <v>80</v>
      </c>
      <c r="AY1349" s="268" t="s">
        <v>221</v>
      </c>
    </row>
    <row r="1350" spans="1:65" s="2" customFormat="1" ht="24.15" customHeight="1">
      <c r="A1350" s="41"/>
      <c r="B1350" s="42"/>
      <c r="C1350" s="269" t="s">
        <v>1765</v>
      </c>
      <c r="D1350" s="269" t="s">
        <v>295</v>
      </c>
      <c r="E1350" s="270" t="s">
        <v>1766</v>
      </c>
      <c r="F1350" s="271" t="s">
        <v>1767</v>
      </c>
      <c r="G1350" s="272" t="s">
        <v>226</v>
      </c>
      <c r="H1350" s="273">
        <v>77.291</v>
      </c>
      <c r="I1350" s="274"/>
      <c r="J1350" s="275">
        <f>ROUND(I1350*H1350,2)</f>
        <v>0</v>
      </c>
      <c r="K1350" s="271" t="s">
        <v>227</v>
      </c>
      <c r="L1350" s="276"/>
      <c r="M1350" s="277" t="s">
        <v>19</v>
      </c>
      <c r="N1350" s="278" t="s">
        <v>43</v>
      </c>
      <c r="O1350" s="87"/>
      <c r="P1350" s="226">
        <f>O1350*H1350</f>
        <v>0</v>
      </c>
      <c r="Q1350" s="226">
        <v>0.01112</v>
      </c>
      <c r="R1350" s="226">
        <f>Q1350*H1350</f>
        <v>0.85947592</v>
      </c>
      <c r="S1350" s="226">
        <v>0</v>
      </c>
      <c r="T1350" s="227">
        <f>S1350*H1350</f>
        <v>0</v>
      </c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R1350" s="228" t="s">
        <v>484</v>
      </c>
      <c r="AT1350" s="228" t="s">
        <v>295</v>
      </c>
      <c r="AU1350" s="228" t="s">
        <v>82</v>
      </c>
      <c r="AY1350" s="20" t="s">
        <v>221</v>
      </c>
      <c r="BE1350" s="229">
        <f>IF(N1350="základní",J1350,0)</f>
        <v>0</v>
      </c>
      <c r="BF1350" s="229">
        <f>IF(N1350="snížená",J1350,0)</f>
        <v>0</v>
      </c>
      <c r="BG1350" s="229">
        <f>IF(N1350="zákl. přenesená",J1350,0)</f>
        <v>0</v>
      </c>
      <c r="BH1350" s="229">
        <f>IF(N1350="sníž. přenesená",J1350,0)</f>
        <v>0</v>
      </c>
      <c r="BI1350" s="229">
        <f>IF(N1350="nulová",J1350,0)</f>
        <v>0</v>
      </c>
      <c r="BJ1350" s="20" t="s">
        <v>80</v>
      </c>
      <c r="BK1350" s="229">
        <f>ROUND(I1350*H1350,2)</f>
        <v>0</v>
      </c>
      <c r="BL1350" s="20" t="s">
        <v>341</v>
      </c>
      <c r="BM1350" s="228" t="s">
        <v>1768</v>
      </c>
    </row>
    <row r="1351" spans="1:47" s="2" customFormat="1" ht="12">
      <c r="A1351" s="41"/>
      <c r="B1351" s="42"/>
      <c r="C1351" s="43"/>
      <c r="D1351" s="230" t="s">
        <v>230</v>
      </c>
      <c r="E1351" s="43"/>
      <c r="F1351" s="231" t="s">
        <v>1767</v>
      </c>
      <c r="G1351" s="43"/>
      <c r="H1351" s="43"/>
      <c r="I1351" s="232"/>
      <c r="J1351" s="43"/>
      <c r="K1351" s="43"/>
      <c r="L1351" s="47"/>
      <c r="M1351" s="233"/>
      <c r="N1351" s="234"/>
      <c r="O1351" s="87"/>
      <c r="P1351" s="87"/>
      <c r="Q1351" s="87"/>
      <c r="R1351" s="87"/>
      <c r="S1351" s="87"/>
      <c r="T1351" s="88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T1351" s="20" t="s">
        <v>230</v>
      </c>
      <c r="AU1351" s="20" t="s">
        <v>82</v>
      </c>
    </row>
    <row r="1352" spans="1:51" s="13" customFormat="1" ht="12">
      <c r="A1352" s="13"/>
      <c r="B1352" s="237"/>
      <c r="C1352" s="238"/>
      <c r="D1352" s="230" t="s">
        <v>234</v>
      </c>
      <c r="E1352" s="238"/>
      <c r="F1352" s="240" t="s">
        <v>1769</v>
      </c>
      <c r="G1352" s="238"/>
      <c r="H1352" s="241">
        <v>77.291</v>
      </c>
      <c r="I1352" s="242"/>
      <c r="J1352" s="238"/>
      <c r="K1352" s="238"/>
      <c r="L1352" s="243"/>
      <c r="M1352" s="244"/>
      <c r="N1352" s="245"/>
      <c r="O1352" s="245"/>
      <c r="P1352" s="245"/>
      <c r="Q1352" s="245"/>
      <c r="R1352" s="245"/>
      <c r="S1352" s="245"/>
      <c r="T1352" s="246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47" t="s">
        <v>234</v>
      </c>
      <c r="AU1352" s="247" t="s">
        <v>82</v>
      </c>
      <c r="AV1352" s="13" t="s">
        <v>82</v>
      </c>
      <c r="AW1352" s="13" t="s">
        <v>4</v>
      </c>
      <c r="AX1352" s="13" t="s">
        <v>80</v>
      </c>
      <c r="AY1352" s="247" t="s">
        <v>221</v>
      </c>
    </row>
    <row r="1353" spans="1:65" s="2" customFormat="1" ht="16.5" customHeight="1">
      <c r="A1353" s="41"/>
      <c r="B1353" s="42"/>
      <c r="C1353" s="217" t="s">
        <v>1770</v>
      </c>
      <c r="D1353" s="217" t="s">
        <v>223</v>
      </c>
      <c r="E1353" s="218" t="s">
        <v>1771</v>
      </c>
      <c r="F1353" s="219" t="s">
        <v>1772</v>
      </c>
      <c r="G1353" s="220" t="s">
        <v>305</v>
      </c>
      <c r="H1353" s="221">
        <v>49.28</v>
      </c>
      <c r="I1353" s="222"/>
      <c r="J1353" s="223">
        <f>ROUND(I1353*H1353,2)</f>
        <v>0</v>
      </c>
      <c r="K1353" s="219" t="s">
        <v>227</v>
      </c>
      <c r="L1353" s="47"/>
      <c r="M1353" s="224" t="s">
        <v>19</v>
      </c>
      <c r="N1353" s="225" t="s">
        <v>43</v>
      </c>
      <c r="O1353" s="87"/>
      <c r="P1353" s="226">
        <f>O1353*H1353</f>
        <v>0</v>
      </c>
      <c r="Q1353" s="226">
        <v>3E-05</v>
      </c>
      <c r="R1353" s="226">
        <f>Q1353*H1353</f>
        <v>0.0014784000000000002</v>
      </c>
      <c r="S1353" s="226">
        <v>0</v>
      </c>
      <c r="T1353" s="227">
        <f>S1353*H1353</f>
        <v>0</v>
      </c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R1353" s="228" t="s">
        <v>341</v>
      </c>
      <c r="AT1353" s="228" t="s">
        <v>223</v>
      </c>
      <c r="AU1353" s="228" t="s">
        <v>82</v>
      </c>
      <c r="AY1353" s="20" t="s">
        <v>221</v>
      </c>
      <c r="BE1353" s="229">
        <f>IF(N1353="základní",J1353,0)</f>
        <v>0</v>
      </c>
      <c r="BF1353" s="229">
        <f>IF(N1353="snížená",J1353,0)</f>
        <v>0</v>
      </c>
      <c r="BG1353" s="229">
        <f>IF(N1353="zákl. přenesená",J1353,0)</f>
        <v>0</v>
      </c>
      <c r="BH1353" s="229">
        <f>IF(N1353="sníž. přenesená",J1353,0)</f>
        <v>0</v>
      </c>
      <c r="BI1353" s="229">
        <f>IF(N1353="nulová",J1353,0)</f>
        <v>0</v>
      </c>
      <c r="BJ1353" s="20" t="s">
        <v>80</v>
      </c>
      <c r="BK1353" s="229">
        <f>ROUND(I1353*H1353,2)</f>
        <v>0</v>
      </c>
      <c r="BL1353" s="20" t="s">
        <v>341</v>
      </c>
      <c r="BM1353" s="228" t="s">
        <v>1773</v>
      </c>
    </row>
    <row r="1354" spans="1:47" s="2" customFormat="1" ht="12">
      <c r="A1354" s="41"/>
      <c r="B1354" s="42"/>
      <c r="C1354" s="43"/>
      <c r="D1354" s="230" t="s">
        <v>230</v>
      </c>
      <c r="E1354" s="43"/>
      <c r="F1354" s="231" t="s">
        <v>1774</v>
      </c>
      <c r="G1354" s="43"/>
      <c r="H1354" s="43"/>
      <c r="I1354" s="232"/>
      <c r="J1354" s="43"/>
      <c r="K1354" s="43"/>
      <c r="L1354" s="47"/>
      <c r="M1354" s="233"/>
      <c r="N1354" s="234"/>
      <c r="O1354" s="87"/>
      <c r="P1354" s="87"/>
      <c r="Q1354" s="87"/>
      <c r="R1354" s="87"/>
      <c r="S1354" s="87"/>
      <c r="T1354" s="88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T1354" s="20" t="s">
        <v>230</v>
      </c>
      <c r="AU1354" s="20" t="s">
        <v>82</v>
      </c>
    </row>
    <row r="1355" spans="1:47" s="2" customFormat="1" ht="12">
      <c r="A1355" s="41"/>
      <c r="B1355" s="42"/>
      <c r="C1355" s="43"/>
      <c r="D1355" s="235" t="s">
        <v>232</v>
      </c>
      <c r="E1355" s="43"/>
      <c r="F1355" s="236" t="s">
        <v>1775</v>
      </c>
      <c r="G1355" s="43"/>
      <c r="H1355" s="43"/>
      <c r="I1355" s="232"/>
      <c r="J1355" s="43"/>
      <c r="K1355" s="43"/>
      <c r="L1355" s="47"/>
      <c r="M1355" s="233"/>
      <c r="N1355" s="234"/>
      <c r="O1355" s="87"/>
      <c r="P1355" s="87"/>
      <c r="Q1355" s="87"/>
      <c r="R1355" s="87"/>
      <c r="S1355" s="87"/>
      <c r="T1355" s="88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T1355" s="20" t="s">
        <v>232</v>
      </c>
      <c r="AU1355" s="20" t="s">
        <v>82</v>
      </c>
    </row>
    <row r="1356" spans="1:51" s="14" customFormat="1" ht="12">
      <c r="A1356" s="14"/>
      <c r="B1356" s="248"/>
      <c r="C1356" s="249"/>
      <c r="D1356" s="230" t="s">
        <v>234</v>
      </c>
      <c r="E1356" s="250" t="s">
        <v>19</v>
      </c>
      <c r="F1356" s="251" t="s">
        <v>414</v>
      </c>
      <c r="G1356" s="249"/>
      <c r="H1356" s="250" t="s">
        <v>19</v>
      </c>
      <c r="I1356" s="252"/>
      <c r="J1356" s="249"/>
      <c r="K1356" s="249"/>
      <c r="L1356" s="253"/>
      <c r="M1356" s="254"/>
      <c r="N1356" s="255"/>
      <c r="O1356" s="255"/>
      <c r="P1356" s="255"/>
      <c r="Q1356" s="255"/>
      <c r="R1356" s="255"/>
      <c r="S1356" s="255"/>
      <c r="T1356" s="256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57" t="s">
        <v>234</v>
      </c>
      <c r="AU1356" s="257" t="s">
        <v>82</v>
      </c>
      <c r="AV1356" s="14" t="s">
        <v>80</v>
      </c>
      <c r="AW1356" s="14" t="s">
        <v>33</v>
      </c>
      <c r="AX1356" s="14" t="s">
        <v>72</v>
      </c>
      <c r="AY1356" s="257" t="s">
        <v>221</v>
      </c>
    </row>
    <row r="1357" spans="1:51" s="13" customFormat="1" ht="12">
      <c r="A1357" s="13"/>
      <c r="B1357" s="237"/>
      <c r="C1357" s="238"/>
      <c r="D1357" s="230" t="s">
        <v>234</v>
      </c>
      <c r="E1357" s="239" t="s">
        <v>19</v>
      </c>
      <c r="F1357" s="240" t="s">
        <v>1776</v>
      </c>
      <c r="G1357" s="238"/>
      <c r="H1357" s="241">
        <v>8.1</v>
      </c>
      <c r="I1357" s="242"/>
      <c r="J1357" s="238"/>
      <c r="K1357" s="238"/>
      <c r="L1357" s="243"/>
      <c r="M1357" s="244"/>
      <c r="N1357" s="245"/>
      <c r="O1357" s="245"/>
      <c r="P1357" s="245"/>
      <c r="Q1357" s="245"/>
      <c r="R1357" s="245"/>
      <c r="S1357" s="245"/>
      <c r="T1357" s="246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47" t="s">
        <v>234</v>
      </c>
      <c r="AU1357" s="247" t="s">
        <v>82</v>
      </c>
      <c r="AV1357" s="13" t="s">
        <v>82</v>
      </c>
      <c r="AW1357" s="13" t="s">
        <v>33</v>
      </c>
      <c r="AX1357" s="13" t="s">
        <v>72</v>
      </c>
      <c r="AY1357" s="247" t="s">
        <v>221</v>
      </c>
    </row>
    <row r="1358" spans="1:51" s="14" customFormat="1" ht="12">
      <c r="A1358" s="14"/>
      <c r="B1358" s="248"/>
      <c r="C1358" s="249"/>
      <c r="D1358" s="230" t="s">
        <v>234</v>
      </c>
      <c r="E1358" s="250" t="s">
        <v>19</v>
      </c>
      <c r="F1358" s="251" t="s">
        <v>420</v>
      </c>
      <c r="G1358" s="249"/>
      <c r="H1358" s="250" t="s">
        <v>19</v>
      </c>
      <c r="I1358" s="252"/>
      <c r="J1358" s="249"/>
      <c r="K1358" s="249"/>
      <c r="L1358" s="253"/>
      <c r="M1358" s="254"/>
      <c r="N1358" s="255"/>
      <c r="O1358" s="255"/>
      <c r="P1358" s="255"/>
      <c r="Q1358" s="255"/>
      <c r="R1358" s="255"/>
      <c r="S1358" s="255"/>
      <c r="T1358" s="256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57" t="s">
        <v>234</v>
      </c>
      <c r="AU1358" s="257" t="s">
        <v>82</v>
      </c>
      <c r="AV1358" s="14" t="s">
        <v>80</v>
      </c>
      <c r="AW1358" s="14" t="s">
        <v>33</v>
      </c>
      <c r="AX1358" s="14" t="s">
        <v>72</v>
      </c>
      <c r="AY1358" s="257" t="s">
        <v>221</v>
      </c>
    </row>
    <row r="1359" spans="1:51" s="13" customFormat="1" ht="12">
      <c r="A1359" s="13"/>
      <c r="B1359" s="237"/>
      <c r="C1359" s="238"/>
      <c r="D1359" s="230" t="s">
        <v>234</v>
      </c>
      <c r="E1359" s="239" t="s">
        <v>19</v>
      </c>
      <c r="F1359" s="240" t="s">
        <v>1777</v>
      </c>
      <c r="G1359" s="238"/>
      <c r="H1359" s="241">
        <v>11.85</v>
      </c>
      <c r="I1359" s="242"/>
      <c r="J1359" s="238"/>
      <c r="K1359" s="238"/>
      <c r="L1359" s="243"/>
      <c r="M1359" s="244"/>
      <c r="N1359" s="245"/>
      <c r="O1359" s="245"/>
      <c r="P1359" s="245"/>
      <c r="Q1359" s="245"/>
      <c r="R1359" s="245"/>
      <c r="S1359" s="245"/>
      <c r="T1359" s="246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47" t="s">
        <v>234</v>
      </c>
      <c r="AU1359" s="247" t="s">
        <v>82</v>
      </c>
      <c r="AV1359" s="13" t="s">
        <v>82</v>
      </c>
      <c r="AW1359" s="13" t="s">
        <v>33</v>
      </c>
      <c r="AX1359" s="13" t="s">
        <v>72</v>
      </c>
      <c r="AY1359" s="247" t="s">
        <v>221</v>
      </c>
    </row>
    <row r="1360" spans="1:51" s="14" customFormat="1" ht="12">
      <c r="A1360" s="14"/>
      <c r="B1360" s="248"/>
      <c r="C1360" s="249"/>
      <c r="D1360" s="230" t="s">
        <v>234</v>
      </c>
      <c r="E1360" s="250" t="s">
        <v>19</v>
      </c>
      <c r="F1360" s="251" t="s">
        <v>423</v>
      </c>
      <c r="G1360" s="249"/>
      <c r="H1360" s="250" t="s">
        <v>19</v>
      </c>
      <c r="I1360" s="252"/>
      <c r="J1360" s="249"/>
      <c r="K1360" s="249"/>
      <c r="L1360" s="253"/>
      <c r="M1360" s="254"/>
      <c r="N1360" s="255"/>
      <c r="O1360" s="255"/>
      <c r="P1360" s="255"/>
      <c r="Q1360" s="255"/>
      <c r="R1360" s="255"/>
      <c r="S1360" s="255"/>
      <c r="T1360" s="256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57" t="s">
        <v>234</v>
      </c>
      <c r="AU1360" s="257" t="s">
        <v>82</v>
      </c>
      <c r="AV1360" s="14" t="s">
        <v>80</v>
      </c>
      <c r="AW1360" s="14" t="s">
        <v>33</v>
      </c>
      <c r="AX1360" s="14" t="s">
        <v>72</v>
      </c>
      <c r="AY1360" s="257" t="s">
        <v>221</v>
      </c>
    </row>
    <row r="1361" spans="1:51" s="13" customFormat="1" ht="12">
      <c r="A1361" s="13"/>
      <c r="B1361" s="237"/>
      <c r="C1361" s="238"/>
      <c r="D1361" s="230" t="s">
        <v>234</v>
      </c>
      <c r="E1361" s="239" t="s">
        <v>19</v>
      </c>
      <c r="F1361" s="240" t="s">
        <v>1777</v>
      </c>
      <c r="G1361" s="238"/>
      <c r="H1361" s="241">
        <v>11.85</v>
      </c>
      <c r="I1361" s="242"/>
      <c r="J1361" s="238"/>
      <c r="K1361" s="238"/>
      <c r="L1361" s="243"/>
      <c r="M1361" s="244"/>
      <c r="N1361" s="245"/>
      <c r="O1361" s="245"/>
      <c r="P1361" s="245"/>
      <c r="Q1361" s="245"/>
      <c r="R1361" s="245"/>
      <c r="S1361" s="245"/>
      <c r="T1361" s="246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47" t="s">
        <v>234</v>
      </c>
      <c r="AU1361" s="247" t="s">
        <v>82</v>
      </c>
      <c r="AV1361" s="13" t="s">
        <v>82</v>
      </c>
      <c r="AW1361" s="13" t="s">
        <v>33</v>
      </c>
      <c r="AX1361" s="13" t="s">
        <v>72</v>
      </c>
      <c r="AY1361" s="247" t="s">
        <v>221</v>
      </c>
    </row>
    <row r="1362" spans="1:51" s="14" customFormat="1" ht="12">
      <c r="A1362" s="14"/>
      <c r="B1362" s="248"/>
      <c r="C1362" s="249"/>
      <c r="D1362" s="230" t="s">
        <v>234</v>
      </c>
      <c r="E1362" s="250" t="s">
        <v>19</v>
      </c>
      <c r="F1362" s="251" t="s">
        <v>425</v>
      </c>
      <c r="G1362" s="249"/>
      <c r="H1362" s="250" t="s">
        <v>19</v>
      </c>
      <c r="I1362" s="252"/>
      <c r="J1362" s="249"/>
      <c r="K1362" s="249"/>
      <c r="L1362" s="253"/>
      <c r="M1362" s="254"/>
      <c r="N1362" s="255"/>
      <c r="O1362" s="255"/>
      <c r="P1362" s="255"/>
      <c r="Q1362" s="255"/>
      <c r="R1362" s="255"/>
      <c r="S1362" s="255"/>
      <c r="T1362" s="256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57" t="s">
        <v>234</v>
      </c>
      <c r="AU1362" s="257" t="s">
        <v>82</v>
      </c>
      <c r="AV1362" s="14" t="s">
        <v>80</v>
      </c>
      <c r="AW1362" s="14" t="s">
        <v>33</v>
      </c>
      <c r="AX1362" s="14" t="s">
        <v>72</v>
      </c>
      <c r="AY1362" s="257" t="s">
        <v>221</v>
      </c>
    </row>
    <row r="1363" spans="1:51" s="13" customFormat="1" ht="12">
      <c r="A1363" s="13"/>
      <c r="B1363" s="237"/>
      <c r="C1363" s="238"/>
      <c r="D1363" s="230" t="s">
        <v>234</v>
      </c>
      <c r="E1363" s="239" t="s">
        <v>19</v>
      </c>
      <c r="F1363" s="240" t="s">
        <v>1778</v>
      </c>
      <c r="G1363" s="238"/>
      <c r="H1363" s="241">
        <v>4.18</v>
      </c>
      <c r="I1363" s="242"/>
      <c r="J1363" s="238"/>
      <c r="K1363" s="238"/>
      <c r="L1363" s="243"/>
      <c r="M1363" s="244"/>
      <c r="N1363" s="245"/>
      <c r="O1363" s="245"/>
      <c r="P1363" s="245"/>
      <c r="Q1363" s="245"/>
      <c r="R1363" s="245"/>
      <c r="S1363" s="245"/>
      <c r="T1363" s="246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47" t="s">
        <v>234</v>
      </c>
      <c r="AU1363" s="247" t="s">
        <v>82</v>
      </c>
      <c r="AV1363" s="13" t="s">
        <v>82</v>
      </c>
      <c r="AW1363" s="13" t="s">
        <v>33</v>
      </c>
      <c r="AX1363" s="13" t="s">
        <v>72</v>
      </c>
      <c r="AY1363" s="247" t="s">
        <v>221</v>
      </c>
    </row>
    <row r="1364" spans="1:51" s="14" customFormat="1" ht="12">
      <c r="A1364" s="14"/>
      <c r="B1364" s="248"/>
      <c r="C1364" s="249"/>
      <c r="D1364" s="230" t="s">
        <v>234</v>
      </c>
      <c r="E1364" s="250" t="s">
        <v>19</v>
      </c>
      <c r="F1364" s="251" t="s">
        <v>429</v>
      </c>
      <c r="G1364" s="249"/>
      <c r="H1364" s="250" t="s">
        <v>19</v>
      </c>
      <c r="I1364" s="252"/>
      <c r="J1364" s="249"/>
      <c r="K1364" s="249"/>
      <c r="L1364" s="253"/>
      <c r="M1364" s="254"/>
      <c r="N1364" s="255"/>
      <c r="O1364" s="255"/>
      <c r="P1364" s="255"/>
      <c r="Q1364" s="255"/>
      <c r="R1364" s="255"/>
      <c r="S1364" s="255"/>
      <c r="T1364" s="256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57" t="s">
        <v>234</v>
      </c>
      <c r="AU1364" s="257" t="s">
        <v>82</v>
      </c>
      <c r="AV1364" s="14" t="s">
        <v>80</v>
      </c>
      <c r="AW1364" s="14" t="s">
        <v>33</v>
      </c>
      <c r="AX1364" s="14" t="s">
        <v>72</v>
      </c>
      <c r="AY1364" s="257" t="s">
        <v>221</v>
      </c>
    </row>
    <row r="1365" spans="1:51" s="13" customFormat="1" ht="12">
      <c r="A1365" s="13"/>
      <c r="B1365" s="237"/>
      <c r="C1365" s="238"/>
      <c r="D1365" s="230" t="s">
        <v>234</v>
      </c>
      <c r="E1365" s="239" t="s">
        <v>19</v>
      </c>
      <c r="F1365" s="240" t="s">
        <v>1779</v>
      </c>
      <c r="G1365" s="238"/>
      <c r="H1365" s="241">
        <v>13.3</v>
      </c>
      <c r="I1365" s="242"/>
      <c r="J1365" s="238"/>
      <c r="K1365" s="238"/>
      <c r="L1365" s="243"/>
      <c r="M1365" s="244"/>
      <c r="N1365" s="245"/>
      <c r="O1365" s="245"/>
      <c r="P1365" s="245"/>
      <c r="Q1365" s="245"/>
      <c r="R1365" s="245"/>
      <c r="S1365" s="245"/>
      <c r="T1365" s="246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47" t="s">
        <v>234</v>
      </c>
      <c r="AU1365" s="247" t="s">
        <v>82</v>
      </c>
      <c r="AV1365" s="13" t="s">
        <v>82</v>
      </c>
      <c r="AW1365" s="13" t="s">
        <v>33</v>
      </c>
      <c r="AX1365" s="13" t="s">
        <v>72</v>
      </c>
      <c r="AY1365" s="247" t="s">
        <v>221</v>
      </c>
    </row>
    <row r="1366" spans="1:51" s="15" customFormat="1" ht="12">
      <c r="A1366" s="15"/>
      <c r="B1366" s="258"/>
      <c r="C1366" s="259"/>
      <c r="D1366" s="230" t="s">
        <v>234</v>
      </c>
      <c r="E1366" s="260" t="s">
        <v>19</v>
      </c>
      <c r="F1366" s="261" t="s">
        <v>243</v>
      </c>
      <c r="G1366" s="259"/>
      <c r="H1366" s="262">
        <v>49.28</v>
      </c>
      <c r="I1366" s="263"/>
      <c r="J1366" s="259"/>
      <c r="K1366" s="259"/>
      <c r="L1366" s="264"/>
      <c r="M1366" s="265"/>
      <c r="N1366" s="266"/>
      <c r="O1366" s="266"/>
      <c r="P1366" s="266"/>
      <c r="Q1366" s="266"/>
      <c r="R1366" s="266"/>
      <c r="S1366" s="266"/>
      <c r="T1366" s="267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T1366" s="268" t="s">
        <v>234</v>
      </c>
      <c r="AU1366" s="268" t="s">
        <v>82</v>
      </c>
      <c r="AV1366" s="15" t="s">
        <v>228</v>
      </c>
      <c r="AW1366" s="15" t="s">
        <v>33</v>
      </c>
      <c r="AX1366" s="15" t="s">
        <v>80</v>
      </c>
      <c r="AY1366" s="268" t="s">
        <v>221</v>
      </c>
    </row>
    <row r="1367" spans="1:65" s="2" customFormat="1" ht="24.15" customHeight="1">
      <c r="A1367" s="41"/>
      <c r="B1367" s="42"/>
      <c r="C1367" s="217" t="s">
        <v>1780</v>
      </c>
      <c r="D1367" s="217" t="s">
        <v>223</v>
      </c>
      <c r="E1367" s="218" t="s">
        <v>1781</v>
      </c>
      <c r="F1367" s="219" t="s">
        <v>1782</v>
      </c>
      <c r="G1367" s="220" t="s">
        <v>305</v>
      </c>
      <c r="H1367" s="221">
        <v>2.34</v>
      </c>
      <c r="I1367" s="222"/>
      <c r="J1367" s="223">
        <f>ROUND(I1367*H1367,2)</f>
        <v>0</v>
      </c>
      <c r="K1367" s="219" t="s">
        <v>227</v>
      </c>
      <c r="L1367" s="47"/>
      <c r="M1367" s="224" t="s">
        <v>19</v>
      </c>
      <c r="N1367" s="225" t="s">
        <v>43</v>
      </c>
      <c r="O1367" s="87"/>
      <c r="P1367" s="226">
        <f>O1367*H1367</f>
        <v>0</v>
      </c>
      <c r="Q1367" s="226">
        <v>0.00098</v>
      </c>
      <c r="R1367" s="226">
        <f>Q1367*H1367</f>
        <v>0.0022931999999999996</v>
      </c>
      <c r="S1367" s="226">
        <v>0</v>
      </c>
      <c r="T1367" s="227">
        <f>S1367*H1367</f>
        <v>0</v>
      </c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R1367" s="228" t="s">
        <v>341</v>
      </c>
      <c r="AT1367" s="228" t="s">
        <v>223</v>
      </c>
      <c r="AU1367" s="228" t="s">
        <v>82</v>
      </c>
      <c r="AY1367" s="20" t="s">
        <v>221</v>
      </c>
      <c r="BE1367" s="229">
        <f>IF(N1367="základní",J1367,0)</f>
        <v>0</v>
      </c>
      <c r="BF1367" s="229">
        <f>IF(N1367="snížená",J1367,0)</f>
        <v>0</v>
      </c>
      <c r="BG1367" s="229">
        <f>IF(N1367="zákl. přenesená",J1367,0)</f>
        <v>0</v>
      </c>
      <c r="BH1367" s="229">
        <f>IF(N1367="sníž. přenesená",J1367,0)</f>
        <v>0</v>
      </c>
      <c r="BI1367" s="229">
        <f>IF(N1367="nulová",J1367,0)</f>
        <v>0</v>
      </c>
      <c r="BJ1367" s="20" t="s">
        <v>80</v>
      </c>
      <c r="BK1367" s="229">
        <f>ROUND(I1367*H1367,2)</f>
        <v>0</v>
      </c>
      <c r="BL1367" s="20" t="s">
        <v>341</v>
      </c>
      <c r="BM1367" s="228" t="s">
        <v>1783</v>
      </c>
    </row>
    <row r="1368" spans="1:47" s="2" customFormat="1" ht="12">
      <c r="A1368" s="41"/>
      <c r="B1368" s="42"/>
      <c r="C1368" s="43"/>
      <c r="D1368" s="230" t="s">
        <v>230</v>
      </c>
      <c r="E1368" s="43"/>
      <c r="F1368" s="231" t="s">
        <v>1784</v>
      </c>
      <c r="G1368" s="43"/>
      <c r="H1368" s="43"/>
      <c r="I1368" s="232"/>
      <c r="J1368" s="43"/>
      <c r="K1368" s="43"/>
      <c r="L1368" s="47"/>
      <c r="M1368" s="233"/>
      <c r="N1368" s="234"/>
      <c r="O1368" s="87"/>
      <c r="P1368" s="87"/>
      <c r="Q1368" s="87"/>
      <c r="R1368" s="87"/>
      <c r="S1368" s="87"/>
      <c r="T1368" s="88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T1368" s="20" t="s">
        <v>230</v>
      </c>
      <c r="AU1368" s="20" t="s">
        <v>82</v>
      </c>
    </row>
    <row r="1369" spans="1:47" s="2" customFormat="1" ht="12">
      <c r="A1369" s="41"/>
      <c r="B1369" s="42"/>
      <c r="C1369" s="43"/>
      <c r="D1369" s="235" t="s">
        <v>232</v>
      </c>
      <c r="E1369" s="43"/>
      <c r="F1369" s="236" t="s">
        <v>1785</v>
      </c>
      <c r="G1369" s="43"/>
      <c r="H1369" s="43"/>
      <c r="I1369" s="232"/>
      <c r="J1369" s="43"/>
      <c r="K1369" s="43"/>
      <c r="L1369" s="47"/>
      <c r="M1369" s="233"/>
      <c r="N1369" s="234"/>
      <c r="O1369" s="87"/>
      <c r="P1369" s="87"/>
      <c r="Q1369" s="87"/>
      <c r="R1369" s="87"/>
      <c r="S1369" s="87"/>
      <c r="T1369" s="88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T1369" s="20" t="s">
        <v>232</v>
      </c>
      <c r="AU1369" s="20" t="s">
        <v>82</v>
      </c>
    </row>
    <row r="1370" spans="1:51" s="13" customFormat="1" ht="12">
      <c r="A1370" s="13"/>
      <c r="B1370" s="237"/>
      <c r="C1370" s="238"/>
      <c r="D1370" s="230" t="s">
        <v>234</v>
      </c>
      <c r="E1370" s="239" t="s">
        <v>19</v>
      </c>
      <c r="F1370" s="240" t="s">
        <v>1786</v>
      </c>
      <c r="G1370" s="238"/>
      <c r="H1370" s="241">
        <v>2.34</v>
      </c>
      <c r="I1370" s="242"/>
      <c r="J1370" s="238"/>
      <c r="K1370" s="238"/>
      <c r="L1370" s="243"/>
      <c r="M1370" s="244"/>
      <c r="N1370" s="245"/>
      <c r="O1370" s="245"/>
      <c r="P1370" s="245"/>
      <c r="Q1370" s="245"/>
      <c r="R1370" s="245"/>
      <c r="S1370" s="245"/>
      <c r="T1370" s="246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47" t="s">
        <v>234</v>
      </c>
      <c r="AU1370" s="247" t="s">
        <v>82</v>
      </c>
      <c r="AV1370" s="13" t="s">
        <v>82</v>
      </c>
      <c r="AW1370" s="13" t="s">
        <v>33</v>
      </c>
      <c r="AX1370" s="13" t="s">
        <v>72</v>
      </c>
      <c r="AY1370" s="247" t="s">
        <v>221</v>
      </c>
    </row>
    <row r="1371" spans="1:51" s="15" customFormat="1" ht="12">
      <c r="A1371" s="15"/>
      <c r="B1371" s="258"/>
      <c r="C1371" s="259"/>
      <c r="D1371" s="230" t="s">
        <v>234</v>
      </c>
      <c r="E1371" s="260" t="s">
        <v>19</v>
      </c>
      <c r="F1371" s="261" t="s">
        <v>243</v>
      </c>
      <c r="G1371" s="259"/>
      <c r="H1371" s="262">
        <v>2.34</v>
      </c>
      <c r="I1371" s="263"/>
      <c r="J1371" s="259"/>
      <c r="K1371" s="259"/>
      <c r="L1371" s="264"/>
      <c r="M1371" s="265"/>
      <c r="N1371" s="266"/>
      <c r="O1371" s="266"/>
      <c r="P1371" s="266"/>
      <c r="Q1371" s="266"/>
      <c r="R1371" s="266"/>
      <c r="S1371" s="266"/>
      <c r="T1371" s="267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T1371" s="268" t="s">
        <v>234</v>
      </c>
      <c r="AU1371" s="268" t="s">
        <v>82</v>
      </c>
      <c r="AV1371" s="15" t="s">
        <v>228</v>
      </c>
      <c r="AW1371" s="15" t="s">
        <v>33</v>
      </c>
      <c r="AX1371" s="15" t="s">
        <v>80</v>
      </c>
      <c r="AY1371" s="268" t="s">
        <v>221</v>
      </c>
    </row>
    <row r="1372" spans="1:65" s="2" customFormat="1" ht="24.15" customHeight="1">
      <c r="A1372" s="41"/>
      <c r="B1372" s="42"/>
      <c r="C1372" s="269" t="s">
        <v>1787</v>
      </c>
      <c r="D1372" s="269" t="s">
        <v>295</v>
      </c>
      <c r="E1372" s="270" t="s">
        <v>1766</v>
      </c>
      <c r="F1372" s="271" t="s">
        <v>1767</v>
      </c>
      <c r="G1372" s="272" t="s">
        <v>226</v>
      </c>
      <c r="H1372" s="273">
        <v>0.515</v>
      </c>
      <c r="I1372" s="274"/>
      <c r="J1372" s="275">
        <f>ROUND(I1372*H1372,2)</f>
        <v>0</v>
      </c>
      <c r="K1372" s="271" t="s">
        <v>227</v>
      </c>
      <c r="L1372" s="276"/>
      <c r="M1372" s="277" t="s">
        <v>19</v>
      </c>
      <c r="N1372" s="278" t="s">
        <v>43</v>
      </c>
      <c r="O1372" s="87"/>
      <c r="P1372" s="226">
        <f>O1372*H1372</f>
        <v>0</v>
      </c>
      <c r="Q1372" s="226">
        <v>0.01112</v>
      </c>
      <c r="R1372" s="226">
        <f>Q1372*H1372</f>
        <v>0.0057268</v>
      </c>
      <c r="S1372" s="226">
        <v>0</v>
      </c>
      <c r="T1372" s="227">
        <f>S1372*H1372</f>
        <v>0</v>
      </c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R1372" s="228" t="s">
        <v>484</v>
      </c>
      <c r="AT1372" s="228" t="s">
        <v>295</v>
      </c>
      <c r="AU1372" s="228" t="s">
        <v>82</v>
      </c>
      <c r="AY1372" s="20" t="s">
        <v>221</v>
      </c>
      <c r="BE1372" s="229">
        <f>IF(N1372="základní",J1372,0)</f>
        <v>0</v>
      </c>
      <c r="BF1372" s="229">
        <f>IF(N1372="snížená",J1372,0)</f>
        <v>0</v>
      </c>
      <c r="BG1372" s="229">
        <f>IF(N1372="zákl. přenesená",J1372,0)</f>
        <v>0</v>
      </c>
      <c r="BH1372" s="229">
        <f>IF(N1372="sníž. přenesená",J1372,0)</f>
        <v>0</v>
      </c>
      <c r="BI1372" s="229">
        <f>IF(N1372="nulová",J1372,0)</f>
        <v>0</v>
      </c>
      <c r="BJ1372" s="20" t="s">
        <v>80</v>
      </c>
      <c r="BK1372" s="229">
        <f>ROUND(I1372*H1372,2)</f>
        <v>0</v>
      </c>
      <c r="BL1372" s="20" t="s">
        <v>341</v>
      </c>
      <c r="BM1372" s="228" t="s">
        <v>1788</v>
      </c>
    </row>
    <row r="1373" spans="1:47" s="2" customFormat="1" ht="12">
      <c r="A1373" s="41"/>
      <c r="B1373" s="42"/>
      <c r="C1373" s="43"/>
      <c r="D1373" s="230" t="s">
        <v>230</v>
      </c>
      <c r="E1373" s="43"/>
      <c r="F1373" s="231" t="s">
        <v>1767</v>
      </c>
      <c r="G1373" s="43"/>
      <c r="H1373" s="43"/>
      <c r="I1373" s="232"/>
      <c r="J1373" s="43"/>
      <c r="K1373" s="43"/>
      <c r="L1373" s="47"/>
      <c r="M1373" s="233"/>
      <c r="N1373" s="234"/>
      <c r="O1373" s="87"/>
      <c r="P1373" s="87"/>
      <c r="Q1373" s="87"/>
      <c r="R1373" s="87"/>
      <c r="S1373" s="87"/>
      <c r="T1373" s="88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T1373" s="20" t="s">
        <v>230</v>
      </c>
      <c r="AU1373" s="20" t="s">
        <v>82</v>
      </c>
    </row>
    <row r="1374" spans="1:51" s="13" customFormat="1" ht="12">
      <c r="A1374" s="13"/>
      <c r="B1374" s="237"/>
      <c r="C1374" s="238"/>
      <c r="D1374" s="230" t="s">
        <v>234</v>
      </c>
      <c r="E1374" s="238"/>
      <c r="F1374" s="240" t="s">
        <v>1789</v>
      </c>
      <c r="G1374" s="238"/>
      <c r="H1374" s="241">
        <v>0.515</v>
      </c>
      <c r="I1374" s="242"/>
      <c r="J1374" s="238"/>
      <c r="K1374" s="238"/>
      <c r="L1374" s="243"/>
      <c r="M1374" s="244"/>
      <c r="N1374" s="245"/>
      <c r="O1374" s="245"/>
      <c r="P1374" s="245"/>
      <c r="Q1374" s="245"/>
      <c r="R1374" s="245"/>
      <c r="S1374" s="245"/>
      <c r="T1374" s="246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47" t="s">
        <v>234</v>
      </c>
      <c r="AU1374" s="247" t="s">
        <v>82</v>
      </c>
      <c r="AV1374" s="13" t="s">
        <v>82</v>
      </c>
      <c r="AW1374" s="13" t="s">
        <v>4</v>
      </c>
      <c r="AX1374" s="13" t="s">
        <v>80</v>
      </c>
      <c r="AY1374" s="247" t="s">
        <v>221</v>
      </c>
    </row>
    <row r="1375" spans="1:65" s="2" customFormat="1" ht="24.15" customHeight="1">
      <c r="A1375" s="41"/>
      <c r="B1375" s="42"/>
      <c r="C1375" s="217" t="s">
        <v>1790</v>
      </c>
      <c r="D1375" s="217" t="s">
        <v>223</v>
      </c>
      <c r="E1375" s="218" t="s">
        <v>1791</v>
      </c>
      <c r="F1375" s="219" t="s">
        <v>1792</v>
      </c>
      <c r="G1375" s="220" t="s">
        <v>226</v>
      </c>
      <c r="H1375" s="221">
        <v>1.98</v>
      </c>
      <c r="I1375" s="222"/>
      <c r="J1375" s="223">
        <f>ROUND(I1375*H1375,2)</f>
        <v>0</v>
      </c>
      <c r="K1375" s="219" t="s">
        <v>227</v>
      </c>
      <c r="L1375" s="47"/>
      <c r="M1375" s="224" t="s">
        <v>19</v>
      </c>
      <c r="N1375" s="225" t="s">
        <v>43</v>
      </c>
      <c r="O1375" s="87"/>
      <c r="P1375" s="226">
        <f>O1375*H1375</f>
        <v>0</v>
      </c>
      <c r="Q1375" s="226">
        <v>0.00058</v>
      </c>
      <c r="R1375" s="226">
        <f>Q1375*H1375</f>
        <v>0.0011484</v>
      </c>
      <c r="S1375" s="226">
        <v>0</v>
      </c>
      <c r="T1375" s="227">
        <f>S1375*H1375</f>
        <v>0</v>
      </c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R1375" s="228" t="s">
        <v>341</v>
      </c>
      <c r="AT1375" s="228" t="s">
        <v>223</v>
      </c>
      <c r="AU1375" s="228" t="s">
        <v>82</v>
      </c>
      <c r="AY1375" s="20" t="s">
        <v>221</v>
      </c>
      <c r="BE1375" s="229">
        <f>IF(N1375="základní",J1375,0)</f>
        <v>0</v>
      </c>
      <c r="BF1375" s="229">
        <f>IF(N1375="snížená",J1375,0)</f>
        <v>0</v>
      </c>
      <c r="BG1375" s="229">
        <f>IF(N1375="zákl. přenesená",J1375,0)</f>
        <v>0</v>
      </c>
      <c r="BH1375" s="229">
        <f>IF(N1375="sníž. přenesená",J1375,0)</f>
        <v>0</v>
      </c>
      <c r="BI1375" s="229">
        <f>IF(N1375="nulová",J1375,0)</f>
        <v>0</v>
      </c>
      <c r="BJ1375" s="20" t="s">
        <v>80</v>
      </c>
      <c r="BK1375" s="229">
        <f>ROUND(I1375*H1375,2)</f>
        <v>0</v>
      </c>
      <c r="BL1375" s="20" t="s">
        <v>341</v>
      </c>
      <c r="BM1375" s="228" t="s">
        <v>1793</v>
      </c>
    </row>
    <row r="1376" spans="1:47" s="2" customFormat="1" ht="12">
      <c r="A1376" s="41"/>
      <c r="B1376" s="42"/>
      <c r="C1376" s="43"/>
      <c r="D1376" s="230" t="s">
        <v>230</v>
      </c>
      <c r="E1376" s="43"/>
      <c r="F1376" s="231" t="s">
        <v>1794</v>
      </c>
      <c r="G1376" s="43"/>
      <c r="H1376" s="43"/>
      <c r="I1376" s="232"/>
      <c r="J1376" s="43"/>
      <c r="K1376" s="43"/>
      <c r="L1376" s="47"/>
      <c r="M1376" s="233"/>
      <c r="N1376" s="234"/>
      <c r="O1376" s="87"/>
      <c r="P1376" s="87"/>
      <c r="Q1376" s="87"/>
      <c r="R1376" s="87"/>
      <c r="S1376" s="87"/>
      <c r="T1376" s="88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T1376" s="20" t="s">
        <v>230</v>
      </c>
      <c r="AU1376" s="20" t="s">
        <v>82</v>
      </c>
    </row>
    <row r="1377" spans="1:47" s="2" customFormat="1" ht="12">
      <c r="A1377" s="41"/>
      <c r="B1377" s="42"/>
      <c r="C1377" s="43"/>
      <c r="D1377" s="235" t="s">
        <v>232</v>
      </c>
      <c r="E1377" s="43"/>
      <c r="F1377" s="236" t="s">
        <v>1795</v>
      </c>
      <c r="G1377" s="43"/>
      <c r="H1377" s="43"/>
      <c r="I1377" s="232"/>
      <c r="J1377" s="43"/>
      <c r="K1377" s="43"/>
      <c r="L1377" s="47"/>
      <c r="M1377" s="233"/>
      <c r="N1377" s="234"/>
      <c r="O1377" s="87"/>
      <c r="P1377" s="87"/>
      <c r="Q1377" s="87"/>
      <c r="R1377" s="87"/>
      <c r="S1377" s="87"/>
      <c r="T1377" s="88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T1377" s="20" t="s">
        <v>232</v>
      </c>
      <c r="AU1377" s="20" t="s">
        <v>82</v>
      </c>
    </row>
    <row r="1378" spans="1:51" s="13" customFormat="1" ht="12">
      <c r="A1378" s="13"/>
      <c r="B1378" s="237"/>
      <c r="C1378" s="238"/>
      <c r="D1378" s="230" t="s">
        <v>234</v>
      </c>
      <c r="E1378" s="239" t="s">
        <v>19</v>
      </c>
      <c r="F1378" s="240" t="s">
        <v>1796</v>
      </c>
      <c r="G1378" s="238"/>
      <c r="H1378" s="241">
        <v>1.2</v>
      </c>
      <c r="I1378" s="242"/>
      <c r="J1378" s="238"/>
      <c r="K1378" s="238"/>
      <c r="L1378" s="243"/>
      <c r="M1378" s="244"/>
      <c r="N1378" s="245"/>
      <c r="O1378" s="245"/>
      <c r="P1378" s="245"/>
      <c r="Q1378" s="245"/>
      <c r="R1378" s="245"/>
      <c r="S1378" s="245"/>
      <c r="T1378" s="246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47" t="s">
        <v>234</v>
      </c>
      <c r="AU1378" s="247" t="s">
        <v>82</v>
      </c>
      <c r="AV1378" s="13" t="s">
        <v>82</v>
      </c>
      <c r="AW1378" s="13" t="s">
        <v>33</v>
      </c>
      <c r="AX1378" s="13" t="s">
        <v>72</v>
      </c>
      <c r="AY1378" s="247" t="s">
        <v>221</v>
      </c>
    </row>
    <row r="1379" spans="1:51" s="13" customFormat="1" ht="12">
      <c r="A1379" s="13"/>
      <c r="B1379" s="237"/>
      <c r="C1379" s="238"/>
      <c r="D1379" s="230" t="s">
        <v>234</v>
      </c>
      <c r="E1379" s="239" t="s">
        <v>19</v>
      </c>
      <c r="F1379" s="240" t="s">
        <v>1797</v>
      </c>
      <c r="G1379" s="238"/>
      <c r="H1379" s="241">
        <v>0.24</v>
      </c>
      <c r="I1379" s="242"/>
      <c r="J1379" s="238"/>
      <c r="K1379" s="238"/>
      <c r="L1379" s="243"/>
      <c r="M1379" s="244"/>
      <c r="N1379" s="245"/>
      <c r="O1379" s="245"/>
      <c r="P1379" s="245"/>
      <c r="Q1379" s="245"/>
      <c r="R1379" s="245"/>
      <c r="S1379" s="245"/>
      <c r="T1379" s="246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47" t="s">
        <v>234</v>
      </c>
      <c r="AU1379" s="247" t="s">
        <v>82</v>
      </c>
      <c r="AV1379" s="13" t="s">
        <v>82</v>
      </c>
      <c r="AW1379" s="13" t="s">
        <v>33</v>
      </c>
      <c r="AX1379" s="13" t="s">
        <v>72</v>
      </c>
      <c r="AY1379" s="247" t="s">
        <v>221</v>
      </c>
    </row>
    <row r="1380" spans="1:51" s="13" customFormat="1" ht="12">
      <c r="A1380" s="13"/>
      <c r="B1380" s="237"/>
      <c r="C1380" s="238"/>
      <c r="D1380" s="230" t="s">
        <v>234</v>
      </c>
      <c r="E1380" s="239" t="s">
        <v>19</v>
      </c>
      <c r="F1380" s="240" t="s">
        <v>1798</v>
      </c>
      <c r="G1380" s="238"/>
      <c r="H1380" s="241">
        <v>0.54</v>
      </c>
      <c r="I1380" s="242"/>
      <c r="J1380" s="238"/>
      <c r="K1380" s="238"/>
      <c r="L1380" s="243"/>
      <c r="M1380" s="244"/>
      <c r="N1380" s="245"/>
      <c r="O1380" s="245"/>
      <c r="P1380" s="245"/>
      <c r="Q1380" s="245"/>
      <c r="R1380" s="245"/>
      <c r="S1380" s="245"/>
      <c r="T1380" s="246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47" t="s">
        <v>234</v>
      </c>
      <c r="AU1380" s="247" t="s">
        <v>82</v>
      </c>
      <c r="AV1380" s="13" t="s">
        <v>82</v>
      </c>
      <c r="AW1380" s="13" t="s">
        <v>33</v>
      </c>
      <c r="AX1380" s="13" t="s">
        <v>72</v>
      </c>
      <c r="AY1380" s="247" t="s">
        <v>221</v>
      </c>
    </row>
    <row r="1381" spans="1:51" s="15" customFormat="1" ht="12">
      <c r="A1381" s="15"/>
      <c r="B1381" s="258"/>
      <c r="C1381" s="259"/>
      <c r="D1381" s="230" t="s">
        <v>234</v>
      </c>
      <c r="E1381" s="260" t="s">
        <v>19</v>
      </c>
      <c r="F1381" s="261" t="s">
        <v>243</v>
      </c>
      <c r="G1381" s="259"/>
      <c r="H1381" s="262">
        <v>1.98</v>
      </c>
      <c r="I1381" s="263"/>
      <c r="J1381" s="259"/>
      <c r="K1381" s="259"/>
      <c r="L1381" s="264"/>
      <c r="M1381" s="265"/>
      <c r="N1381" s="266"/>
      <c r="O1381" s="266"/>
      <c r="P1381" s="266"/>
      <c r="Q1381" s="266"/>
      <c r="R1381" s="266"/>
      <c r="S1381" s="266"/>
      <c r="T1381" s="267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T1381" s="268" t="s">
        <v>234</v>
      </c>
      <c r="AU1381" s="268" t="s">
        <v>82</v>
      </c>
      <c r="AV1381" s="15" t="s">
        <v>228</v>
      </c>
      <c r="AW1381" s="15" t="s">
        <v>33</v>
      </c>
      <c r="AX1381" s="15" t="s">
        <v>80</v>
      </c>
      <c r="AY1381" s="268" t="s">
        <v>221</v>
      </c>
    </row>
    <row r="1382" spans="1:65" s="2" customFormat="1" ht="37.8" customHeight="1">
      <c r="A1382" s="41"/>
      <c r="B1382" s="42"/>
      <c r="C1382" s="269" t="s">
        <v>1799</v>
      </c>
      <c r="D1382" s="269" t="s">
        <v>295</v>
      </c>
      <c r="E1382" s="270" t="s">
        <v>1800</v>
      </c>
      <c r="F1382" s="271" t="s">
        <v>1801</v>
      </c>
      <c r="G1382" s="272" t="s">
        <v>336</v>
      </c>
      <c r="H1382" s="273">
        <v>2</v>
      </c>
      <c r="I1382" s="274"/>
      <c r="J1382" s="275">
        <f>ROUND(I1382*H1382,2)</f>
        <v>0</v>
      </c>
      <c r="K1382" s="271" t="s">
        <v>632</v>
      </c>
      <c r="L1382" s="276"/>
      <c r="M1382" s="277" t="s">
        <v>19</v>
      </c>
      <c r="N1382" s="278" t="s">
        <v>43</v>
      </c>
      <c r="O1382" s="87"/>
      <c r="P1382" s="226">
        <f>O1382*H1382</f>
        <v>0</v>
      </c>
      <c r="Q1382" s="226">
        <v>0</v>
      </c>
      <c r="R1382" s="226">
        <f>Q1382*H1382</f>
        <v>0</v>
      </c>
      <c r="S1382" s="226">
        <v>0</v>
      </c>
      <c r="T1382" s="227">
        <f>S1382*H1382</f>
        <v>0</v>
      </c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R1382" s="228" t="s">
        <v>279</v>
      </c>
      <c r="AT1382" s="228" t="s">
        <v>295</v>
      </c>
      <c r="AU1382" s="228" t="s">
        <v>82</v>
      </c>
      <c r="AY1382" s="20" t="s">
        <v>221</v>
      </c>
      <c r="BE1382" s="229">
        <f>IF(N1382="základní",J1382,0)</f>
        <v>0</v>
      </c>
      <c r="BF1382" s="229">
        <f>IF(N1382="snížená",J1382,0)</f>
        <v>0</v>
      </c>
      <c r="BG1382" s="229">
        <f>IF(N1382="zákl. přenesená",J1382,0)</f>
        <v>0</v>
      </c>
      <c r="BH1382" s="229">
        <f>IF(N1382="sníž. přenesená",J1382,0)</f>
        <v>0</v>
      </c>
      <c r="BI1382" s="229">
        <f>IF(N1382="nulová",J1382,0)</f>
        <v>0</v>
      </c>
      <c r="BJ1382" s="20" t="s">
        <v>80</v>
      </c>
      <c r="BK1382" s="229">
        <f>ROUND(I1382*H1382,2)</f>
        <v>0</v>
      </c>
      <c r="BL1382" s="20" t="s">
        <v>228</v>
      </c>
      <c r="BM1382" s="228" t="s">
        <v>1802</v>
      </c>
    </row>
    <row r="1383" spans="1:47" s="2" customFormat="1" ht="12">
      <c r="A1383" s="41"/>
      <c r="B1383" s="42"/>
      <c r="C1383" s="43"/>
      <c r="D1383" s="230" t="s">
        <v>230</v>
      </c>
      <c r="E1383" s="43"/>
      <c r="F1383" s="231" t="s">
        <v>1801</v>
      </c>
      <c r="G1383" s="43"/>
      <c r="H1383" s="43"/>
      <c r="I1383" s="232"/>
      <c r="J1383" s="43"/>
      <c r="K1383" s="43"/>
      <c r="L1383" s="47"/>
      <c r="M1383" s="233"/>
      <c r="N1383" s="234"/>
      <c r="O1383" s="87"/>
      <c r="P1383" s="87"/>
      <c r="Q1383" s="87"/>
      <c r="R1383" s="87"/>
      <c r="S1383" s="87"/>
      <c r="T1383" s="88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T1383" s="20" t="s">
        <v>230</v>
      </c>
      <c r="AU1383" s="20" t="s">
        <v>82</v>
      </c>
    </row>
    <row r="1384" spans="1:65" s="2" customFormat="1" ht="37.8" customHeight="1">
      <c r="A1384" s="41"/>
      <c r="B1384" s="42"/>
      <c r="C1384" s="269" t="s">
        <v>1803</v>
      </c>
      <c r="D1384" s="269" t="s">
        <v>295</v>
      </c>
      <c r="E1384" s="270" t="s">
        <v>1804</v>
      </c>
      <c r="F1384" s="271" t="s">
        <v>1805</v>
      </c>
      <c r="G1384" s="272" t="s">
        <v>336</v>
      </c>
      <c r="H1384" s="273">
        <v>1</v>
      </c>
      <c r="I1384" s="274"/>
      <c r="J1384" s="275">
        <f>ROUND(I1384*H1384,2)</f>
        <v>0</v>
      </c>
      <c r="K1384" s="271" t="s">
        <v>632</v>
      </c>
      <c r="L1384" s="276"/>
      <c r="M1384" s="277" t="s">
        <v>19</v>
      </c>
      <c r="N1384" s="278" t="s">
        <v>43</v>
      </c>
      <c r="O1384" s="87"/>
      <c r="P1384" s="226">
        <f>O1384*H1384</f>
        <v>0</v>
      </c>
      <c r="Q1384" s="226">
        <v>0</v>
      </c>
      <c r="R1384" s="226">
        <f>Q1384*H1384</f>
        <v>0</v>
      </c>
      <c r="S1384" s="226">
        <v>0</v>
      </c>
      <c r="T1384" s="227">
        <f>S1384*H1384</f>
        <v>0</v>
      </c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R1384" s="228" t="s">
        <v>279</v>
      </c>
      <c r="AT1384" s="228" t="s">
        <v>295</v>
      </c>
      <c r="AU1384" s="228" t="s">
        <v>82</v>
      </c>
      <c r="AY1384" s="20" t="s">
        <v>221</v>
      </c>
      <c r="BE1384" s="229">
        <f>IF(N1384="základní",J1384,0)</f>
        <v>0</v>
      </c>
      <c r="BF1384" s="229">
        <f>IF(N1384="snížená",J1384,0)</f>
        <v>0</v>
      </c>
      <c r="BG1384" s="229">
        <f>IF(N1384="zákl. přenesená",J1384,0)</f>
        <v>0</v>
      </c>
      <c r="BH1384" s="229">
        <f>IF(N1384="sníž. přenesená",J1384,0)</f>
        <v>0</v>
      </c>
      <c r="BI1384" s="229">
        <f>IF(N1384="nulová",J1384,0)</f>
        <v>0</v>
      </c>
      <c r="BJ1384" s="20" t="s">
        <v>80</v>
      </c>
      <c r="BK1384" s="229">
        <f>ROUND(I1384*H1384,2)</f>
        <v>0</v>
      </c>
      <c r="BL1384" s="20" t="s">
        <v>228</v>
      </c>
      <c r="BM1384" s="228" t="s">
        <v>1806</v>
      </c>
    </row>
    <row r="1385" spans="1:47" s="2" customFormat="1" ht="12">
      <c r="A1385" s="41"/>
      <c r="B1385" s="42"/>
      <c r="C1385" s="43"/>
      <c r="D1385" s="230" t="s">
        <v>230</v>
      </c>
      <c r="E1385" s="43"/>
      <c r="F1385" s="231" t="s">
        <v>1805</v>
      </c>
      <c r="G1385" s="43"/>
      <c r="H1385" s="43"/>
      <c r="I1385" s="232"/>
      <c r="J1385" s="43"/>
      <c r="K1385" s="43"/>
      <c r="L1385" s="47"/>
      <c r="M1385" s="233"/>
      <c r="N1385" s="234"/>
      <c r="O1385" s="87"/>
      <c r="P1385" s="87"/>
      <c r="Q1385" s="87"/>
      <c r="R1385" s="87"/>
      <c r="S1385" s="87"/>
      <c r="T1385" s="88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T1385" s="20" t="s">
        <v>230</v>
      </c>
      <c r="AU1385" s="20" t="s">
        <v>82</v>
      </c>
    </row>
    <row r="1386" spans="1:65" s="2" customFormat="1" ht="37.8" customHeight="1">
      <c r="A1386" s="41"/>
      <c r="B1386" s="42"/>
      <c r="C1386" s="269" t="s">
        <v>1807</v>
      </c>
      <c r="D1386" s="269" t="s">
        <v>295</v>
      </c>
      <c r="E1386" s="270" t="s">
        <v>1808</v>
      </c>
      <c r="F1386" s="271" t="s">
        <v>1809</v>
      </c>
      <c r="G1386" s="272" t="s">
        <v>336</v>
      </c>
      <c r="H1386" s="273">
        <v>1</v>
      </c>
      <c r="I1386" s="274"/>
      <c r="J1386" s="275">
        <f>ROUND(I1386*H1386,2)</f>
        <v>0</v>
      </c>
      <c r="K1386" s="271" t="s">
        <v>632</v>
      </c>
      <c r="L1386" s="276"/>
      <c r="M1386" s="277" t="s">
        <v>19</v>
      </c>
      <c r="N1386" s="278" t="s">
        <v>43</v>
      </c>
      <c r="O1386" s="87"/>
      <c r="P1386" s="226">
        <f>O1386*H1386</f>
        <v>0</v>
      </c>
      <c r="Q1386" s="226">
        <v>0</v>
      </c>
      <c r="R1386" s="226">
        <f>Q1386*H1386</f>
        <v>0</v>
      </c>
      <c r="S1386" s="226">
        <v>0</v>
      </c>
      <c r="T1386" s="227">
        <f>S1386*H1386</f>
        <v>0</v>
      </c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R1386" s="228" t="s">
        <v>279</v>
      </c>
      <c r="AT1386" s="228" t="s">
        <v>295</v>
      </c>
      <c r="AU1386" s="228" t="s">
        <v>82</v>
      </c>
      <c r="AY1386" s="20" t="s">
        <v>221</v>
      </c>
      <c r="BE1386" s="229">
        <f>IF(N1386="základní",J1386,0)</f>
        <v>0</v>
      </c>
      <c r="BF1386" s="229">
        <f>IF(N1386="snížená",J1386,0)</f>
        <v>0</v>
      </c>
      <c r="BG1386" s="229">
        <f>IF(N1386="zákl. přenesená",J1386,0)</f>
        <v>0</v>
      </c>
      <c r="BH1386" s="229">
        <f>IF(N1386="sníž. přenesená",J1386,0)</f>
        <v>0</v>
      </c>
      <c r="BI1386" s="229">
        <f>IF(N1386="nulová",J1386,0)</f>
        <v>0</v>
      </c>
      <c r="BJ1386" s="20" t="s">
        <v>80</v>
      </c>
      <c r="BK1386" s="229">
        <f>ROUND(I1386*H1386,2)</f>
        <v>0</v>
      </c>
      <c r="BL1386" s="20" t="s">
        <v>228</v>
      </c>
      <c r="BM1386" s="228" t="s">
        <v>1810</v>
      </c>
    </row>
    <row r="1387" spans="1:47" s="2" customFormat="1" ht="12">
      <c r="A1387" s="41"/>
      <c r="B1387" s="42"/>
      <c r="C1387" s="43"/>
      <c r="D1387" s="230" t="s">
        <v>230</v>
      </c>
      <c r="E1387" s="43"/>
      <c r="F1387" s="231" t="s">
        <v>1809</v>
      </c>
      <c r="G1387" s="43"/>
      <c r="H1387" s="43"/>
      <c r="I1387" s="232"/>
      <c r="J1387" s="43"/>
      <c r="K1387" s="43"/>
      <c r="L1387" s="47"/>
      <c r="M1387" s="233"/>
      <c r="N1387" s="234"/>
      <c r="O1387" s="87"/>
      <c r="P1387" s="87"/>
      <c r="Q1387" s="87"/>
      <c r="R1387" s="87"/>
      <c r="S1387" s="87"/>
      <c r="T1387" s="88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T1387" s="20" t="s">
        <v>230</v>
      </c>
      <c r="AU1387" s="20" t="s">
        <v>82</v>
      </c>
    </row>
    <row r="1388" spans="1:65" s="2" customFormat="1" ht="24.15" customHeight="1">
      <c r="A1388" s="41"/>
      <c r="B1388" s="42"/>
      <c r="C1388" s="217" t="s">
        <v>1811</v>
      </c>
      <c r="D1388" s="217" t="s">
        <v>223</v>
      </c>
      <c r="E1388" s="218" t="s">
        <v>1812</v>
      </c>
      <c r="F1388" s="219" t="s">
        <v>1813</v>
      </c>
      <c r="G1388" s="220" t="s">
        <v>267</v>
      </c>
      <c r="H1388" s="221">
        <v>1.704</v>
      </c>
      <c r="I1388" s="222"/>
      <c r="J1388" s="223">
        <f>ROUND(I1388*H1388,2)</f>
        <v>0</v>
      </c>
      <c r="K1388" s="219" t="s">
        <v>227</v>
      </c>
      <c r="L1388" s="47"/>
      <c r="M1388" s="224" t="s">
        <v>19</v>
      </c>
      <c r="N1388" s="225" t="s">
        <v>43</v>
      </c>
      <c r="O1388" s="87"/>
      <c r="P1388" s="226">
        <f>O1388*H1388</f>
        <v>0</v>
      </c>
      <c r="Q1388" s="226">
        <v>0</v>
      </c>
      <c r="R1388" s="226">
        <f>Q1388*H1388</f>
        <v>0</v>
      </c>
      <c r="S1388" s="226">
        <v>0</v>
      </c>
      <c r="T1388" s="227">
        <f>S1388*H1388</f>
        <v>0</v>
      </c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R1388" s="228" t="s">
        <v>341</v>
      </c>
      <c r="AT1388" s="228" t="s">
        <v>223</v>
      </c>
      <c r="AU1388" s="228" t="s">
        <v>82</v>
      </c>
      <c r="AY1388" s="20" t="s">
        <v>221</v>
      </c>
      <c r="BE1388" s="229">
        <f>IF(N1388="základní",J1388,0)</f>
        <v>0</v>
      </c>
      <c r="BF1388" s="229">
        <f>IF(N1388="snížená",J1388,0)</f>
        <v>0</v>
      </c>
      <c r="BG1388" s="229">
        <f>IF(N1388="zákl. přenesená",J1388,0)</f>
        <v>0</v>
      </c>
      <c r="BH1388" s="229">
        <f>IF(N1388="sníž. přenesená",J1388,0)</f>
        <v>0</v>
      </c>
      <c r="BI1388" s="229">
        <f>IF(N1388="nulová",J1388,0)</f>
        <v>0</v>
      </c>
      <c r="BJ1388" s="20" t="s">
        <v>80</v>
      </c>
      <c r="BK1388" s="229">
        <f>ROUND(I1388*H1388,2)</f>
        <v>0</v>
      </c>
      <c r="BL1388" s="20" t="s">
        <v>341</v>
      </c>
      <c r="BM1388" s="228" t="s">
        <v>1814</v>
      </c>
    </row>
    <row r="1389" spans="1:47" s="2" customFormat="1" ht="12">
      <c r="A1389" s="41"/>
      <c r="B1389" s="42"/>
      <c r="C1389" s="43"/>
      <c r="D1389" s="230" t="s">
        <v>230</v>
      </c>
      <c r="E1389" s="43"/>
      <c r="F1389" s="231" t="s">
        <v>1815</v>
      </c>
      <c r="G1389" s="43"/>
      <c r="H1389" s="43"/>
      <c r="I1389" s="232"/>
      <c r="J1389" s="43"/>
      <c r="K1389" s="43"/>
      <c r="L1389" s="47"/>
      <c r="M1389" s="233"/>
      <c r="N1389" s="234"/>
      <c r="O1389" s="87"/>
      <c r="P1389" s="87"/>
      <c r="Q1389" s="87"/>
      <c r="R1389" s="87"/>
      <c r="S1389" s="87"/>
      <c r="T1389" s="88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T1389" s="20" t="s">
        <v>230</v>
      </c>
      <c r="AU1389" s="20" t="s">
        <v>82</v>
      </c>
    </row>
    <row r="1390" spans="1:47" s="2" customFormat="1" ht="12">
      <c r="A1390" s="41"/>
      <c r="B1390" s="42"/>
      <c r="C1390" s="43"/>
      <c r="D1390" s="235" t="s">
        <v>232</v>
      </c>
      <c r="E1390" s="43"/>
      <c r="F1390" s="236" t="s">
        <v>1816</v>
      </c>
      <c r="G1390" s="43"/>
      <c r="H1390" s="43"/>
      <c r="I1390" s="232"/>
      <c r="J1390" s="43"/>
      <c r="K1390" s="43"/>
      <c r="L1390" s="47"/>
      <c r="M1390" s="233"/>
      <c r="N1390" s="234"/>
      <c r="O1390" s="87"/>
      <c r="P1390" s="87"/>
      <c r="Q1390" s="87"/>
      <c r="R1390" s="87"/>
      <c r="S1390" s="87"/>
      <c r="T1390" s="88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T1390" s="20" t="s">
        <v>232</v>
      </c>
      <c r="AU1390" s="20" t="s">
        <v>82</v>
      </c>
    </row>
    <row r="1391" spans="1:63" s="12" customFormat="1" ht="22.8" customHeight="1">
      <c r="A1391" s="12"/>
      <c r="B1391" s="201"/>
      <c r="C1391" s="202"/>
      <c r="D1391" s="203" t="s">
        <v>71</v>
      </c>
      <c r="E1391" s="215" t="s">
        <v>1817</v>
      </c>
      <c r="F1391" s="215" t="s">
        <v>1818</v>
      </c>
      <c r="G1391" s="202"/>
      <c r="H1391" s="202"/>
      <c r="I1391" s="205"/>
      <c r="J1391" s="216">
        <f>BK1391</f>
        <v>0</v>
      </c>
      <c r="K1391" s="202"/>
      <c r="L1391" s="207"/>
      <c r="M1391" s="208"/>
      <c r="N1391" s="209"/>
      <c r="O1391" s="209"/>
      <c r="P1391" s="210">
        <f>SUM(P1392:P1431)</f>
        <v>0</v>
      </c>
      <c r="Q1391" s="209"/>
      <c r="R1391" s="210">
        <f>SUM(R1392:R1431)</f>
        <v>0.031084507999999997</v>
      </c>
      <c r="S1391" s="209"/>
      <c r="T1391" s="211">
        <f>SUM(T1392:T1431)</f>
        <v>0</v>
      </c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R1391" s="212" t="s">
        <v>82</v>
      </c>
      <c r="AT1391" s="213" t="s">
        <v>71</v>
      </c>
      <c r="AU1391" s="213" t="s">
        <v>80</v>
      </c>
      <c r="AY1391" s="212" t="s">
        <v>221</v>
      </c>
      <c r="BK1391" s="214">
        <f>SUM(BK1392:BK1431)</f>
        <v>0</v>
      </c>
    </row>
    <row r="1392" spans="1:65" s="2" customFormat="1" ht="24.15" customHeight="1">
      <c r="A1392" s="41"/>
      <c r="B1392" s="42"/>
      <c r="C1392" s="217" t="s">
        <v>1819</v>
      </c>
      <c r="D1392" s="217" t="s">
        <v>223</v>
      </c>
      <c r="E1392" s="218" t="s">
        <v>1820</v>
      </c>
      <c r="F1392" s="219" t="s">
        <v>1821</v>
      </c>
      <c r="G1392" s="220" t="s">
        <v>305</v>
      </c>
      <c r="H1392" s="221">
        <v>2.1</v>
      </c>
      <c r="I1392" s="222"/>
      <c r="J1392" s="223">
        <f>ROUND(I1392*H1392,2)</f>
        <v>0</v>
      </c>
      <c r="K1392" s="219" t="s">
        <v>227</v>
      </c>
      <c r="L1392" s="47"/>
      <c r="M1392" s="224" t="s">
        <v>19</v>
      </c>
      <c r="N1392" s="225" t="s">
        <v>43</v>
      </c>
      <c r="O1392" s="87"/>
      <c r="P1392" s="226">
        <f>O1392*H1392</f>
        <v>0</v>
      </c>
      <c r="Q1392" s="226">
        <v>0.000214</v>
      </c>
      <c r="R1392" s="226">
        <f>Q1392*H1392</f>
        <v>0.00044940000000000003</v>
      </c>
      <c r="S1392" s="226">
        <v>0</v>
      </c>
      <c r="T1392" s="227">
        <f>S1392*H1392</f>
        <v>0</v>
      </c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R1392" s="228" t="s">
        <v>341</v>
      </c>
      <c r="AT1392" s="228" t="s">
        <v>223</v>
      </c>
      <c r="AU1392" s="228" t="s">
        <v>82</v>
      </c>
      <c r="AY1392" s="20" t="s">
        <v>221</v>
      </c>
      <c r="BE1392" s="229">
        <f>IF(N1392="základní",J1392,0)</f>
        <v>0</v>
      </c>
      <c r="BF1392" s="229">
        <f>IF(N1392="snížená",J1392,0)</f>
        <v>0</v>
      </c>
      <c r="BG1392" s="229">
        <f>IF(N1392="zákl. přenesená",J1392,0)</f>
        <v>0</v>
      </c>
      <c r="BH1392" s="229">
        <f>IF(N1392="sníž. přenesená",J1392,0)</f>
        <v>0</v>
      </c>
      <c r="BI1392" s="229">
        <f>IF(N1392="nulová",J1392,0)</f>
        <v>0</v>
      </c>
      <c r="BJ1392" s="20" t="s">
        <v>80</v>
      </c>
      <c r="BK1392" s="229">
        <f>ROUND(I1392*H1392,2)</f>
        <v>0</v>
      </c>
      <c r="BL1392" s="20" t="s">
        <v>341</v>
      </c>
      <c r="BM1392" s="228" t="s">
        <v>1822</v>
      </c>
    </row>
    <row r="1393" spans="1:47" s="2" customFormat="1" ht="12">
      <c r="A1393" s="41"/>
      <c r="B1393" s="42"/>
      <c r="C1393" s="43"/>
      <c r="D1393" s="230" t="s">
        <v>230</v>
      </c>
      <c r="E1393" s="43"/>
      <c r="F1393" s="231" t="s">
        <v>1823</v>
      </c>
      <c r="G1393" s="43"/>
      <c r="H1393" s="43"/>
      <c r="I1393" s="232"/>
      <c r="J1393" s="43"/>
      <c r="K1393" s="43"/>
      <c r="L1393" s="47"/>
      <c r="M1393" s="233"/>
      <c r="N1393" s="234"/>
      <c r="O1393" s="87"/>
      <c r="P1393" s="87"/>
      <c r="Q1393" s="87"/>
      <c r="R1393" s="87"/>
      <c r="S1393" s="87"/>
      <c r="T1393" s="88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T1393" s="20" t="s">
        <v>230</v>
      </c>
      <c r="AU1393" s="20" t="s">
        <v>82</v>
      </c>
    </row>
    <row r="1394" spans="1:47" s="2" customFormat="1" ht="12">
      <c r="A1394" s="41"/>
      <c r="B1394" s="42"/>
      <c r="C1394" s="43"/>
      <c r="D1394" s="235" t="s">
        <v>232</v>
      </c>
      <c r="E1394" s="43"/>
      <c r="F1394" s="236" t="s">
        <v>1824</v>
      </c>
      <c r="G1394" s="43"/>
      <c r="H1394" s="43"/>
      <c r="I1394" s="232"/>
      <c r="J1394" s="43"/>
      <c r="K1394" s="43"/>
      <c r="L1394" s="47"/>
      <c r="M1394" s="233"/>
      <c r="N1394" s="234"/>
      <c r="O1394" s="87"/>
      <c r="P1394" s="87"/>
      <c r="Q1394" s="87"/>
      <c r="R1394" s="87"/>
      <c r="S1394" s="87"/>
      <c r="T1394" s="88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T1394" s="20" t="s">
        <v>232</v>
      </c>
      <c r="AU1394" s="20" t="s">
        <v>82</v>
      </c>
    </row>
    <row r="1395" spans="1:51" s="14" customFormat="1" ht="12">
      <c r="A1395" s="14"/>
      <c r="B1395" s="248"/>
      <c r="C1395" s="249"/>
      <c r="D1395" s="230" t="s">
        <v>234</v>
      </c>
      <c r="E1395" s="250" t="s">
        <v>19</v>
      </c>
      <c r="F1395" s="251" t="s">
        <v>1825</v>
      </c>
      <c r="G1395" s="249"/>
      <c r="H1395" s="250" t="s">
        <v>19</v>
      </c>
      <c r="I1395" s="252"/>
      <c r="J1395" s="249"/>
      <c r="K1395" s="249"/>
      <c r="L1395" s="253"/>
      <c r="M1395" s="254"/>
      <c r="N1395" s="255"/>
      <c r="O1395" s="255"/>
      <c r="P1395" s="255"/>
      <c r="Q1395" s="255"/>
      <c r="R1395" s="255"/>
      <c r="S1395" s="255"/>
      <c r="T1395" s="256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57" t="s">
        <v>234</v>
      </c>
      <c r="AU1395" s="257" t="s">
        <v>82</v>
      </c>
      <c r="AV1395" s="14" t="s">
        <v>80</v>
      </c>
      <c r="AW1395" s="14" t="s">
        <v>33</v>
      </c>
      <c r="AX1395" s="14" t="s">
        <v>72</v>
      </c>
      <c r="AY1395" s="257" t="s">
        <v>221</v>
      </c>
    </row>
    <row r="1396" spans="1:51" s="13" customFormat="1" ht="12">
      <c r="A1396" s="13"/>
      <c r="B1396" s="237"/>
      <c r="C1396" s="238"/>
      <c r="D1396" s="230" t="s">
        <v>234</v>
      </c>
      <c r="E1396" s="239" t="s">
        <v>19</v>
      </c>
      <c r="F1396" s="240" t="s">
        <v>1826</v>
      </c>
      <c r="G1396" s="238"/>
      <c r="H1396" s="241">
        <v>2.1</v>
      </c>
      <c r="I1396" s="242"/>
      <c r="J1396" s="238"/>
      <c r="K1396" s="238"/>
      <c r="L1396" s="243"/>
      <c r="M1396" s="244"/>
      <c r="N1396" s="245"/>
      <c r="O1396" s="245"/>
      <c r="P1396" s="245"/>
      <c r="Q1396" s="245"/>
      <c r="R1396" s="245"/>
      <c r="S1396" s="245"/>
      <c r="T1396" s="246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47" t="s">
        <v>234</v>
      </c>
      <c r="AU1396" s="247" t="s">
        <v>82</v>
      </c>
      <c r="AV1396" s="13" t="s">
        <v>82</v>
      </c>
      <c r="AW1396" s="13" t="s">
        <v>33</v>
      </c>
      <c r="AX1396" s="13" t="s">
        <v>72</v>
      </c>
      <c r="AY1396" s="247" t="s">
        <v>221</v>
      </c>
    </row>
    <row r="1397" spans="1:51" s="15" customFormat="1" ht="12">
      <c r="A1397" s="15"/>
      <c r="B1397" s="258"/>
      <c r="C1397" s="259"/>
      <c r="D1397" s="230" t="s">
        <v>234</v>
      </c>
      <c r="E1397" s="260" t="s">
        <v>19</v>
      </c>
      <c r="F1397" s="261" t="s">
        <v>243</v>
      </c>
      <c r="G1397" s="259"/>
      <c r="H1397" s="262">
        <v>2.1</v>
      </c>
      <c r="I1397" s="263"/>
      <c r="J1397" s="259"/>
      <c r="K1397" s="259"/>
      <c r="L1397" s="264"/>
      <c r="M1397" s="265"/>
      <c r="N1397" s="266"/>
      <c r="O1397" s="266"/>
      <c r="P1397" s="266"/>
      <c r="Q1397" s="266"/>
      <c r="R1397" s="266"/>
      <c r="S1397" s="266"/>
      <c r="T1397" s="267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T1397" s="268" t="s">
        <v>234</v>
      </c>
      <c r="AU1397" s="268" t="s">
        <v>82</v>
      </c>
      <c r="AV1397" s="15" t="s">
        <v>228</v>
      </c>
      <c r="AW1397" s="15" t="s">
        <v>33</v>
      </c>
      <c r="AX1397" s="15" t="s">
        <v>80</v>
      </c>
      <c r="AY1397" s="268" t="s">
        <v>221</v>
      </c>
    </row>
    <row r="1398" spans="1:65" s="2" customFormat="1" ht="21.75" customHeight="1">
      <c r="A1398" s="41"/>
      <c r="B1398" s="42"/>
      <c r="C1398" s="217" t="s">
        <v>1827</v>
      </c>
      <c r="D1398" s="217" t="s">
        <v>223</v>
      </c>
      <c r="E1398" s="218" t="s">
        <v>1828</v>
      </c>
      <c r="F1398" s="219" t="s">
        <v>1829</v>
      </c>
      <c r="G1398" s="220" t="s">
        <v>226</v>
      </c>
      <c r="H1398" s="221">
        <v>177.173</v>
      </c>
      <c r="I1398" s="222"/>
      <c r="J1398" s="223">
        <f>ROUND(I1398*H1398,2)</f>
        <v>0</v>
      </c>
      <c r="K1398" s="219" t="s">
        <v>227</v>
      </c>
      <c r="L1398" s="47"/>
      <c r="M1398" s="224" t="s">
        <v>19</v>
      </c>
      <c r="N1398" s="225" t="s">
        <v>43</v>
      </c>
      <c r="O1398" s="87"/>
      <c r="P1398" s="226">
        <f>O1398*H1398</f>
        <v>0</v>
      </c>
      <c r="Q1398" s="226">
        <v>0</v>
      </c>
      <c r="R1398" s="226">
        <f>Q1398*H1398</f>
        <v>0</v>
      </c>
      <c r="S1398" s="226">
        <v>0</v>
      </c>
      <c r="T1398" s="227">
        <f>S1398*H1398</f>
        <v>0</v>
      </c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R1398" s="228" t="s">
        <v>341</v>
      </c>
      <c r="AT1398" s="228" t="s">
        <v>223</v>
      </c>
      <c r="AU1398" s="228" t="s">
        <v>82</v>
      </c>
      <c r="AY1398" s="20" t="s">
        <v>221</v>
      </c>
      <c r="BE1398" s="229">
        <f>IF(N1398="základní",J1398,0)</f>
        <v>0</v>
      </c>
      <c r="BF1398" s="229">
        <f>IF(N1398="snížená",J1398,0)</f>
        <v>0</v>
      </c>
      <c r="BG1398" s="229">
        <f>IF(N1398="zákl. přenesená",J1398,0)</f>
        <v>0</v>
      </c>
      <c r="BH1398" s="229">
        <f>IF(N1398="sníž. přenesená",J1398,0)</f>
        <v>0</v>
      </c>
      <c r="BI1398" s="229">
        <f>IF(N1398="nulová",J1398,0)</f>
        <v>0</v>
      </c>
      <c r="BJ1398" s="20" t="s">
        <v>80</v>
      </c>
      <c r="BK1398" s="229">
        <f>ROUND(I1398*H1398,2)</f>
        <v>0</v>
      </c>
      <c r="BL1398" s="20" t="s">
        <v>341</v>
      </c>
      <c r="BM1398" s="228" t="s">
        <v>1830</v>
      </c>
    </row>
    <row r="1399" spans="1:47" s="2" customFormat="1" ht="12">
      <c r="A1399" s="41"/>
      <c r="B1399" s="42"/>
      <c r="C1399" s="43"/>
      <c r="D1399" s="230" t="s">
        <v>230</v>
      </c>
      <c r="E1399" s="43"/>
      <c r="F1399" s="231" t="s">
        <v>1831</v>
      </c>
      <c r="G1399" s="43"/>
      <c r="H1399" s="43"/>
      <c r="I1399" s="232"/>
      <c r="J1399" s="43"/>
      <c r="K1399" s="43"/>
      <c r="L1399" s="47"/>
      <c r="M1399" s="233"/>
      <c r="N1399" s="234"/>
      <c r="O1399" s="87"/>
      <c r="P1399" s="87"/>
      <c r="Q1399" s="87"/>
      <c r="R1399" s="87"/>
      <c r="S1399" s="87"/>
      <c r="T1399" s="88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T1399" s="20" t="s">
        <v>230</v>
      </c>
      <c r="AU1399" s="20" t="s">
        <v>82</v>
      </c>
    </row>
    <row r="1400" spans="1:47" s="2" customFormat="1" ht="12">
      <c r="A1400" s="41"/>
      <c r="B1400" s="42"/>
      <c r="C1400" s="43"/>
      <c r="D1400" s="235" t="s">
        <v>232</v>
      </c>
      <c r="E1400" s="43"/>
      <c r="F1400" s="236" t="s">
        <v>1832</v>
      </c>
      <c r="G1400" s="43"/>
      <c r="H1400" s="43"/>
      <c r="I1400" s="232"/>
      <c r="J1400" s="43"/>
      <c r="K1400" s="43"/>
      <c r="L1400" s="47"/>
      <c r="M1400" s="233"/>
      <c r="N1400" s="234"/>
      <c r="O1400" s="87"/>
      <c r="P1400" s="87"/>
      <c r="Q1400" s="87"/>
      <c r="R1400" s="87"/>
      <c r="S1400" s="87"/>
      <c r="T1400" s="88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T1400" s="20" t="s">
        <v>232</v>
      </c>
      <c r="AU1400" s="20" t="s">
        <v>82</v>
      </c>
    </row>
    <row r="1401" spans="1:51" s="14" customFormat="1" ht="12">
      <c r="A1401" s="14"/>
      <c r="B1401" s="248"/>
      <c r="C1401" s="249"/>
      <c r="D1401" s="230" t="s">
        <v>234</v>
      </c>
      <c r="E1401" s="250" t="s">
        <v>19</v>
      </c>
      <c r="F1401" s="251" t="s">
        <v>1343</v>
      </c>
      <c r="G1401" s="249"/>
      <c r="H1401" s="250" t="s">
        <v>19</v>
      </c>
      <c r="I1401" s="252"/>
      <c r="J1401" s="249"/>
      <c r="K1401" s="249"/>
      <c r="L1401" s="253"/>
      <c r="M1401" s="254"/>
      <c r="N1401" s="255"/>
      <c r="O1401" s="255"/>
      <c r="P1401" s="255"/>
      <c r="Q1401" s="255"/>
      <c r="R1401" s="255"/>
      <c r="S1401" s="255"/>
      <c r="T1401" s="256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7" t="s">
        <v>234</v>
      </c>
      <c r="AU1401" s="257" t="s">
        <v>82</v>
      </c>
      <c r="AV1401" s="14" t="s">
        <v>80</v>
      </c>
      <c r="AW1401" s="14" t="s">
        <v>33</v>
      </c>
      <c r="AX1401" s="14" t="s">
        <v>72</v>
      </c>
      <c r="AY1401" s="257" t="s">
        <v>221</v>
      </c>
    </row>
    <row r="1402" spans="1:51" s="13" customFormat="1" ht="12">
      <c r="A1402" s="13"/>
      <c r="B1402" s="237"/>
      <c r="C1402" s="238"/>
      <c r="D1402" s="230" t="s">
        <v>234</v>
      </c>
      <c r="E1402" s="239" t="s">
        <v>19</v>
      </c>
      <c r="F1402" s="240" t="s">
        <v>1344</v>
      </c>
      <c r="G1402" s="238"/>
      <c r="H1402" s="241">
        <v>91.337</v>
      </c>
      <c r="I1402" s="242"/>
      <c r="J1402" s="238"/>
      <c r="K1402" s="238"/>
      <c r="L1402" s="243"/>
      <c r="M1402" s="244"/>
      <c r="N1402" s="245"/>
      <c r="O1402" s="245"/>
      <c r="P1402" s="245"/>
      <c r="Q1402" s="245"/>
      <c r="R1402" s="245"/>
      <c r="S1402" s="245"/>
      <c r="T1402" s="246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47" t="s">
        <v>234</v>
      </c>
      <c r="AU1402" s="247" t="s">
        <v>82</v>
      </c>
      <c r="AV1402" s="13" t="s">
        <v>82</v>
      </c>
      <c r="AW1402" s="13" t="s">
        <v>33</v>
      </c>
      <c r="AX1402" s="13" t="s">
        <v>72</v>
      </c>
      <c r="AY1402" s="247" t="s">
        <v>221</v>
      </c>
    </row>
    <row r="1403" spans="1:51" s="13" customFormat="1" ht="12">
      <c r="A1403" s="13"/>
      <c r="B1403" s="237"/>
      <c r="C1403" s="238"/>
      <c r="D1403" s="230" t="s">
        <v>234</v>
      </c>
      <c r="E1403" s="239" t="s">
        <v>19</v>
      </c>
      <c r="F1403" s="240" t="s">
        <v>1345</v>
      </c>
      <c r="G1403" s="238"/>
      <c r="H1403" s="241">
        <v>-7.622</v>
      </c>
      <c r="I1403" s="242"/>
      <c r="J1403" s="238"/>
      <c r="K1403" s="238"/>
      <c r="L1403" s="243"/>
      <c r="M1403" s="244"/>
      <c r="N1403" s="245"/>
      <c r="O1403" s="245"/>
      <c r="P1403" s="245"/>
      <c r="Q1403" s="245"/>
      <c r="R1403" s="245"/>
      <c r="S1403" s="245"/>
      <c r="T1403" s="246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47" t="s">
        <v>234</v>
      </c>
      <c r="AU1403" s="247" t="s">
        <v>82</v>
      </c>
      <c r="AV1403" s="13" t="s">
        <v>82</v>
      </c>
      <c r="AW1403" s="13" t="s">
        <v>33</v>
      </c>
      <c r="AX1403" s="13" t="s">
        <v>72</v>
      </c>
      <c r="AY1403" s="247" t="s">
        <v>221</v>
      </c>
    </row>
    <row r="1404" spans="1:51" s="13" customFormat="1" ht="12">
      <c r="A1404" s="13"/>
      <c r="B1404" s="237"/>
      <c r="C1404" s="238"/>
      <c r="D1404" s="230" t="s">
        <v>234</v>
      </c>
      <c r="E1404" s="239" t="s">
        <v>19</v>
      </c>
      <c r="F1404" s="240" t="s">
        <v>1346</v>
      </c>
      <c r="G1404" s="238"/>
      <c r="H1404" s="241">
        <v>-8.408</v>
      </c>
      <c r="I1404" s="242"/>
      <c r="J1404" s="238"/>
      <c r="K1404" s="238"/>
      <c r="L1404" s="243"/>
      <c r="M1404" s="244"/>
      <c r="N1404" s="245"/>
      <c r="O1404" s="245"/>
      <c r="P1404" s="245"/>
      <c r="Q1404" s="245"/>
      <c r="R1404" s="245"/>
      <c r="S1404" s="245"/>
      <c r="T1404" s="246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47" t="s">
        <v>234</v>
      </c>
      <c r="AU1404" s="247" t="s">
        <v>82</v>
      </c>
      <c r="AV1404" s="13" t="s">
        <v>82</v>
      </c>
      <c r="AW1404" s="13" t="s">
        <v>33</v>
      </c>
      <c r="AX1404" s="13" t="s">
        <v>72</v>
      </c>
      <c r="AY1404" s="247" t="s">
        <v>221</v>
      </c>
    </row>
    <row r="1405" spans="1:51" s="13" customFormat="1" ht="12">
      <c r="A1405" s="13"/>
      <c r="B1405" s="237"/>
      <c r="C1405" s="238"/>
      <c r="D1405" s="230" t="s">
        <v>234</v>
      </c>
      <c r="E1405" s="239" t="s">
        <v>19</v>
      </c>
      <c r="F1405" s="240" t="s">
        <v>1347</v>
      </c>
      <c r="G1405" s="238"/>
      <c r="H1405" s="241">
        <v>-5.96</v>
      </c>
      <c r="I1405" s="242"/>
      <c r="J1405" s="238"/>
      <c r="K1405" s="238"/>
      <c r="L1405" s="243"/>
      <c r="M1405" s="244"/>
      <c r="N1405" s="245"/>
      <c r="O1405" s="245"/>
      <c r="P1405" s="245"/>
      <c r="Q1405" s="245"/>
      <c r="R1405" s="245"/>
      <c r="S1405" s="245"/>
      <c r="T1405" s="246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47" t="s">
        <v>234</v>
      </c>
      <c r="AU1405" s="247" t="s">
        <v>82</v>
      </c>
      <c r="AV1405" s="13" t="s">
        <v>82</v>
      </c>
      <c r="AW1405" s="13" t="s">
        <v>33</v>
      </c>
      <c r="AX1405" s="13" t="s">
        <v>72</v>
      </c>
      <c r="AY1405" s="247" t="s">
        <v>221</v>
      </c>
    </row>
    <row r="1406" spans="1:51" s="13" customFormat="1" ht="12">
      <c r="A1406" s="13"/>
      <c r="B1406" s="237"/>
      <c r="C1406" s="238"/>
      <c r="D1406" s="230" t="s">
        <v>234</v>
      </c>
      <c r="E1406" s="239" t="s">
        <v>19</v>
      </c>
      <c r="F1406" s="240" t="s">
        <v>1833</v>
      </c>
      <c r="G1406" s="238"/>
      <c r="H1406" s="241">
        <v>11.186</v>
      </c>
      <c r="I1406" s="242"/>
      <c r="J1406" s="238"/>
      <c r="K1406" s="238"/>
      <c r="L1406" s="243"/>
      <c r="M1406" s="244"/>
      <c r="N1406" s="245"/>
      <c r="O1406" s="245"/>
      <c r="P1406" s="245"/>
      <c r="Q1406" s="245"/>
      <c r="R1406" s="245"/>
      <c r="S1406" s="245"/>
      <c r="T1406" s="246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47" t="s">
        <v>234</v>
      </c>
      <c r="AU1406" s="247" t="s">
        <v>82</v>
      </c>
      <c r="AV1406" s="13" t="s">
        <v>82</v>
      </c>
      <c r="AW1406" s="13" t="s">
        <v>33</v>
      </c>
      <c r="AX1406" s="13" t="s">
        <v>72</v>
      </c>
      <c r="AY1406" s="247" t="s">
        <v>221</v>
      </c>
    </row>
    <row r="1407" spans="1:51" s="16" customFormat="1" ht="12">
      <c r="A1407" s="16"/>
      <c r="B1407" s="279"/>
      <c r="C1407" s="280"/>
      <c r="D1407" s="230" t="s">
        <v>234</v>
      </c>
      <c r="E1407" s="281" t="s">
        <v>19</v>
      </c>
      <c r="F1407" s="282" t="s">
        <v>450</v>
      </c>
      <c r="G1407" s="280"/>
      <c r="H1407" s="283">
        <v>80.533</v>
      </c>
      <c r="I1407" s="284"/>
      <c r="J1407" s="280"/>
      <c r="K1407" s="280"/>
      <c r="L1407" s="285"/>
      <c r="M1407" s="286"/>
      <c r="N1407" s="287"/>
      <c r="O1407" s="287"/>
      <c r="P1407" s="287"/>
      <c r="Q1407" s="287"/>
      <c r="R1407" s="287"/>
      <c r="S1407" s="287"/>
      <c r="T1407" s="288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T1407" s="289" t="s">
        <v>234</v>
      </c>
      <c r="AU1407" s="289" t="s">
        <v>82</v>
      </c>
      <c r="AV1407" s="16" t="s">
        <v>95</v>
      </c>
      <c r="AW1407" s="16" t="s">
        <v>33</v>
      </c>
      <c r="AX1407" s="16" t="s">
        <v>72</v>
      </c>
      <c r="AY1407" s="289" t="s">
        <v>221</v>
      </c>
    </row>
    <row r="1408" spans="1:51" s="13" customFormat="1" ht="12">
      <c r="A1408" s="13"/>
      <c r="B1408" s="237"/>
      <c r="C1408" s="238"/>
      <c r="D1408" s="230" t="s">
        <v>234</v>
      </c>
      <c r="E1408" s="239" t="s">
        <v>19</v>
      </c>
      <c r="F1408" s="240" t="s">
        <v>1834</v>
      </c>
      <c r="G1408" s="238"/>
      <c r="H1408" s="241">
        <v>177.173</v>
      </c>
      <c r="I1408" s="242"/>
      <c r="J1408" s="238"/>
      <c r="K1408" s="238"/>
      <c r="L1408" s="243"/>
      <c r="M1408" s="244"/>
      <c r="N1408" s="245"/>
      <c r="O1408" s="245"/>
      <c r="P1408" s="245"/>
      <c r="Q1408" s="245"/>
      <c r="R1408" s="245"/>
      <c r="S1408" s="245"/>
      <c r="T1408" s="246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47" t="s">
        <v>234</v>
      </c>
      <c r="AU1408" s="247" t="s">
        <v>82</v>
      </c>
      <c r="AV1408" s="13" t="s">
        <v>82</v>
      </c>
      <c r="AW1408" s="13" t="s">
        <v>33</v>
      </c>
      <c r="AX1408" s="13" t="s">
        <v>80</v>
      </c>
      <c r="AY1408" s="247" t="s">
        <v>221</v>
      </c>
    </row>
    <row r="1409" spans="1:65" s="2" customFormat="1" ht="24.15" customHeight="1">
      <c r="A1409" s="41"/>
      <c r="B1409" s="42"/>
      <c r="C1409" s="217" t="s">
        <v>1835</v>
      </c>
      <c r="D1409" s="217" t="s">
        <v>223</v>
      </c>
      <c r="E1409" s="218" t="s">
        <v>1836</v>
      </c>
      <c r="F1409" s="219" t="s">
        <v>1837</v>
      </c>
      <c r="G1409" s="220" t="s">
        <v>226</v>
      </c>
      <c r="H1409" s="221">
        <v>177.173</v>
      </c>
      <c r="I1409" s="222"/>
      <c r="J1409" s="223">
        <f>ROUND(I1409*H1409,2)</f>
        <v>0</v>
      </c>
      <c r="K1409" s="219" t="s">
        <v>227</v>
      </c>
      <c r="L1409" s="47"/>
      <c r="M1409" s="224" t="s">
        <v>19</v>
      </c>
      <c r="N1409" s="225" t="s">
        <v>43</v>
      </c>
      <c r="O1409" s="87"/>
      <c r="P1409" s="226">
        <f>O1409*H1409</f>
        <v>0</v>
      </c>
      <c r="Q1409" s="226">
        <v>0.00015</v>
      </c>
      <c r="R1409" s="226">
        <f>Q1409*H1409</f>
        <v>0.026575949999999997</v>
      </c>
      <c r="S1409" s="226">
        <v>0</v>
      </c>
      <c r="T1409" s="227">
        <f>S1409*H1409</f>
        <v>0</v>
      </c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R1409" s="228" t="s">
        <v>341</v>
      </c>
      <c r="AT1409" s="228" t="s">
        <v>223</v>
      </c>
      <c r="AU1409" s="228" t="s">
        <v>82</v>
      </c>
      <c r="AY1409" s="20" t="s">
        <v>221</v>
      </c>
      <c r="BE1409" s="229">
        <f>IF(N1409="základní",J1409,0)</f>
        <v>0</v>
      </c>
      <c r="BF1409" s="229">
        <f>IF(N1409="snížená",J1409,0)</f>
        <v>0</v>
      </c>
      <c r="BG1409" s="229">
        <f>IF(N1409="zákl. přenesená",J1409,0)</f>
        <v>0</v>
      </c>
      <c r="BH1409" s="229">
        <f>IF(N1409="sníž. přenesená",J1409,0)</f>
        <v>0</v>
      </c>
      <c r="BI1409" s="229">
        <f>IF(N1409="nulová",J1409,0)</f>
        <v>0</v>
      </c>
      <c r="BJ1409" s="20" t="s">
        <v>80</v>
      </c>
      <c r="BK1409" s="229">
        <f>ROUND(I1409*H1409,2)</f>
        <v>0</v>
      </c>
      <c r="BL1409" s="20" t="s">
        <v>341</v>
      </c>
      <c r="BM1409" s="228" t="s">
        <v>1838</v>
      </c>
    </row>
    <row r="1410" spans="1:47" s="2" customFormat="1" ht="12">
      <c r="A1410" s="41"/>
      <c r="B1410" s="42"/>
      <c r="C1410" s="43"/>
      <c r="D1410" s="230" t="s">
        <v>230</v>
      </c>
      <c r="E1410" s="43"/>
      <c r="F1410" s="231" t="s">
        <v>1839</v>
      </c>
      <c r="G1410" s="43"/>
      <c r="H1410" s="43"/>
      <c r="I1410" s="232"/>
      <c r="J1410" s="43"/>
      <c r="K1410" s="43"/>
      <c r="L1410" s="47"/>
      <c r="M1410" s="233"/>
      <c r="N1410" s="234"/>
      <c r="O1410" s="87"/>
      <c r="P1410" s="87"/>
      <c r="Q1410" s="87"/>
      <c r="R1410" s="87"/>
      <c r="S1410" s="87"/>
      <c r="T1410" s="88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T1410" s="20" t="s">
        <v>230</v>
      </c>
      <c r="AU1410" s="20" t="s">
        <v>82</v>
      </c>
    </row>
    <row r="1411" spans="1:47" s="2" customFormat="1" ht="12">
      <c r="A1411" s="41"/>
      <c r="B1411" s="42"/>
      <c r="C1411" s="43"/>
      <c r="D1411" s="235" t="s">
        <v>232</v>
      </c>
      <c r="E1411" s="43"/>
      <c r="F1411" s="236" t="s">
        <v>1840</v>
      </c>
      <c r="G1411" s="43"/>
      <c r="H1411" s="43"/>
      <c r="I1411" s="232"/>
      <c r="J1411" s="43"/>
      <c r="K1411" s="43"/>
      <c r="L1411" s="47"/>
      <c r="M1411" s="233"/>
      <c r="N1411" s="234"/>
      <c r="O1411" s="87"/>
      <c r="P1411" s="87"/>
      <c r="Q1411" s="87"/>
      <c r="R1411" s="87"/>
      <c r="S1411" s="87"/>
      <c r="T1411" s="88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T1411" s="20" t="s">
        <v>232</v>
      </c>
      <c r="AU1411" s="20" t="s">
        <v>82</v>
      </c>
    </row>
    <row r="1412" spans="1:51" s="14" customFormat="1" ht="12">
      <c r="A1412" s="14"/>
      <c r="B1412" s="248"/>
      <c r="C1412" s="249"/>
      <c r="D1412" s="230" t="s">
        <v>234</v>
      </c>
      <c r="E1412" s="250" t="s">
        <v>19</v>
      </c>
      <c r="F1412" s="251" t="s">
        <v>1343</v>
      </c>
      <c r="G1412" s="249"/>
      <c r="H1412" s="250" t="s">
        <v>19</v>
      </c>
      <c r="I1412" s="252"/>
      <c r="J1412" s="249"/>
      <c r="K1412" s="249"/>
      <c r="L1412" s="253"/>
      <c r="M1412" s="254"/>
      <c r="N1412" s="255"/>
      <c r="O1412" s="255"/>
      <c r="P1412" s="255"/>
      <c r="Q1412" s="255"/>
      <c r="R1412" s="255"/>
      <c r="S1412" s="255"/>
      <c r="T1412" s="256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57" t="s">
        <v>234</v>
      </c>
      <c r="AU1412" s="257" t="s">
        <v>82</v>
      </c>
      <c r="AV1412" s="14" t="s">
        <v>80</v>
      </c>
      <c r="AW1412" s="14" t="s">
        <v>33</v>
      </c>
      <c r="AX1412" s="14" t="s">
        <v>72</v>
      </c>
      <c r="AY1412" s="257" t="s">
        <v>221</v>
      </c>
    </row>
    <row r="1413" spans="1:51" s="13" customFormat="1" ht="12">
      <c r="A1413" s="13"/>
      <c r="B1413" s="237"/>
      <c r="C1413" s="238"/>
      <c r="D1413" s="230" t="s">
        <v>234</v>
      </c>
      <c r="E1413" s="239" t="s">
        <v>19</v>
      </c>
      <c r="F1413" s="240" t="s">
        <v>1344</v>
      </c>
      <c r="G1413" s="238"/>
      <c r="H1413" s="241">
        <v>91.337</v>
      </c>
      <c r="I1413" s="242"/>
      <c r="J1413" s="238"/>
      <c r="K1413" s="238"/>
      <c r="L1413" s="243"/>
      <c r="M1413" s="244"/>
      <c r="N1413" s="245"/>
      <c r="O1413" s="245"/>
      <c r="P1413" s="245"/>
      <c r="Q1413" s="245"/>
      <c r="R1413" s="245"/>
      <c r="S1413" s="245"/>
      <c r="T1413" s="246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47" t="s">
        <v>234</v>
      </c>
      <c r="AU1413" s="247" t="s">
        <v>82</v>
      </c>
      <c r="AV1413" s="13" t="s">
        <v>82</v>
      </c>
      <c r="AW1413" s="13" t="s">
        <v>33</v>
      </c>
      <c r="AX1413" s="13" t="s">
        <v>72</v>
      </c>
      <c r="AY1413" s="247" t="s">
        <v>221</v>
      </c>
    </row>
    <row r="1414" spans="1:51" s="13" customFormat="1" ht="12">
      <c r="A1414" s="13"/>
      <c r="B1414" s="237"/>
      <c r="C1414" s="238"/>
      <c r="D1414" s="230" t="s">
        <v>234</v>
      </c>
      <c r="E1414" s="239" t="s">
        <v>19</v>
      </c>
      <c r="F1414" s="240" t="s">
        <v>1345</v>
      </c>
      <c r="G1414" s="238"/>
      <c r="H1414" s="241">
        <v>-7.622</v>
      </c>
      <c r="I1414" s="242"/>
      <c r="J1414" s="238"/>
      <c r="K1414" s="238"/>
      <c r="L1414" s="243"/>
      <c r="M1414" s="244"/>
      <c r="N1414" s="245"/>
      <c r="O1414" s="245"/>
      <c r="P1414" s="245"/>
      <c r="Q1414" s="245"/>
      <c r="R1414" s="245"/>
      <c r="S1414" s="245"/>
      <c r="T1414" s="246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47" t="s">
        <v>234</v>
      </c>
      <c r="AU1414" s="247" t="s">
        <v>82</v>
      </c>
      <c r="AV1414" s="13" t="s">
        <v>82</v>
      </c>
      <c r="AW1414" s="13" t="s">
        <v>33</v>
      </c>
      <c r="AX1414" s="13" t="s">
        <v>72</v>
      </c>
      <c r="AY1414" s="247" t="s">
        <v>221</v>
      </c>
    </row>
    <row r="1415" spans="1:51" s="13" customFormat="1" ht="12">
      <c r="A1415" s="13"/>
      <c r="B1415" s="237"/>
      <c r="C1415" s="238"/>
      <c r="D1415" s="230" t="s">
        <v>234</v>
      </c>
      <c r="E1415" s="239" t="s">
        <v>19</v>
      </c>
      <c r="F1415" s="240" t="s">
        <v>1346</v>
      </c>
      <c r="G1415" s="238"/>
      <c r="H1415" s="241">
        <v>-8.408</v>
      </c>
      <c r="I1415" s="242"/>
      <c r="J1415" s="238"/>
      <c r="K1415" s="238"/>
      <c r="L1415" s="243"/>
      <c r="M1415" s="244"/>
      <c r="N1415" s="245"/>
      <c r="O1415" s="245"/>
      <c r="P1415" s="245"/>
      <c r="Q1415" s="245"/>
      <c r="R1415" s="245"/>
      <c r="S1415" s="245"/>
      <c r="T1415" s="246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47" t="s">
        <v>234</v>
      </c>
      <c r="AU1415" s="247" t="s">
        <v>82</v>
      </c>
      <c r="AV1415" s="13" t="s">
        <v>82</v>
      </c>
      <c r="AW1415" s="13" t="s">
        <v>33</v>
      </c>
      <c r="AX1415" s="13" t="s">
        <v>72</v>
      </c>
      <c r="AY1415" s="247" t="s">
        <v>221</v>
      </c>
    </row>
    <row r="1416" spans="1:51" s="13" customFormat="1" ht="12">
      <c r="A1416" s="13"/>
      <c r="B1416" s="237"/>
      <c r="C1416" s="238"/>
      <c r="D1416" s="230" t="s">
        <v>234</v>
      </c>
      <c r="E1416" s="239" t="s">
        <v>19</v>
      </c>
      <c r="F1416" s="240" t="s">
        <v>1347</v>
      </c>
      <c r="G1416" s="238"/>
      <c r="H1416" s="241">
        <v>-5.96</v>
      </c>
      <c r="I1416" s="242"/>
      <c r="J1416" s="238"/>
      <c r="K1416" s="238"/>
      <c r="L1416" s="243"/>
      <c r="M1416" s="244"/>
      <c r="N1416" s="245"/>
      <c r="O1416" s="245"/>
      <c r="P1416" s="245"/>
      <c r="Q1416" s="245"/>
      <c r="R1416" s="245"/>
      <c r="S1416" s="245"/>
      <c r="T1416" s="246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47" t="s">
        <v>234</v>
      </c>
      <c r="AU1416" s="247" t="s">
        <v>82</v>
      </c>
      <c r="AV1416" s="13" t="s">
        <v>82</v>
      </c>
      <c r="AW1416" s="13" t="s">
        <v>33</v>
      </c>
      <c r="AX1416" s="13" t="s">
        <v>72</v>
      </c>
      <c r="AY1416" s="247" t="s">
        <v>221</v>
      </c>
    </row>
    <row r="1417" spans="1:51" s="13" customFormat="1" ht="12">
      <c r="A1417" s="13"/>
      <c r="B1417" s="237"/>
      <c r="C1417" s="238"/>
      <c r="D1417" s="230" t="s">
        <v>234</v>
      </c>
      <c r="E1417" s="239" t="s">
        <v>19</v>
      </c>
      <c r="F1417" s="240" t="s">
        <v>1833</v>
      </c>
      <c r="G1417" s="238"/>
      <c r="H1417" s="241">
        <v>11.186</v>
      </c>
      <c r="I1417" s="242"/>
      <c r="J1417" s="238"/>
      <c r="K1417" s="238"/>
      <c r="L1417" s="243"/>
      <c r="M1417" s="244"/>
      <c r="N1417" s="245"/>
      <c r="O1417" s="245"/>
      <c r="P1417" s="245"/>
      <c r="Q1417" s="245"/>
      <c r="R1417" s="245"/>
      <c r="S1417" s="245"/>
      <c r="T1417" s="246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47" t="s">
        <v>234</v>
      </c>
      <c r="AU1417" s="247" t="s">
        <v>82</v>
      </c>
      <c r="AV1417" s="13" t="s">
        <v>82</v>
      </c>
      <c r="AW1417" s="13" t="s">
        <v>33</v>
      </c>
      <c r="AX1417" s="13" t="s">
        <v>72</v>
      </c>
      <c r="AY1417" s="247" t="s">
        <v>221</v>
      </c>
    </row>
    <row r="1418" spans="1:51" s="16" customFormat="1" ht="12">
      <c r="A1418" s="16"/>
      <c r="B1418" s="279"/>
      <c r="C1418" s="280"/>
      <c r="D1418" s="230" t="s">
        <v>234</v>
      </c>
      <c r="E1418" s="281" t="s">
        <v>19</v>
      </c>
      <c r="F1418" s="282" t="s">
        <v>450</v>
      </c>
      <c r="G1418" s="280"/>
      <c r="H1418" s="283">
        <v>80.533</v>
      </c>
      <c r="I1418" s="284"/>
      <c r="J1418" s="280"/>
      <c r="K1418" s="280"/>
      <c r="L1418" s="285"/>
      <c r="M1418" s="286"/>
      <c r="N1418" s="287"/>
      <c r="O1418" s="287"/>
      <c r="P1418" s="287"/>
      <c r="Q1418" s="287"/>
      <c r="R1418" s="287"/>
      <c r="S1418" s="287"/>
      <c r="T1418" s="288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T1418" s="289" t="s">
        <v>234</v>
      </c>
      <c r="AU1418" s="289" t="s">
        <v>82</v>
      </c>
      <c r="AV1418" s="16" t="s">
        <v>95</v>
      </c>
      <c r="AW1418" s="16" t="s">
        <v>33</v>
      </c>
      <c r="AX1418" s="16" t="s">
        <v>72</v>
      </c>
      <c r="AY1418" s="289" t="s">
        <v>221</v>
      </c>
    </row>
    <row r="1419" spans="1:51" s="13" customFormat="1" ht="12">
      <c r="A1419" s="13"/>
      <c r="B1419" s="237"/>
      <c r="C1419" s="238"/>
      <c r="D1419" s="230" t="s">
        <v>234</v>
      </c>
      <c r="E1419" s="239" t="s">
        <v>19</v>
      </c>
      <c r="F1419" s="240" t="s">
        <v>1834</v>
      </c>
      <c r="G1419" s="238"/>
      <c r="H1419" s="241">
        <v>177.173</v>
      </c>
      <c r="I1419" s="242"/>
      <c r="J1419" s="238"/>
      <c r="K1419" s="238"/>
      <c r="L1419" s="243"/>
      <c r="M1419" s="244"/>
      <c r="N1419" s="245"/>
      <c r="O1419" s="245"/>
      <c r="P1419" s="245"/>
      <c r="Q1419" s="245"/>
      <c r="R1419" s="245"/>
      <c r="S1419" s="245"/>
      <c r="T1419" s="246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47" t="s">
        <v>234</v>
      </c>
      <c r="AU1419" s="247" t="s">
        <v>82</v>
      </c>
      <c r="AV1419" s="13" t="s">
        <v>82</v>
      </c>
      <c r="AW1419" s="13" t="s">
        <v>33</v>
      </c>
      <c r="AX1419" s="13" t="s">
        <v>80</v>
      </c>
      <c r="AY1419" s="247" t="s">
        <v>221</v>
      </c>
    </row>
    <row r="1420" spans="1:65" s="2" customFormat="1" ht="24.15" customHeight="1">
      <c r="A1420" s="41"/>
      <c r="B1420" s="42"/>
      <c r="C1420" s="217" t="s">
        <v>1841</v>
      </c>
      <c r="D1420" s="217" t="s">
        <v>223</v>
      </c>
      <c r="E1420" s="218" t="s">
        <v>1842</v>
      </c>
      <c r="F1420" s="219" t="s">
        <v>1843</v>
      </c>
      <c r="G1420" s="220" t="s">
        <v>226</v>
      </c>
      <c r="H1420" s="221">
        <v>4.31</v>
      </c>
      <c r="I1420" s="222"/>
      <c r="J1420" s="223">
        <f>ROUND(I1420*H1420,2)</f>
        <v>0</v>
      </c>
      <c r="K1420" s="219" t="s">
        <v>227</v>
      </c>
      <c r="L1420" s="47"/>
      <c r="M1420" s="224" t="s">
        <v>19</v>
      </c>
      <c r="N1420" s="225" t="s">
        <v>43</v>
      </c>
      <c r="O1420" s="87"/>
      <c r="P1420" s="226">
        <f>O1420*H1420</f>
        <v>0</v>
      </c>
      <c r="Q1420" s="226">
        <v>0.000285</v>
      </c>
      <c r="R1420" s="226">
        <f>Q1420*H1420</f>
        <v>0.0012283499999999998</v>
      </c>
      <c r="S1420" s="226">
        <v>0</v>
      </c>
      <c r="T1420" s="227">
        <f>S1420*H1420</f>
        <v>0</v>
      </c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R1420" s="228" t="s">
        <v>341</v>
      </c>
      <c r="AT1420" s="228" t="s">
        <v>223</v>
      </c>
      <c r="AU1420" s="228" t="s">
        <v>82</v>
      </c>
      <c r="AY1420" s="20" t="s">
        <v>221</v>
      </c>
      <c r="BE1420" s="229">
        <f>IF(N1420="základní",J1420,0)</f>
        <v>0</v>
      </c>
      <c r="BF1420" s="229">
        <f>IF(N1420="snížená",J1420,0)</f>
        <v>0</v>
      </c>
      <c r="BG1420" s="229">
        <f>IF(N1420="zákl. přenesená",J1420,0)</f>
        <v>0</v>
      </c>
      <c r="BH1420" s="229">
        <f>IF(N1420="sníž. přenesená",J1420,0)</f>
        <v>0</v>
      </c>
      <c r="BI1420" s="229">
        <f>IF(N1420="nulová",J1420,0)</f>
        <v>0</v>
      </c>
      <c r="BJ1420" s="20" t="s">
        <v>80</v>
      </c>
      <c r="BK1420" s="229">
        <f>ROUND(I1420*H1420,2)</f>
        <v>0</v>
      </c>
      <c r="BL1420" s="20" t="s">
        <v>341</v>
      </c>
      <c r="BM1420" s="228" t="s">
        <v>1844</v>
      </c>
    </row>
    <row r="1421" spans="1:47" s="2" customFormat="1" ht="12">
      <c r="A1421" s="41"/>
      <c r="B1421" s="42"/>
      <c r="C1421" s="43"/>
      <c r="D1421" s="230" t="s">
        <v>230</v>
      </c>
      <c r="E1421" s="43"/>
      <c r="F1421" s="231" t="s">
        <v>1845</v>
      </c>
      <c r="G1421" s="43"/>
      <c r="H1421" s="43"/>
      <c r="I1421" s="232"/>
      <c r="J1421" s="43"/>
      <c r="K1421" s="43"/>
      <c r="L1421" s="47"/>
      <c r="M1421" s="233"/>
      <c r="N1421" s="234"/>
      <c r="O1421" s="87"/>
      <c r="P1421" s="87"/>
      <c r="Q1421" s="87"/>
      <c r="R1421" s="87"/>
      <c r="S1421" s="87"/>
      <c r="T1421" s="88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T1421" s="20" t="s">
        <v>230</v>
      </c>
      <c r="AU1421" s="20" t="s">
        <v>82</v>
      </c>
    </row>
    <row r="1422" spans="1:47" s="2" customFormat="1" ht="12">
      <c r="A1422" s="41"/>
      <c r="B1422" s="42"/>
      <c r="C1422" s="43"/>
      <c r="D1422" s="235" t="s">
        <v>232</v>
      </c>
      <c r="E1422" s="43"/>
      <c r="F1422" s="236" t="s">
        <v>1846</v>
      </c>
      <c r="G1422" s="43"/>
      <c r="H1422" s="43"/>
      <c r="I1422" s="232"/>
      <c r="J1422" s="43"/>
      <c r="K1422" s="43"/>
      <c r="L1422" s="47"/>
      <c r="M1422" s="233"/>
      <c r="N1422" s="234"/>
      <c r="O1422" s="87"/>
      <c r="P1422" s="87"/>
      <c r="Q1422" s="87"/>
      <c r="R1422" s="87"/>
      <c r="S1422" s="87"/>
      <c r="T1422" s="88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T1422" s="20" t="s">
        <v>232</v>
      </c>
      <c r="AU1422" s="20" t="s">
        <v>82</v>
      </c>
    </row>
    <row r="1423" spans="1:51" s="14" customFormat="1" ht="12">
      <c r="A1423" s="14"/>
      <c r="B1423" s="248"/>
      <c r="C1423" s="249"/>
      <c r="D1423" s="230" t="s">
        <v>234</v>
      </c>
      <c r="E1423" s="250" t="s">
        <v>19</v>
      </c>
      <c r="F1423" s="251" t="s">
        <v>1847</v>
      </c>
      <c r="G1423" s="249"/>
      <c r="H1423" s="250" t="s">
        <v>19</v>
      </c>
      <c r="I1423" s="252"/>
      <c r="J1423" s="249"/>
      <c r="K1423" s="249"/>
      <c r="L1423" s="253"/>
      <c r="M1423" s="254"/>
      <c r="N1423" s="255"/>
      <c r="O1423" s="255"/>
      <c r="P1423" s="255"/>
      <c r="Q1423" s="255"/>
      <c r="R1423" s="255"/>
      <c r="S1423" s="255"/>
      <c r="T1423" s="256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57" t="s">
        <v>234</v>
      </c>
      <c r="AU1423" s="257" t="s">
        <v>82</v>
      </c>
      <c r="AV1423" s="14" t="s">
        <v>80</v>
      </c>
      <c r="AW1423" s="14" t="s">
        <v>33</v>
      </c>
      <c r="AX1423" s="14" t="s">
        <v>72</v>
      </c>
      <c r="AY1423" s="257" t="s">
        <v>221</v>
      </c>
    </row>
    <row r="1424" spans="1:51" s="13" customFormat="1" ht="12">
      <c r="A1424" s="13"/>
      <c r="B1424" s="237"/>
      <c r="C1424" s="238"/>
      <c r="D1424" s="230" t="s">
        <v>234</v>
      </c>
      <c r="E1424" s="239" t="s">
        <v>19</v>
      </c>
      <c r="F1424" s="240" t="s">
        <v>428</v>
      </c>
      <c r="G1424" s="238"/>
      <c r="H1424" s="241">
        <v>4.31</v>
      </c>
      <c r="I1424" s="242"/>
      <c r="J1424" s="238"/>
      <c r="K1424" s="238"/>
      <c r="L1424" s="243"/>
      <c r="M1424" s="244"/>
      <c r="N1424" s="245"/>
      <c r="O1424" s="245"/>
      <c r="P1424" s="245"/>
      <c r="Q1424" s="245"/>
      <c r="R1424" s="245"/>
      <c r="S1424" s="245"/>
      <c r="T1424" s="246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47" t="s">
        <v>234</v>
      </c>
      <c r="AU1424" s="247" t="s">
        <v>82</v>
      </c>
      <c r="AV1424" s="13" t="s">
        <v>82</v>
      </c>
      <c r="AW1424" s="13" t="s">
        <v>33</v>
      </c>
      <c r="AX1424" s="13" t="s">
        <v>72</v>
      </c>
      <c r="AY1424" s="247" t="s">
        <v>221</v>
      </c>
    </row>
    <row r="1425" spans="1:51" s="15" customFormat="1" ht="12">
      <c r="A1425" s="15"/>
      <c r="B1425" s="258"/>
      <c r="C1425" s="259"/>
      <c r="D1425" s="230" t="s">
        <v>234</v>
      </c>
      <c r="E1425" s="260" t="s">
        <v>19</v>
      </c>
      <c r="F1425" s="261" t="s">
        <v>243</v>
      </c>
      <c r="G1425" s="259"/>
      <c r="H1425" s="262">
        <v>4.31</v>
      </c>
      <c r="I1425" s="263"/>
      <c r="J1425" s="259"/>
      <c r="K1425" s="259"/>
      <c r="L1425" s="264"/>
      <c r="M1425" s="265"/>
      <c r="N1425" s="266"/>
      <c r="O1425" s="266"/>
      <c r="P1425" s="266"/>
      <c r="Q1425" s="266"/>
      <c r="R1425" s="266"/>
      <c r="S1425" s="266"/>
      <c r="T1425" s="267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T1425" s="268" t="s">
        <v>234</v>
      </c>
      <c r="AU1425" s="268" t="s">
        <v>82</v>
      </c>
      <c r="AV1425" s="15" t="s">
        <v>228</v>
      </c>
      <c r="AW1425" s="15" t="s">
        <v>33</v>
      </c>
      <c r="AX1425" s="15" t="s">
        <v>80</v>
      </c>
      <c r="AY1425" s="268" t="s">
        <v>221</v>
      </c>
    </row>
    <row r="1426" spans="1:65" s="2" customFormat="1" ht="24.15" customHeight="1">
      <c r="A1426" s="41"/>
      <c r="B1426" s="42"/>
      <c r="C1426" s="217" t="s">
        <v>1848</v>
      </c>
      <c r="D1426" s="217" t="s">
        <v>223</v>
      </c>
      <c r="E1426" s="218" t="s">
        <v>1849</v>
      </c>
      <c r="F1426" s="219" t="s">
        <v>1850</v>
      </c>
      <c r="G1426" s="220" t="s">
        <v>226</v>
      </c>
      <c r="H1426" s="221">
        <v>4.31</v>
      </c>
      <c r="I1426" s="222"/>
      <c r="J1426" s="223">
        <f>ROUND(I1426*H1426,2)</f>
        <v>0</v>
      </c>
      <c r="K1426" s="219" t="s">
        <v>227</v>
      </c>
      <c r="L1426" s="47"/>
      <c r="M1426" s="224" t="s">
        <v>19</v>
      </c>
      <c r="N1426" s="225" t="s">
        <v>43</v>
      </c>
      <c r="O1426" s="87"/>
      <c r="P1426" s="226">
        <f>O1426*H1426</f>
        <v>0</v>
      </c>
      <c r="Q1426" s="226">
        <v>0.0006568</v>
      </c>
      <c r="R1426" s="226">
        <f>Q1426*H1426</f>
        <v>0.0028308079999999998</v>
      </c>
      <c r="S1426" s="226">
        <v>0</v>
      </c>
      <c r="T1426" s="227">
        <f>S1426*H1426</f>
        <v>0</v>
      </c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R1426" s="228" t="s">
        <v>341</v>
      </c>
      <c r="AT1426" s="228" t="s">
        <v>223</v>
      </c>
      <c r="AU1426" s="228" t="s">
        <v>82</v>
      </c>
      <c r="AY1426" s="20" t="s">
        <v>221</v>
      </c>
      <c r="BE1426" s="229">
        <f>IF(N1426="základní",J1426,0)</f>
        <v>0</v>
      </c>
      <c r="BF1426" s="229">
        <f>IF(N1426="snížená",J1426,0)</f>
        <v>0</v>
      </c>
      <c r="BG1426" s="229">
        <f>IF(N1426="zákl. přenesená",J1426,0)</f>
        <v>0</v>
      </c>
      <c r="BH1426" s="229">
        <f>IF(N1426="sníž. přenesená",J1426,0)</f>
        <v>0</v>
      </c>
      <c r="BI1426" s="229">
        <f>IF(N1426="nulová",J1426,0)</f>
        <v>0</v>
      </c>
      <c r="BJ1426" s="20" t="s">
        <v>80</v>
      </c>
      <c r="BK1426" s="229">
        <f>ROUND(I1426*H1426,2)</f>
        <v>0</v>
      </c>
      <c r="BL1426" s="20" t="s">
        <v>341</v>
      </c>
      <c r="BM1426" s="228" t="s">
        <v>1851</v>
      </c>
    </row>
    <row r="1427" spans="1:47" s="2" customFormat="1" ht="12">
      <c r="A1427" s="41"/>
      <c r="B1427" s="42"/>
      <c r="C1427" s="43"/>
      <c r="D1427" s="230" t="s">
        <v>230</v>
      </c>
      <c r="E1427" s="43"/>
      <c r="F1427" s="231" t="s">
        <v>1852</v>
      </c>
      <c r="G1427" s="43"/>
      <c r="H1427" s="43"/>
      <c r="I1427" s="232"/>
      <c r="J1427" s="43"/>
      <c r="K1427" s="43"/>
      <c r="L1427" s="47"/>
      <c r="M1427" s="233"/>
      <c r="N1427" s="234"/>
      <c r="O1427" s="87"/>
      <c r="P1427" s="87"/>
      <c r="Q1427" s="87"/>
      <c r="R1427" s="87"/>
      <c r="S1427" s="87"/>
      <c r="T1427" s="88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T1427" s="20" t="s">
        <v>230</v>
      </c>
      <c r="AU1427" s="20" t="s">
        <v>82</v>
      </c>
    </row>
    <row r="1428" spans="1:47" s="2" customFormat="1" ht="12">
      <c r="A1428" s="41"/>
      <c r="B1428" s="42"/>
      <c r="C1428" s="43"/>
      <c r="D1428" s="235" t="s">
        <v>232</v>
      </c>
      <c r="E1428" s="43"/>
      <c r="F1428" s="236" t="s">
        <v>1853</v>
      </c>
      <c r="G1428" s="43"/>
      <c r="H1428" s="43"/>
      <c r="I1428" s="232"/>
      <c r="J1428" s="43"/>
      <c r="K1428" s="43"/>
      <c r="L1428" s="47"/>
      <c r="M1428" s="233"/>
      <c r="N1428" s="234"/>
      <c r="O1428" s="87"/>
      <c r="P1428" s="87"/>
      <c r="Q1428" s="87"/>
      <c r="R1428" s="87"/>
      <c r="S1428" s="87"/>
      <c r="T1428" s="88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T1428" s="20" t="s">
        <v>232</v>
      </c>
      <c r="AU1428" s="20" t="s">
        <v>82</v>
      </c>
    </row>
    <row r="1429" spans="1:51" s="14" customFormat="1" ht="12">
      <c r="A1429" s="14"/>
      <c r="B1429" s="248"/>
      <c r="C1429" s="249"/>
      <c r="D1429" s="230" t="s">
        <v>234</v>
      </c>
      <c r="E1429" s="250" t="s">
        <v>19</v>
      </c>
      <c r="F1429" s="251" t="s">
        <v>1847</v>
      </c>
      <c r="G1429" s="249"/>
      <c r="H1429" s="250" t="s">
        <v>19</v>
      </c>
      <c r="I1429" s="252"/>
      <c r="J1429" s="249"/>
      <c r="K1429" s="249"/>
      <c r="L1429" s="253"/>
      <c r="M1429" s="254"/>
      <c r="N1429" s="255"/>
      <c r="O1429" s="255"/>
      <c r="P1429" s="255"/>
      <c r="Q1429" s="255"/>
      <c r="R1429" s="255"/>
      <c r="S1429" s="255"/>
      <c r="T1429" s="256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57" t="s">
        <v>234</v>
      </c>
      <c r="AU1429" s="257" t="s">
        <v>82</v>
      </c>
      <c r="AV1429" s="14" t="s">
        <v>80</v>
      </c>
      <c r="AW1429" s="14" t="s">
        <v>33</v>
      </c>
      <c r="AX1429" s="14" t="s">
        <v>72</v>
      </c>
      <c r="AY1429" s="257" t="s">
        <v>221</v>
      </c>
    </row>
    <row r="1430" spans="1:51" s="13" customFormat="1" ht="12">
      <c r="A1430" s="13"/>
      <c r="B1430" s="237"/>
      <c r="C1430" s="238"/>
      <c r="D1430" s="230" t="s">
        <v>234</v>
      </c>
      <c r="E1430" s="239" t="s">
        <v>19</v>
      </c>
      <c r="F1430" s="240" t="s">
        <v>428</v>
      </c>
      <c r="G1430" s="238"/>
      <c r="H1430" s="241">
        <v>4.31</v>
      </c>
      <c r="I1430" s="242"/>
      <c r="J1430" s="238"/>
      <c r="K1430" s="238"/>
      <c r="L1430" s="243"/>
      <c r="M1430" s="244"/>
      <c r="N1430" s="245"/>
      <c r="O1430" s="245"/>
      <c r="P1430" s="245"/>
      <c r="Q1430" s="245"/>
      <c r="R1430" s="245"/>
      <c r="S1430" s="245"/>
      <c r="T1430" s="246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47" t="s">
        <v>234</v>
      </c>
      <c r="AU1430" s="247" t="s">
        <v>82</v>
      </c>
      <c r="AV1430" s="13" t="s">
        <v>82</v>
      </c>
      <c r="AW1430" s="13" t="s">
        <v>33</v>
      </c>
      <c r="AX1430" s="13" t="s">
        <v>72</v>
      </c>
      <c r="AY1430" s="247" t="s">
        <v>221</v>
      </c>
    </row>
    <row r="1431" spans="1:51" s="15" customFormat="1" ht="12">
      <c r="A1431" s="15"/>
      <c r="B1431" s="258"/>
      <c r="C1431" s="259"/>
      <c r="D1431" s="230" t="s">
        <v>234</v>
      </c>
      <c r="E1431" s="260" t="s">
        <v>19</v>
      </c>
      <c r="F1431" s="261" t="s">
        <v>243</v>
      </c>
      <c r="G1431" s="259"/>
      <c r="H1431" s="262">
        <v>4.31</v>
      </c>
      <c r="I1431" s="263"/>
      <c r="J1431" s="259"/>
      <c r="K1431" s="259"/>
      <c r="L1431" s="264"/>
      <c r="M1431" s="265"/>
      <c r="N1431" s="266"/>
      <c r="O1431" s="266"/>
      <c r="P1431" s="266"/>
      <c r="Q1431" s="266"/>
      <c r="R1431" s="266"/>
      <c r="S1431" s="266"/>
      <c r="T1431" s="267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T1431" s="268" t="s">
        <v>234</v>
      </c>
      <c r="AU1431" s="268" t="s">
        <v>82</v>
      </c>
      <c r="AV1431" s="15" t="s">
        <v>228</v>
      </c>
      <c r="AW1431" s="15" t="s">
        <v>33</v>
      </c>
      <c r="AX1431" s="15" t="s">
        <v>80</v>
      </c>
      <c r="AY1431" s="268" t="s">
        <v>221</v>
      </c>
    </row>
    <row r="1432" spans="1:63" s="12" customFormat="1" ht="22.8" customHeight="1">
      <c r="A1432" s="12"/>
      <c r="B1432" s="201"/>
      <c r="C1432" s="202"/>
      <c r="D1432" s="203" t="s">
        <v>71</v>
      </c>
      <c r="E1432" s="215" t="s">
        <v>1854</v>
      </c>
      <c r="F1432" s="215" t="s">
        <v>1855</v>
      </c>
      <c r="G1432" s="202"/>
      <c r="H1432" s="202"/>
      <c r="I1432" s="205"/>
      <c r="J1432" s="216">
        <f>BK1432</f>
        <v>0</v>
      </c>
      <c r="K1432" s="202"/>
      <c r="L1432" s="207"/>
      <c r="M1432" s="208"/>
      <c r="N1432" s="209"/>
      <c r="O1432" s="209"/>
      <c r="P1432" s="210">
        <f>SUM(P1433:P1524)</f>
        <v>0</v>
      </c>
      <c r="Q1432" s="209"/>
      <c r="R1432" s="210">
        <f>SUM(R1433:R1524)</f>
        <v>0.22551464880000002</v>
      </c>
      <c r="S1432" s="209"/>
      <c r="T1432" s="211">
        <f>SUM(T1433:T1524)</f>
        <v>0.006063600000000001</v>
      </c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R1432" s="212" t="s">
        <v>82</v>
      </c>
      <c r="AT1432" s="213" t="s">
        <v>71</v>
      </c>
      <c r="AU1432" s="213" t="s">
        <v>80</v>
      </c>
      <c r="AY1432" s="212" t="s">
        <v>221</v>
      </c>
      <c r="BK1432" s="214">
        <f>SUM(BK1433:BK1524)</f>
        <v>0</v>
      </c>
    </row>
    <row r="1433" spans="1:65" s="2" customFormat="1" ht="16.5" customHeight="1">
      <c r="A1433" s="41"/>
      <c r="B1433" s="42"/>
      <c r="C1433" s="217" t="s">
        <v>1856</v>
      </c>
      <c r="D1433" s="217" t="s">
        <v>223</v>
      </c>
      <c r="E1433" s="218" t="s">
        <v>1857</v>
      </c>
      <c r="F1433" s="219" t="s">
        <v>1858</v>
      </c>
      <c r="G1433" s="220" t="s">
        <v>226</v>
      </c>
      <c r="H1433" s="221">
        <v>202.12</v>
      </c>
      <c r="I1433" s="222"/>
      <c r="J1433" s="223">
        <f>ROUND(I1433*H1433,2)</f>
        <v>0</v>
      </c>
      <c r="K1433" s="219" t="s">
        <v>227</v>
      </c>
      <c r="L1433" s="47"/>
      <c r="M1433" s="224" t="s">
        <v>19</v>
      </c>
      <c r="N1433" s="225" t="s">
        <v>43</v>
      </c>
      <c r="O1433" s="87"/>
      <c r="P1433" s="226">
        <f>O1433*H1433</f>
        <v>0</v>
      </c>
      <c r="Q1433" s="226">
        <v>0</v>
      </c>
      <c r="R1433" s="226">
        <f>Q1433*H1433</f>
        <v>0</v>
      </c>
      <c r="S1433" s="226">
        <v>3E-05</v>
      </c>
      <c r="T1433" s="227">
        <f>S1433*H1433</f>
        <v>0.006063600000000001</v>
      </c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R1433" s="228" t="s">
        <v>341</v>
      </c>
      <c r="AT1433" s="228" t="s">
        <v>223</v>
      </c>
      <c r="AU1433" s="228" t="s">
        <v>82</v>
      </c>
      <c r="AY1433" s="20" t="s">
        <v>221</v>
      </c>
      <c r="BE1433" s="229">
        <f>IF(N1433="základní",J1433,0)</f>
        <v>0</v>
      </c>
      <c r="BF1433" s="229">
        <f>IF(N1433="snížená",J1433,0)</f>
        <v>0</v>
      </c>
      <c r="BG1433" s="229">
        <f>IF(N1433="zákl. přenesená",J1433,0)</f>
        <v>0</v>
      </c>
      <c r="BH1433" s="229">
        <f>IF(N1433="sníž. přenesená",J1433,0)</f>
        <v>0</v>
      </c>
      <c r="BI1433" s="229">
        <f>IF(N1433="nulová",J1433,0)</f>
        <v>0</v>
      </c>
      <c r="BJ1433" s="20" t="s">
        <v>80</v>
      </c>
      <c r="BK1433" s="229">
        <f>ROUND(I1433*H1433,2)</f>
        <v>0</v>
      </c>
      <c r="BL1433" s="20" t="s">
        <v>341</v>
      </c>
      <c r="BM1433" s="228" t="s">
        <v>1859</v>
      </c>
    </row>
    <row r="1434" spans="1:47" s="2" customFormat="1" ht="12">
      <c r="A1434" s="41"/>
      <c r="B1434" s="42"/>
      <c r="C1434" s="43"/>
      <c r="D1434" s="230" t="s">
        <v>230</v>
      </c>
      <c r="E1434" s="43"/>
      <c r="F1434" s="231" t="s">
        <v>1860</v>
      </c>
      <c r="G1434" s="43"/>
      <c r="H1434" s="43"/>
      <c r="I1434" s="232"/>
      <c r="J1434" s="43"/>
      <c r="K1434" s="43"/>
      <c r="L1434" s="47"/>
      <c r="M1434" s="233"/>
      <c r="N1434" s="234"/>
      <c r="O1434" s="87"/>
      <c r="P1434" s="87"/>
      <c r="Q1434" s="87"/>
      <c r="R1434" s="87"/>
      <c r="S1434" s="87"/>
      <c r="T1434" s="88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T1434" s="20" t="s">
        <v>230</v>
      </c>
      <c r="AU1434" s="20" t="s">
        <v>82</v>
      </c>
    </row>
    <row r="1435" spans="1:47" s="2" customFormat="1" ht="12">
      <c r="A1435" s="41"/>
      <c r="B1435" s="42"/>
      <c r="C1435" s="43"/>
      <c r="D1435" s="235" t="s">
        <v>232</v>
      </c>
      <c r="E1435" s="43"/>
      <c r="F1435" s="236" t="s">
        <v>1861</v>
      </c>
      <c r="G1435" s="43"/>
      <c r="H1435" s="43"/>
      <c r="I1435" s="232"/>
      <c r="J1435" s="43"/>
      <c r="K1435" s="43"/>
      <c r="L1435" s="47"/>
      <c r="M1435" s="233"/>
      <c r="N1435" s="234"/>
      <c r="O1435" s="87"/>
      <c r="P1435" s="87"/>
      <c r="Q1435" s="87"/>
      <c r="R1435" s="87"/>
      <c r="S1435" s="87"/>
      <c r="T1435" s="88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T1435" s="20" t="s">
        <v>232</v>
      </c>
      <c r="AU1435" s="20" t="s">
        <v>82</v>
      </c>
    </row>
    <row r="1436" spans="1:51" s="14" customFormat="1" ht="12">
      <c r="A1436" s="14"/>
      <c r="B1436" s="248"/>
      <c r="C1436" s="249"/>
      <c r="D1436" s="230" t="s">
        <v>234</v>
      </c>
      <c r="E1436" s="250" t="s">
        <v>19</v>
      </c>
      <c r="F1436" s="251" t="s">
        <v>723</v>
      </c>
      <c r="G1436" s="249"/>
      <c r="H1436" s="250" t="s">
        <v>19</v>
      </c>
      <c r="I1436" s="252"/>
      <c r="J1436" s="249"/>
      <c r="K1436" s="249"/>
      <c r="L1436" s="253"/>
      <c r="M1436" s="254"/>
      <c r="N1436" s="255"/>
      <c r="O1436" s="255"/>
      <c r="P1436" s="255"/>
      <c r="Q1436" s="255"/>
      <c r="R1436" s="255"/>
      <c r="S1436" s="255"/>
      <c r="T1436" s="256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57" t="s">
        <v>234</v>
      </c>
      <c r="AU1436" s="257" t="s">
        <v>82</v>
      </c>
      <c r="AV1436" s="14" t="s">
        <v>80</v>
      </c>
      <c r="AW1436" s="14" t="s">
        <v>33</v>
      </c>
      <c r="AX1436" s="14" t="s">
        <v>72</v>
      </c>
      <c r="AY1436" s="257" t="s">
        <v>221</v>
      </c>
    </row>
    <row r="1437" spans="1:51" s="13" customFormat="1" ht="12">
      <c r="A1437" s="13"/>
      <c r="B1437" s="237"/>
      <c r="C1437" s="238"/>
      <c r="D1437" s="230" t="s">
        <v>234</v>
      </c>
      <c r="E1437" s="239" t="s">
        <v>19</v>
      </c>
      <c r="F1437" s="240" t="s">
        <v>146</v>
      </c>
      <c r="G1437" s="238"/>
      <c r="H1437" s="241">
        <v>4.45</v>
      </c>
      <c r="I1437" s="242"/>
      <c r="J1437" s="238"/>
      <c r="K1437" s="238"/>
      <c r="L1437" s="243"/>
      <c r="M1437" s="244"/>
      <c r="N1437" s="245"/>
      <c r="O1437" s="245"/>
      <c r="P1437" s="245"/>
      <c r="Q1437" s="245"/>
      <c r="R1437" s="245"/>
      <c r="S1437" s="245"/>
      <c r="T1437" s="246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47" t="s">
        <v>234</v>
      </c>
      <c r="AU1437" s="247" t="s">
        <v>82</v>
      </c>
      <c r="AV1437" s="13" t="s">
        <v>82</v>
      </c>
      <c r="AW1437" s="13" t="s">
        <v>33</v>
      </c>
      <c r="AX1437" s="13" t="s">
        <v>72</v>
      </c>
      <c r="AY1437" s="247" t="s">
        <v>221</v>
      </c>
    </row>
    <row r="1438" spans="1:51" s="14" customFormat="1" ht="12">
      <c r="A1438" s="14"/>
      <c r="B1438" s="248"/>
      <c r="C1438" s="249"/>
      <c r="D1438" s="230" t="s">
        <v>234</v>
      </c>
      <c r="E1438" s="250" t="s">
        <v>19</v>
      </c>
      <c r="F1438" s="251" t="s">
        <v>412</v>
      </c>
      <c r="G1438" s="249"/>
      <c r="H1438" s="250" t="s">
        <v>19</v>
      </c>
      <c r="I1438" s="252"/>
      <c r="J1438" s="249"/>
      <c r="K1438" s="249"/>
      <c r="L1438" s="253"/>
      <c r="M1438" s="254"/>
      <c r="N1438" s="255"/>
      <c r="O1438" s="255"/>
      <c r="P1438" s="255"/>
      <c r="Q1438" s="255"/>
      <c r="R1438" s="255"/>
      <c r="S1438" s="255"/>
      <c r="T1438" s="256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57" t="s">
        <v>234</v>
      </c>
      <c r="AU1438" s="257" t="s">
        <v>82</v>
      </c>
      <c r="AV1438" s="14" t="s">
        <v>80</v>
      </c>
      <c r="AW1438" s="14" t="s">
        <v>33</v>
      </c>
      <c r="AX1438" s="14" t="s">
        <v>72</v>
      </c>
      <c r="AY1438" s="257" t="s">
        <v>221</v>
      </c>
    </row>
    <row r="1439" spans="1:51" s="13" customFormat="1" ht="12">
      <c r="A1439" s="13"/>
      <c r="B1439" s="237"/>
      <c r="C1439" s="238"/>
      <c r="D1439" s="230" t="s">
        <v>234</v>
      </c>
      <c r="E1439" s="239" t="s">
        <v>19</v>
      </c>
      <c r="F1439" s="240" t="s">
        <v>413</v>
      </c>
      <c r="G1439" s="238"/>
      <c r="H1439" s="241">
        <v>8.37</v>
      </c>
      <c r="I1439" s="242"/>
      <c r="J1439" s="238"/>
      <c r="K1439" s="238"/>
      <c r="L1439" s="243"/>
      <c r="M1439" s="244"/>
      <c r="N1439" s="245"/>
      <c r="O1439" s="245"/>
      <c r="P1439" s="245"/>
      <c r="Q1439" s="245"/>
      <c r="R1439" s="245"/>
      <c r="S1439" s="245"/>
      <c r="T1439" s="246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47" t="s">
        <v>234</v>
      </c>
      <c r="AU1439" s="247" t="s">
        <v>82</v>
      </c>
      <c r="AV1439" s="13" t="s">
        <v>82</v>
      </c>
      <c r="AW1439" s="13" t="s">
        <v>33</v>
      </c>
      <c r="AX1439" s="13" t="s">
        <v>72</v>
      </c>
      <c r="AY1439" s="247" t="s">
        <v>221</v>
      </c>
    </row>
    <row r="1440" spans="1:51" s="14" customFormat="1" ht="12">
      <c r="A1440" s="14"/>
      <c r="B1440" s="248"/>
      <c r="C1440" s="249"/>
      <c r="D1440" s="230" t="s">
        <v>234</v>
      </c>
      <c r="E1440" s="250" t="s">
        <v>19</v>
      </c>
      <c r="F1440" s="251" t="s">
        <v>414</v>
      </c>
      <c r="G1440" s="249"/>
      <c r="H1440" s="250" t="s">
        <v>19</v>
      </c>
      <c r="I1440" s="252"/>
      <c r="J1440" s="249"/>
      <c r="K1440" s="249"/>
      <c r="L1440" s="253"/>
      <c r="M1440" s="254"/>
      <c r="N1440" s="255"/>
      <c r="O1440" s="255"/>
      <c r="P1440" s="255"/>
      <c r="Q1440" s="255"/>
      <c r="R1440" s="255"/>
      <c r="S1440" s="255"/>
      <c r="T1440" s="256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57" t="s">
        <v>234</v>
      </c>
      <c r="AU1440" s="257" t="s">
        <v>82</v>
      </c>
      <c r="AV1440" s="14" t="s">
        <v>80</v>
      </c>
      <c r="AW1440" s="14" t="s">
        <v>33</v>
      </c>
      <c r="AX1440" s="14" t="s">
        <v>72</v>
      </c>
      <c r="AY1440" s="257" t="s">
        <v>221</v>
      </c>
    </row>
    <row r="1441" spans="1:51" s="13" customFormat="1" ht="12">
      <c r="A1441" s="13"/>
      <c r="B1441" s="237"/>
      <c r="C1441" s="238"/>
      <c r="D1441" s="230" t="s">
        <v>234</v>
      </c>
      <c r="E1441" s="239" t="s">
        <v>19</v>
      </c>
      <c r="F1441" s="240" t="s">
        <v>415</v>
      </c>
      <c r="G1441" s="238"/>
      <c r="H1441" s="241">
        <v>4.16</v>
      </c>
      <c r="I1441" s="242"/>
      <c r="J1441" s="238"/>
      <c r="K1441" s="238"/>
      <c r="L1441" s="243"/>
      <c r="M1441" s="244"/>
      <c r="N1441" s="245"/>
      <c r="O1441" s="245"/>
      <c r="P1441" s="245"/>
      <c r="Q1441" s="245"/>
      <c r="R1441" s="245"/>
      <c r="S1441" s="245"/>
      <c r="T1441" s="246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47" t="s">
        <v>234</v>
      </c>
      <c r="AU1441" s="247" t="s">
        <v>82</v>
      </c>
      <c r="AV1441" s="13" t="s">
        <v>82</v>
      </c>
      <c r="AW1441" s="13" t="s">
        <v>33</v>
      </c>
      <c r="AX1441" s="13" t="s">
        <v>72</v>
      </c>
      <c r="AY1441" s="247" t="s">
        <v>221</v>
      </c>
    </row>
    <row r="1442" spans="1:51" s="14" customFormat="1" ht="12">
      <c r="A1442" s="14"/>
      <c r="B1442" s="248"/>
      <c r="C1442" s="249"/>
      <c r="D1442" s="230" t="s">
        <v>234</v>
      </c>
      <c r="E1442" s="250" t="s">
        <v>19</v>
      </c>
      <c r="F1442" s="251" t="s">
        <v>416</v>
      </c>
      <c r="G1442" s="249"/>
      <c r="H1442" s="250" t="s">
        <v>19</v>
      </c>
      <c r="I1442" s="252"/>
      <c r="J1442" s="249"/>
      <c r="K1442" s="249"/>
      <c r="L1442" s="253"/>
      <c r="M1442" s="254"/>
      <c r="N1442" s="255"/>
      <c r="O1442" s="255"/>
      <c r="P1442" s="255"/>
      <c r="Q1442" s="255"/>
      <c r="R1442" s="255"/>
      <c r="S1442" s="255"/>
      <c r="T1442" s="256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57" t="s">
        <v>234</v>
      </c>
      <c r="AU1442" s="257" t="s">
        <v>82</v>
      </c>
      <c r="AV1442" s="14" t="s">
        <v>80</v>
      </c>
      <c r="AW1442" s="14" t="s">
        <v>33</v>
      </c>
      <c r="AX1442" s="14" t="s">
        <v>72</v>
      </c>
      <c r="AY1442" s="257" t="s">
        <v>221</v>
      </c>
    </row>
    <row r="1443" spans="1:51" s="13" customFormat="1" ht="12">
      <c r="A1443" s="13"/>
      <c r="B1443" s="237"/>
      <c r="C1443" s="238"/>
      <c r="D1443" s="230" t="s">
        <v>234</v>
      </c>
      <c r="E1443" s="239" t="s">
        <v>19</v>
      </c>
      <c r="F1443" s="240" t="s">
        <v>417</v>
      </c>
      <c r="G1443" s="238"/>
      <c r="H1443" s="241">
        <v>7.8</v>
      </c>
      <c r="I1443" s="242"/>
      <c r="J1443" s="238"/>
      <c r="K1443" s="238"/>
      <c r="L1443" s="243"/>
      <c r="M1443" s="244"/>
      <c r="N1443" s="245"/>
      <c r="O1443" s="245"/>
      <c r="P1443" s="245"/>
      <c r="Q1443" s="245"/>
      <c r="R1443" s="245"/>
      <c r="S1443" s="245"/>
      <c r="T1443" s="246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47" t="s">
        <v>234</v>
      </c>
      <c r="AU1443" s="247" t="s">
        <v>82</v>
      </c>
      <c r="AV1443" s="13" t="s">
        <v>82</v>
      </c>
      <c r="AW1443" s="13" t="s">
        <v>33</v>
      </c>
      <c r="AX1443" s="13" t="s">
        <v>72</v>
      </c>
      <c r="AY1443" s="247" t="s">
        <v>221</v>
      </c>
    </row>
    <row r="1444" spans="1:51" s="14" customFormat="1" ht="12">
      <c r="A1444" s="14"/>
      <c r="B1444" s="248"/>
      <c r="C1444" s="249"/>
      <c r="D1444" s="230" t="s">
        <v>234</v>
      </c>
      <c r="E1444" s="250" t="s">
        <v>19</v>
      </c>
      <c r="F1444" s="251" t="s">
        <v>418</v>
      </c>
      <c r="G1444" s="249"/>
      <c r="H1444" s="250" t="s">
        <v>19</v>
      </c>
      <c r="I1444" s="252"/>
      <c r="J1444" s="249"/>
      <c r="K1444" s="249"/>
      <c r="L1444" s="253"/>
      <c r="M1444" s="254"/>
      <c r="N1444" s="255"/>
      <c r="O1444" s="255"/>
      <c r="P1444" s="255"/>
      <c r="Q1444" s="255"/>
      <c r="R1444" s="255"/>
      <c r="S1444" s="255"/>
      <c r="T1444" s="256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57" t="s">
        <v>234</v>
      </c>
      <c r="AU1444" s="257" t="s">
        <v>82</v>
      </c>
      <c r="AV1444" s="14" t="s">
        <v>80</v>
      </c>
      <c r="AW1444" s="14" t="s">
        <v>33</v>
      </c>
      <c r="AX1444" s="14" t="s">
        <v>72</v>
      </c>
      <c r="AY1444" s="257" t="s">
        <v>221</v>
      </c>
    </row>
    <row r="1445" spans="1:51" s="13" customFormat="1" ht="12">
      <c r="A1445" s="13"/>
      <c r="B1445" s="237"/>
      <c r="C1445" s="238"/>
      <c r="D1445" s="230" t="s">
        <v>234</v>
      </c>
      <c r="E1445" s="239" t="s">
        <v>19</v>
      </c>
      <c r="F1445" s="240" t="s">
        <v>419</v>
      </c>
      <c r="G1445" s="238"/>
      <c r="H1445" s="241">
        <v>13.76</v>
      </c>
      <c r="I1445" s="242"/>
      <c r="J1445" s="238"/>
      <c r="K1445" s="238"/>
      <c r="L1445" s="243"/>
      <c r="M1445" s="244"/>
      <c r="N1445" s="245"/>
      <c r="O1445" s="245"/>
      <c r="P1445" s="245"/>
      <c r="Q1445" s="245"/>
      <c r="R1445" s="245"/>
      <c r="S1445" s="245"/>
      <c r="T1445" s="246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47" t="s">
        <v>234</v>
      </c>
      <c r="AU1445" s="247" t="s">
        <v>82</v>
      </c>
      <c r="AV1445" s="13" t="s">
        <v>82</v>
      </c>
      <c r="AW1445" s="13" t="s">
        <v>33</v>
      </c>
      <c r="AX1445" s="13" t="s">
        <v>72</v>
      </c>
      <c r="AY1445" s="247" t="s">
        <v>221</v>
      </c>
    </row>
    <row r="1446" spans="1:51" s="14" customFormat="1" ht="12">
      <c r="A1446" s="14"/>
      <c r="B1446" s="248"/>
      <c r="C1446" s="249"/>
      <c r="D1446" s="230" t="s">
        <v>234</v>
      </c>
      <c r="E1446" s="250" t="s">
        <v>19</v>
      </c>
      <c r="F1446" s="251" t="s">
        <v>420</v>
      </c>
      <c r="G1446" s="249"/>
      <c r="H1446" s="250" t="s">
        <v>19</v>
      </c>
      <c r="I1446" s="252"/>
      <c r="J1446" s="249"/>
      <c r="K1446" s="249"/>
      <c r="L1446" s="253"/>
      <c r="M1446" s="254"/>
      <c r="N1446" s="255"/>
      <c r="O1446" s="255"/>
      <c r="P1446" s="255"/>
      <c r="Q1446" s="255"/>
      <c r="R1446" s="255"/>
      <c r="S1446" s="255"/>
      <c r="T1446" s="256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57" t="s">
        <v>234</v>
      </c>
      <c r="AU1446" s="257" t="s">
        <v>82</v>
      </c>
      <c r="AV1446" s="14" t="s">
        <v>80</v>
      </c>
      <c r="AW1446" s="14" t="s">
        <v>33</v>
      </c>
      <c r="AX1446" s="14" t="s">
        <v>72</v>
      </c>
      <c r="AY1446" s="257" t="s">
        <v>221</v>
      </c>
    </row>
    <row r="1447" spans="1:51" s="13" customFormat="1" ht="12">
      <c r="A1447" s="13"/>
      <c r="B1447" s="237"/>
      <c r="C1447" s="238"/>
      <c r="D1447" s="230" t="s">
        <v>234</v>
      </c>
      <c r="E1447" s="239" t="s">
        <v>19</v>
      </c>
      <c r="F1447" s="240" t="s">
        <v>421</v>
      </c>
      <c r="G1447" s="238"/>
      <c r="H1447" s="241">
        <v>8.42</v>
      </c>
      <c r="I1447" s="242"/>
      <c r="J1447" s="238"/>
      <c r="K1447" s="238"/>
      <c r="L1447" s="243"/>
      <c r="M1447" s="244"/>
      <c r="N1447" s="245"/>
      <c r="O1447" s="245"/>
      <c r="P1447" s="245"/>
      <c r="Q1447" s="245"/>
      <c r="R1447" s="245"/>
      <c r="S1447" s="245"/>
      <c r="T1447" s="246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47" t="s">
        <v>234</v>
      </c>
      <c r="AU1447" s="247" t="s">
        <v>82</v>
      </c>
      <c r="AV1447" s="13" t="s">
        <v>82</v>
      </c>
      <c r="AW1447" s="13" t="s">
        <v>33</v>
      </c>
      <c r="AX1447" s="13" t="s">
        <v>72</v>
      </c>
      <c r="AY1447" s="247" t="s">
        <v>221</v>
      </c>
    </row>
    <row r="1448" spans="1:51" s="14" customFormat="1" ht="12">
      <c r="A1448" s="14"/>
      <c r="B1448" s="248"/>
      <c r="C1448" s="249"/>
      <c r="D1448" s="230" t="s">
        <v>234</v>
      </c>
      <c r="E1448" s="250" t="s">
        <v>19</v>
      </c>
      <c r="F1448" s="251" t="s">
        <v>442</v>
      </c>
      <c r="G1448" s="249"/>
      <c r="H1448" s="250" t="s">
        <v>19</v>
      </c>
      <c r="I1448" s="252"/>
      <c r="J1448" s="249"/>
      <c r="K1448" s="249"/>
      <c r="L1448" s="253"/>
      <c r="M1448" s="254"/>
      <c r="N1448" s="255"/>
      <c r="O1448" s="255"/>
      <c r="P1448" s="255"/>
      <c r="Q1448" s="255"/>
      <c r="R1448" s="255"/>
      <c r="S1448" s="255"/>
      <c r="T1448" s="256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57" t="s">
        <v>234</v>
      </c>
      <c r="AU1448" s="257" t="s">
        <v>82</v>
      </c>
      <c r="AV1448" s="14" t="s">
        <v>80</v>
      </c>
      <c r="AW1448" s="14" t="s">
        <v>33</v>
      </c>
      <c r="AX1448" s="14" t="s">
        <v>72</v>
      </c>
      <c r="AY1448" s="257" t="s">
        <v>221</v>
      </c>
    </row>
    <row r="1449" spans="1:51" s="13" customFormat="1" ht="12">
      <c r="A1449" s="13"/>
      <c r="B1449" s="237"/>
      <c r="C1449" s="238"/>
      <c r="D1449" s="230" t="s">
        <v>234</v>
      </c>
      <c r="E1449" s="239" t="s">
        <v>19</v>
      </c>
      <c r="F1449" s="240" t="s">
        <v>696</v>
      </c>
      <c r="G1449" s="238"/>
      <c r="H1449" s="241">
        <v>42.6</v>
      </c>
      <c r="I1449" s="242"/>
      <c r="J1449" s="238"/>
      <c r="K1449" s="238"/>
      <c r="L1449" s="243"/>
      <c r="M1449" s="244"/>
      <c r="N1449" s="245"/>
      <c r="O1449" s="245"/>
      <c r="P1449" s="245"/>
      <c r="Q1449" s="245"/>
      <c r="R1449" s="245"/>
      <c r="S1449" s="245"/>
      <c r="T1449" s="246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47" t="s">
        <v>234</v>
      </c>
      <c r="AU1449" s="247" t="s">
        <v>82</v>
      </c>
      <c r="AV1449" s="13" t="s">
        <v>82</v>
      </c>
      <c r="AW1449" s="13" t="s">
        <v>33</v>
      </c>
      <c r="AX1449" s="13" t="s">
        <v>72</v>
      </c>
      <c r="AY1449" s="247" t="s">
        <v>221</v>
      </c>
    </row>
    <row r="1450" spans="1:51" s="14" customFormat="1" ht="12">
      <c r="A1450" s="14"/>
      <c r="B1450" s="248"/>
      <c r="C1450" s="249"/>
      <c r="D1450" s="230" t="s">
        <v>234</v>
      </c>
      <c r="E1450" s="250" t="s">
        <v>19</v>
      </c>
      <c r="F1450" s="251" t="s">
        <v>444</v>
      </c>
      <c r="G1450" s="249"/>
      <c r="H1450" s="250" t="s">
        <v>19</v>
      </c>
      <c r="I1450" s="252"/>
      <c r="J1450" s="249"/>
      <c r="K1450" s="249"/>
      <c r="L1450" s="253"/>
      <c r="M1450" s="254"/>
      <c r="N1450" s="255"/>
      <c r="O1450" s="255"/>
      <c r="P1450" s="255"/>
      <c r="Q1450" s="255"/>
      <c r="R1450" s="255"/>
      <c r="S1450" s="255"/>
      <c r="T1450" s="256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57" t="s">
        <v>234</v>
      </c>
      <c r="AU1450" s="257" t="s">
        <v>82</v>
      </c>
      <c r="AV1450" s="14" t="s">
        <v>80</v>
      </c>
      <c r="AW1450" s="14" t="s">
        <v>33</v>
      </c>
      <c r="AX1450" s="14" t="s">
        <v>72</v>
      </c>
      <c r="AY1450" s="257" t="s">
        <v>221</v>
      </c>
    </row>
    <row r="1451" spans="1:51" s="13" customFormat="1" ht="12">
      <c r="A1451" s="13"/>
      <c r="B1451" s="237"/>
      <c r="C1451" s="238"/>
      <c r="D1451" s="230" t="s">
        <v>234</v>
      </c>
      <c r="E1451" s="239" t="s">
        <v>19</v>
      </c>
      <c r="F1451" s="240" t="s">
        <v>696</v>
      </c>
      <c r="G1451" s="238"/>
      <c r="H1451" s="241">
        <v>42.6</v>
      </c>
      <c r="I1451" s="242"/>
      <c r="J1451" s="238"/>
      <c r="K1451" s="238"/>
      <c r="L1451" s="243"/>
      <c r="M1451" s="244"/>
      <c r="N1451" s="245"/>
      <c r="O1451" s="245"/>
      <c r="P1451" s="245"/>
      <c r="Q1451" s="245"/>
      <c r="R1451" s="245"/>
      <c r="S1451" s="245"/>
      <c r="T1451" s="246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47" t="s">
        <v>234</v>
      </c>
      <c r="AU1451" s="247" t="s">
        <v>82</v>
      </c>
      <c r="AV1451" s="13" t="s">
        <v>82</v>
      </c>
      <c r="AW1451" s="13" t="s">
        <v>33</v>
      </c>
      <c r="AX1451" s="13" t="s">
        <v>72</v>
      </c>
      <c r="AY1451" s="247" t="s">
        <v>221</v>
      </c>
    </row>
    <row r="1452" spans="1:51" s="14" customFormat="1" ht="12">
      <c r="A1452" s="14"/>
      <c r="B1452" s="248"/>
      <c r="C1452" s="249"/>
      <c r="D1452" s="230" t="s">
        <v>234</v>
      </c>
      <c r="E1452" s="250" t="s">
        <v>19</v>
      </c>
      <c r="F1452" s="251" t="s">
        <v>422</v>
      </c>
      <c r="G1452" s="249"/>
      <c r="H1452" s="250" t="s">
        <v>19</v>
      </c>
      <c r="I1452" s="252"/>
      <c r="J1452" s="249"/>
      <c r="K1452" s="249"/>
      <c r="L1452" s="253"/>
      <c r="M1452" s="254"/>
      <c r="N1452" s="255"/>
      <c r="O1452" s="255"/>
      <c r="P1452" s="255"/>
      <c r="Q1452" s="255"/>
      <c r="R1452" s="255"/>
      <c r="S1452" s="255"/>
      <c r="T1452" s="256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57" t="s">
        <v>234</v>
      </c>
      <c r="AU1452" s="257" t="s">
        <v>82</v>
      </c>
      <c r="AV1452" s="14" t="s">
        <v>80</v>
      </c>
      <c r="AW1452" s="14" t="s">
        <v>33</v>
      </c>
      <c r="AX1452" s="14" t="s">
        <v>72</v>
      </c>
      <c r="AY1452" s="257" t="s">
        <v>221</v>
      </c>
    </row>
    <row r="1453" spans="1:51" s="13" customFormat="1" ht="12">
      <c r="A1453" s="13"/>
      <c r="B1453" s="237"/>
      <c r="C1453" s="238"/>
      <c r="D1453" s="230" t="s">
        <v>234</v>
      </c>
      <c r="E1453" s="239" t="s">
        <v>19</v>
      </c>
      <c r="F1453" s="240" t="s">
        <v>417</v>
      </c>
      <c r="G1453" s="238"/>
      <c r="H1453" s="241">
        <v>7.8</v>
      </c>
      <c r="I1453" s="242"/>
      <c r="J1453" s="238"/>
      <c r="K1453" s="238"/>
      <c r="L1453" s="243"/>
      <c r="M1453" s="244"/>
      <c r="N1453" s="245"/>
      <c r="O1453" s="245"/>
      <c r="P1453" s="245"/>
      <c r="Q1453" s="245"/>
      <c r="R1453" s="245"/>
      <c r="S1453" s="245"/>
      <c r="T1453" s="246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47" t="s">
        <v>234</v>
      </c>
      <c r="AU1453" s="247" t="s">
        <v>82</v>
      </c>
      <c r="AV1453" s="13" t="s">
        <v>82</v>
      </c>
      <c r="AW1453" s="13" t="s">
        <v>33</v>
      </c>
      <c r="AX1453" s="13" t="s">
        <v>72</v>
      </c>
      <c r="AY1453" s="247" t="s">
        <v>221</v>
      </c>
    </row>
    <row r="1454" spans="1:51" s="14" customFormat="1" ht="12">
      <c r="A1454" s="14"/>
      <c r="B1454" s="248"/>
      <c r="C1454" s="249"/>
      <c r="D1454" s="230" t="s">
        <v>234</v>
      </c>
      <c r="E1454" s="250" t="s">
        <v>19</v>
      </c>
      <c r="F1454" s="251" t="s">
        <v>423</v>
      </c>
      <c r="G1454" s="249"/>
      <c r="H1454" s="250" t="s">
        <v>19</v>
      </c>
      <c r="I1454" s="252"/>
      <c r="J1454" s="249"/>
      <c r="K1454" s="249"/>
      <c r="L1454" s="253"/>
      <c r="M1454" s="254"/>
      <c r="N1454" s="255"/>
      <c r="O1454" s="255"/>
      <c r="P1454" s="255"/>
      <c r="Q1454" s="255"/>
      <c r="R1454" s="255"/>
      <c r="S1454" s="255"/>
      <c r="T1454" s="256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57" t="s">
        <v>234</v>
      </c>
      <c r="AU1454" s="257" t="s">
        <v>82</v>
      </c>
      <c r="AV1454" s="14" t="s">
        <v>80</v>
      </c>
      <c r="AW1454" s="14" t="s">
        <v>33</v>
      </c>
      <c r="AX1454" s="14" t="s">
        <v>72</v>
      </c>
      <c r="AY1454" s="257" t="s">
        <v>221</v>
      </c>
    </row>
    <row r="1455" spans="1:51" s="13" customFormat="1" ht="12">
      <c r="A1455" s="13"/>
      <c r="B1455" s="237"/>
      <c r="C1455" s="238"/>
      <c r="D1455" s="230" t="s">
        <v>234</v>
      </c>
      <c r="E1455" s="239" t="s">
        <v>19</v>
      </c>
      <c r="F1455" s="240" t="s">
        <v>424</v>
      </c>
      <c r="G1455" s="238"/>
      <c r="H1455" s="241">
        <v>7.2</v>
      </c>
      <c r="I1455" s="242"/>
      <c r="J1455" s="238"/>
      <c r="K1455" s="238"/>
      <c r="L1455" s="243"/>
      <c r="M1455" s="244"/>
      <c r="N1455" s="245"/>
      <c r="O1455" s="245"/>
      <c r="P1455" s="245"/>
      <c r="Q1455" s="245"/>
      <c r="R1455" s="245"/>
      <c r="S1455" s="245"/>
      <c r="T1455" s="246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47" t="s">
        <v>234</v>
      </c>
      <c r="AU1455" s="247" t="s">
        <v>82</v>
      </c>
      <c r="AV1455" s="13" t="s">
        <v>82</v>
      </c>
      <c r="AW1455" s="13" t="s">
        <v>33</v>
      </c>
      <c r="AX1455" s="13" t="s">
        <v>72</v>
      </c>
      <c r="AY1455" s="247" t="s">
        <v>221</v>
      </c>
    </row>
    <row r="1456" spans="1:51" s="14" customFormat="1" ht="12">
      <c r="A1456" s="14"/>
      <c r="B1456" s="248"/>
      <c r="C1456" s="249"/>
      <c r="D1456" s="230" t="s">
        <v>234</v>
      </c>
      <c r="E1456" s="250" t="s">
        <v>19</v>
      </c>
      <c r="F1456" s="251" t="s">
        <v>425</v>
      </c>
      <c r="G1456" s="249"/>
      <c r="H1456" s="250" t="s">
        <v>19</v>
      </c>
      <c r="I1456" s="252"/>
      <c r="J1456" s="249"/>
      <c r="K1456" s="249"/>
      <c r="L1456" s="253"/>
      <c r="M1456" s="254"/>
      <c r="N1456" s="255"/>
      <c r="O1456" s="255"/>
      <c r="P1456" s="255"/>
      <c r="Q1456" s="255"/>
      <c r="R1456" s="255"/>
      <c r="S1456" s="255"/>
      <c r="T1456" s="256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57" t="s">
        <v>234</v>
      </c>
      <c r="AU1456" s="257" t="s">
        <v>82</v>
      </c>
      <c r="AV1456" s="14" t="s">
        <v>80</v>
      </c>
      <c r="AW1456" s="14" t="s">
        <v>33</v>
      </c>
      <c r="AX1456" s="14" t="s">
        <v>72</v>
      </c>
      <c r="AY1456" s="257" t="s">
        <v>221</v>
      </c>
    </row>
    <row r="1457" spans="1:51" s="13" customFormat="1" ht="12">
      <c r="A1457" s="13"/>
      <c r="B1457" s="237"/>
      <c r="C1457" s="238"/>
      <c r="D1457" s="230" t="s">
        <v>234</v>
      </c>
      <c r="E1457" s="239" t="s">
        <v>19</v>
      </c>
      <c r="F1457" s="240" t="s">
        <v>426</v>
      </c>
      <c r="G1457" s="238"/>
      <c r="H1457" s="241">
        <v>1.18</v>
      </c>
      <c r="I1457" s="242"/>
      <c r="J1457" s="238"/>
      <c r="K1457" s="238"/>
      <c r="L1457" s="243"/>
      <c r="M1457" s="244"/>
      <c r="N1457" s="245"/>
      <c r="O1457" s="245"/>
      <c r="P1457" s="245"/>
      <c r="Q1457" s="245"/>
      <c r="R1457" s="245"/>
      <c r="S1457" s="245"/>
      <c r="T1457" s="246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47" t="s">
        <v>234</v>
      </c>
      <c r="AU1457" s="247" t="s">
        <v>82</v>
      </c>
      <c r="AV1457" s="13" t="s">
        <v>82</v>
      </c>
      <c r="AW1457" s="13" t="s">
        <v>33</v>
      </c>
      <c r="AX1457" s="13" t="s">
        <v>72</v>
      </c>
      <c r="AY1457" s="247" t="s">
        <v>221</v>
      </c>
    </row>
    <row r="1458" spans="1:51" s="14" customFormat="1" ht="12">
      <c r="A1458" s="14"/>
      <c r="B1458" s="248"/>
      <c r="C1458" s="249"/>
      <c r="D1458" s="230" t="s">
        <v>234</v>
      </c>
      <c r="E1458" s="250" t="s">
        <v>19</v>
      </c>
      <c r="F1458" s="251" t="s">
        <v>427</v>
      </c>
      <c r="G1458" s="249"/>
      <c r="H1458" s="250" t="s">
        <v>19</v>
      </c>
      <c r="I1458" s="252"/>
      <c r="J1458" s="249"/>
      <c r="K1458" s="249"/>
      <c r="L1458" s="253"/>
      <c r="M1458" s="254"/>
      <c r="N1458" s="255"/>
      <c r="O1458" s="255"/>
      <c r="P1458" s="255"/>
      <c r="Q1458" s="255"/>
      <c r="R1458" s="255"/>
      <c r="S1458" s="255"/>
      <c r="T1458" s="256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57" t="s">
        <v>234</v>
      </c>
      <c r="AU1458" s="257" t="s">
        <v>82</v>
      </c>
      <c r="AV1458" s="14" t="s">
        <v>80</v>
      </c>
      <c r="AW1458" s="14" t="s">
        <v>33</v>
      </c>
      <c r="AX1458" s="14" t="s">
        <v>72</v>
      </c>
      <c r="AY1458" s="257" t="s">
        <v>221</v>
      </c>
    </row>
    <row r="1459" spans="1:51" s="13" customFormat="1" ht="12">
      <c r="A1459" s="13"/>
      <c r="B1459" s="237"/>
      <c r="C1459" s="238"/>
      <c r="D1459" s="230" t="s">
        <v>234</v>
      </c>
      <c r="E1459" s="239" t="s">
        <v>19</v>
      </c>
      <c r="F1459" s="240" t="s">
        <v>428</v>
      </c>
      <c r="G1459" s="238"/>
      <c r="H1459" s="241">
        <v>4.31</v>
      </c>
      <c r="I1459" s="242"/>
      <c r="J1459" s="238"/>
      <c r="K1459" s="238"/>
      <c r="L1459" s="243"/>
      <c r="M1459" s="244"/>
      <c r="N1459" s="245"/>
      <c r="O1459" s="245"/>
      <c r="P1459" s="245"/>
      <c r="Q1459" s="245"/>
      <c r="R1459" s="245"/>
      <c r="S1459" s="245"/>
      <c r="T1459" s="246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47" t="s">
        <v>234</v>
      </c>
      <c r="AU1459" s="247" t="s">
        <v>82</v>
      </c>
      <c r="AV1459" s="13" t="s">
        <v>82</v>
      </c>
      <c r="AW1459" s="13" t="s">
        <v>33</v>
      </c>
      <c r="AX1459" s="13" t="s">
        <v>72</v>
      </c>
      <c r="AY1459" s="247" t="s">
        <v>221</v>
      </c>
    </row>
    <row r="1460" spans="1:51" s="14" customFormat="1" ht="12">
      <c r="A1460" s="14"/>
      <c r="B1460" s="248"/>
      <c r="C1460" s="249"/>
      <c r="D1460" s="230" t="s">
        <v>234</v>
      </c>
      <c r="E1460" s="250" t="s">
        <v>19</v>
      </c>
      <c r="F1460" s="251" t="s">
        <v>429</v>
      </c>
      <c r="G1460" s="249"/>
      <c r="H1460" s="250" t="s">
        <v>19</v>
      </c>
      <c r="I1460" s="252"/>
      <c r="J1460" s="249"/>
      <c r="K1460" s="249"/>
      <c r="L1460" s="253"/>
      <c r="M1460" s="254"/>
      <c r="N1460" s="255"/>
      <c r="O1460" s="255"/>
      <c r="P1460" s="255"/>
      <c r="Q1460" s="255"/>
      <c r="R1460" s="255"/>
      <c r="S1460" s="255"/>
      <c r="T1460" s="256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57" t="s">
        <v>234</v>
      </c>
      <c r="AU1460" s="257" t="s">
        <v>82</v>
      </c>
      <c r="AV1460" s="14" t="s">
        <v>80</v>
      </c>
      <c r="AW1460" s="14" t="s">
        <v>33</v>
      </c>
      <c r="AX1460" s="14" t="s">
        <v>72</v>
      </c>
      <c r="AY1460" s="257" t="s">
        <v>221</v>
      </c>
    </row>
    <row r="1461" spans="1:51" s="13" customFormat="1" ht="12">
      <c r="A1461" s="13"/>
      <c r="B1461" s="237"/>
      <c r="C1461" s="238"/>
      <c r="D1461" s="230" t="s">
        <v>234</v>
      </c>
      <c r="E1461" s="239" t="s">
        <v>19</v>
      </c>
      <c r="F1461" s="240" t="s">
        <v>430</v>
      </c>
      <c r="G1461" s="238"/>
      <c r="H1461" s="241">
        <v>9.26</v>
      </c>
      <c r="I1461" s="242"/>
      <c r="J1461" s="238"/>
      <c r="K1461" s="238"/>
      <c r="L1461" s="243"/>
      <c r="M1461" s="244"/>
      <c r="N1461" s="245"/>
      <c r="O1461" s="245"/>
      <c r="P1461" s="245"/>
      <c r="Q1461" s="245"/>
      <c r="R1461" s="245"/>
      <c r="S1461" s="245"/>
      <c r="T1461" s="246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47" t="s">
        <v>234</v>
      </c>
      <c r="AU1461" s="247" t="s">
        <v>82</v>
      </c>
      <c r="AV1461" s="13" t="s">
        <v>82</v>
      </c>
      <c r="AW1461" s="13" t="s">
        <v>33</v>
      </c>
      <c r="AX1461" s="13" t="s">
        <v>72</v>
      </c>
      <c r="AY1461" s="247" t="s">
        <v>221</v>
      </c>
    </row>
    <row r="1462" spans="1:51" s="14" customFormat="1" ht="12">
      <c r="A1462" s="14"/>
      <c r="B1462" s="248"/>
      <c r="C1462" s="249"/>
      <c r="D1462" s="230" t="s">
        <v>234</v>
      </c>
      <c r="E1462" s="250" t="s">
        <v>19</v>
      </c>
      <c r="F1462" s="251" t="s">
        <v>724</v>
      </c>
      <c r="G1462" s="249"/>
      <c r="H1462" s="250" t="s">
        <v>19</v>
      </c>
      <c r="I1462" s="252"/>
      <c r="J1462" s="249"/>
      <c r="K1462" s="249"/>
      <c r="L1462" s="253"/>
      <c r="M1462" s="254"/>
      <c r="N1462" s="255"/>
      <c r="O1462" s="255"/>
      <c r="P1462" s="255"/>
      <c r="Q1462" s="255"/>
      <c r="R1462" s="255"/>
      <c r="S1462" s="255"/>
      <c r="T1462" s="256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57" t="s">
        <v>234</v>
      </c>
      <c r="AU1462" s="257" t="s">
        <v>82</v>
      </c>
      <c r="AV1462" s="14" t="s">
        <v>80</v>
      </c>
      <c r="AW1462" s="14" t="s">
        <v>33</v>
      </c>
      <c r="AX1462" s="14" t="s">
        <v>72</v>
      </c>
      <c r="AY1462" s="257" t="s">
        <v>221</v>
      </c>
    </row>
    <row r="1463" spans="1:51" s="13" customFormat="1" ht="12">
      <c r="A1463" s="13"/>
      <c r="B1463" s="237"/>
      <c r="C1463" s="238"/>
      <c r="D1463" s="230" t="s">
        <v>234</v>
      </c>
      <c r="E1463" s="239" t="s">
        <v>19</v>
      </c>
      <c r="F1463" s="240" t="s">
        <v>149</v>
      </c>
      <c r="G1463" s="238"/>
      <c r="H1463" s="241">
        <v>40.21</v>
      </c>
      <c r="I1463" s="242"/>
      <c r="J1463" s="238"/>
      <c r="K1463" s="238"/>
      <c r="L1463" s="243"/>
      <c r="M1463" s="244"/>
      <c r="N1463" s="245"/>
      <c r="O1463" s="245"/>
      <c r="P1463" s="245"/>
      <c r="Q1463" s="245"/>
      <c r="R1463" s="245"/>
      <c r="S1463" s="245"/>
      <c r="T1463" s="246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47" t="s">
        <v>234</v>
      </c>
      <c r="AU1463" s="247" t="s">
        <v>82</v>
      </c>
      <c r="AV1463" s="13" t="s">
        <v>82</v>
      </c>
      <c r="AW1463" s="13" t="s">
        <v>33</v>
      </c>
      <c r="AX1463" s="13" t="s">
        <v>72</v>
      </c>
      <c r="AY1463" s="247" t="s">
        <v>221</v>
      </c>
    </row>
    <row r="1464" spans="1:51" s="15" customFormat="1" ht="12">
      <c r="A1464" s="15"/>
      <c r="B1464" s="258"/>
      <c r="C1464" s="259"/>
      <c r="D1464" s="230" t="s">
        <v>234</v>
      </c>
      <c r="E1464" s="260" t="s">
        <v>19</v>
      </c>
      <c r="F1464" s="261" t="s">
        <v>243</v>
      </c>
      <c r="G1464" s="259"/>
      <c r="H1464" s="262">
        <v>202.12</v>
      </c>
      <c r="I1464" s="263"/>
      <c r="J1464" s="259"/>
      <c r="K1464" s="259"/>
      <c r="L1464" s="264"/>
      <c r="M1464" s="265"/>
      <c r="N1464" s="266"/>
      <c r="O1464" s="266"/>
      <c r="P1464" s="266"/>
      <c r="Q1464" s="266"/>
      <c r="R1464" s="266"/>
      <c r="S1464" s="266"/>
      <c r="T1464" s="267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T1464" s="268" t="s">
        <v>234</v>
      </c>
      <c r="AU1464" s="268" t="s">
        <v>82</v>
      </c>
      <c r="AV1464" s="15" t="s">
        <v>228</v>
      </c>
      <c r="AW1464" s="15" t="s">
        <v>33</v>
      </c>
      <c r="AX1464" s="15" t="s">
        <v>80</v>
      </c>
      <c r="AY1464" s="268" t="s">
        <v>221</v>
      </c>
    </row>
    <row r="1465" spans="1:65" s="2" customFormat="1" ht="16.5" customHeight="1">
      <c r="A1465" s="41"/>
      <c r="B1465" s="42"/>
      <c r="C1465" s="269" t="s">
        <v>1862</v>
      </c>
      <c r="D1465" s="269" t="s">
        <v>295</v>
      </c>
      <c r="E1465" s="270" t="s">
        <v>1863</v>
      </c>
      <c r="F1465" s="271" t="s">
        <v>1864</v>
      </c>
      <c r="G1465" s="272" t="s">
        <v>226</v>
      </c>
      <c r="H1465" s="273">
        <v>212.226</v>
      </c>
      <c r="I1465" s="274"/>
      <c r="J1465" s="275">
        <f>ROUND(I1465*H1465,2)</f>
        <v>0</v>
      </c>
      <c r="K1465" s="271" t="s">
        <v>227</v>
      </c>
      <c r="L1465" s="276"/>
      <c r="M1465" s="277" t="s">
        <v>19</v>
      </c>
      <c r="N1465" s="278" t="s">
        <v>43</v>
      </c>
      <c r="O1465" s="87"/>
      <c r="P1465" s="226">
        <f>O1465*H1465</f>
        <v>0</v>
      </c>
      <c r="Q1465" s="226">
        <v>0</v>
      </c>
      <c r="R1465" s="226">
        <f>Q1465*H1465</f>
        <v>0</v>
      </c>
      <c r="S1465" s="226">
        <v>0</v>
      </c>
      <c r="T1465" s="227">
        <f>S1465*H1465</f>
        <v>0</v>
      </c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R1465" s="228" t="s">
        <v>484</v>
      </c>
      <c r="AT1465" s="228" t="s">
        <v>295</v>
      </c>
      <c r="AU1465" s="228" t="s">
        <v>82</v>
      </c>
      <c r="AY1465" s="20" t="s">
        <v>221</v>
      </c>
      <c r="BE1465" s="229">
        <f>IF(N1465="základní",J1465,0)</f>
        <v>0</v>
      </c>
      <c r="BF1465" s="229">
        <f>IF(N1465="snížená",J1465,0)</f>
        <v>0</v>
      </c>
      <c r="BG1465" s="229">
        <f>IF(N1465="zákl. přenesená",J1465,0)</f>
        <v>0</v>
      </c>
      <c r="BH1465" s="229">
        <f>IF(N1465="sníž. přenesená",J1465,0)</f>
        <v>0</v>
      </c>
      <c r="BI1465" s="229">
        <f>IF(N1465="nulová",J1465,0)</f>
        <v>0</v>
      </c>
      <c r="BJ1465" s="20" t="s">
        <v>80</v>
      </c>
      <c r="BK1465" s="229">
        <f>ROUND(I1465*H1465,2)</f>
        <v>0</v>
      </c>
      <c r="BL1465" s="20" t="s">
        <v>341</v>
      </c>
      <c r="BM1465" s="228" t="s">
        <v>1865</v>
      </c>
    </row>
    <row r="1466" spans="1:47" s="2" customFormat="1" ht="12">
      <c r="A1466" s="41"/>
      <c r="B1466" s="42"/>
      <c r="C1466" s="43"/>
      <c r="D1466" s="230" t="s">
        <v>230</v>
      </c>
      <c r="E1466" s="43"/>
      <c r="F1466" s="231" t="s">
        <v>1864</v>
      </c>
      <c r="G1466" s="43"/>
      <c r="H1466" s="43"/>
      <c r="I1466" s="232"/>
      <c r="J1466" s="43"/>
      <c r="K1466" s="43"/>
      <c r="L1466" s="47"/>
      <c r="M1466" s="233"/>
      <c r="N1466" s="234"/>
      <c r="O1466" s="87"/>
      <c r="P1466" s="87"/>
      <c r="Q1466" s="87"/>
      <c r="R1466" s="87"/>
      <c r="S1466" s="87"/>
      <c r="T1466" s="88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T1466" s="20" t="s">
        <v>230</v>
      </c>
      <c r="AU1466" s="20" t="s">
        <v>82</v>
      </c>
    </row>
    <row r="1467" spans="1:51" s="13" customFormat="1" ht="12">
      <c r="A1467" s="13"/>
      <c r="B1467" s="237"/>
      <c r="C1467" s="238"/>
      <c r="D1467" s="230" t="s">
        <v>234</v>
      </c>
      <c r="E1467" s="238"/>
      <c r="F1467" s="240" t="s">
        <v>1866</v>
      </c>
      <c r="G1467" s="238"/>
      <c r="H1467" s="241">
        <v>212.226</v>
      </c>
      <c r="I1467" s="242"/>
      <c r="J1467" s="238"/>
      <c r="K1467" s="238"/>
      <c r="L1467" s="243"/>
      <c r="M1467" s="244"/>
      <c r="N1467" s="245"/>
      <c r="O1467" s="245"/>
      <c r="P1467" s="245"/>
      <c r="Q1467" s="245"/>
      <c r="R1467" s="245"/>
      <c r="S1467" s="245"/>
      <c r="T1467" s="246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47" t="s">
        <v>234</v>
      </c>
      <c r="AU1467" s="247" t="s">
        <v>82</v>
      </c>
      <c r="AV1467" s="13" t="s">
        <v>82</v>
      </c>
      <c r="AW1467" s="13" t="s">
        <v>4</v>
      </c>
      <c r="AX1467" s="13" t="s">
        <v>80</v>
      </c>
      <c r="AY1467" s="247" t="s">
        <v>221</v>
      </c>
    </row>
    <row r="1468" spans="1:65" s="2" customFormat="1" ht="24.15" customHeight="1">
      <c r="A1468" s="41"/>
      <c r="B1468" s="42"/>
      <c r="C1468" s="217" t="s">
        <v>1867</v>
      </c>
      <c r="D1468" s="217" t="s">
        <v>223</v>
      </c>
      <c r="E1468" s="218" t="s">
        <v>1868</v>
      </c>
      <c r="F1468" s="219" t="s">
        <v>1869</v>
      </c>
      <c r="G1468" s="220" t="s">
        <v>226</v>
      </c>
      <c r="H1468" s="221">
        <v>462.879</v>
      </c>
      <c r="I1468" s="222"/>
      <c r="J1468" s="223">
        <f>ROUND(I1468*H1468,2)</f>
        <v>0</v>
      </c>
      <c r="K1468" s="219" t="s">
        <v>227</v>
      </c>
      <c r="L1468" s="47"/>
      <c r="M1468" s="224" t="s">
        <v>19</v>
      </c>
      <c r="N1468" s="225" t="s">
        <v>43</v>
      </c>
      <c r="O1468" s="87"/>
      <c r="P1468" s="226">
        <f>O1468*H1468</f>
        <v>0</v>
      </c>
      <c r="Q1468" s="226">
        <v>0.0002012</v>
      </c>
      <c r="R1468" s="226">
        <f>Q1468*H1468</f>
        <v>0.09313125480000001</v>
      </c>
      <c r="S1468" s="226">
        <v>0</v>
      </c>
      <c r="T1468" s="227">
        <f>S1468*H1468</f>
        <v>0</v>
      </c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R1468" s="228" t="s">
        <v>341</v>
      </c>
      <c r="AT1468" s="228" t="s">
        <v>223</v>
      </c>
      <c r="AU1468" s="228" t="s">
        <v>82</v>
      </c>
      <c r="AY1468" s="20" t="s">
        <v>221</v>
      </c>
      <c r="BE1468" s="229">
        <f>IF(N1468="základní",J1468,0)</f>
        <v>0</v>
      </c>
      <c r="BF1468" s="229">
        <f>IF(N1468="snížená",J1468,0)</f>
        <v>0</v>
      </c>
      <c r="BG1468" s="229">
        <f>IF(N1468="zákl. přenesená",J1468,0)</f>
        <v>0</v>
      </c>
      <c r="BH1468" s="229">
        <f>IF(N1468="sníž. přenesená",J1468,0)</f>
        <v>0</v>
      </c>
      <c r="BI1468" s="229">
        <f>IF(N1468="nulová",J1468,0)</f>
        <v>0</v>
      </c>
      <c r="BJ1468" s="20" t="s">
        <v>80</v>
      </c>
      <c r="BK1468" s="229">
        <f>ROUND(I1468*H1468,2)</f>
        <v>0</v>
      </c>
      <c r="BL1468" s="20" t="s">
        <v>341</v>
      </c>
      <c r="BM1468" s="228" t="s">
        <v>1870</v>
      </c>
    </row>
    <row r="1469" spans="1:47" s="2" customFormat="1" ht="12">
      <c r="A1469" s="41"/>
      <c r="B1469" s="42"/>
      <c r="C1469" s="43"/>
      <c r="D1469" s="230" t="s">
        <v>230</v>
      </c>
      <c r="E1469" s="43"/>
      <c r="F1469" s="231" t="s">
        <v>1871</v>
      </c>
      <c r="G1469" s="43"/>
      <c r="H1469" s="43"/>
      <c r="I1469" s="232"/>
      <c r="J1469" s="43"/>
      <c r="K1469" s="43"/>
      <c r="L1469" s="47"/>
      <c r="M1469" s="233"/>
      <c r="N1469" s="234"/>
      <c r="O1469" s="87"/>
      <c r="P1469" s="87"/>
      <c r="Q1469" s="87"/>
      <c r="R1469" s="87"/>
      <c r="S1469" s="87"/>
      <c r="T1469" s="88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T1469" s="20" t="s">
        <v>230</v>
      </c>
      <c r="AU1469" s="20" t="s">
        <v>82</v>
      </c>
    </row>
    <row r="1470" spans="1:47" s="2" customFormat="1" ht="12">
      <c r="A1470" s="41"/>
      <c r="B1470" s="42"/>
      <c r="C1470" s="43"/>
      <c r="D1470" s="235" t="s">
        <v>232</v>
      </c>
      <c r="E1470" s="43"/>
      <c r="F1470" s="236" t="s">
        <v>1872</v>
      </c>
      <c r="G1470" s="43"/>
      <c r="H1470" s="43"/>
      <c r="I1470" s="232"/>
      <c r="J1470" s="43"/>
      <c r="K1470" s="43"/>
      <c r="L1470" s="47"/>
      <c r="M1470" s="233"/>
      <c r="N1470" s="234"/>
      <c r="O1470" s="87"/>
      <c r="P1470" s="87"/>
      <c r="Q1470" s="87"/>
      <c r="R1470" s="87"/>
      <c r="S1470" s="87"/>
      <c r="T1470" s="88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T1470" s="20" t="s">
        <v>232</v>
      </c>
      <c r="AU1470" s="20" t="s">
        <v>82</v>
      </c>
    </row>
    <row r="1471" spans="1:51" s="14" customFormat="1" ht="12">
      <c r="A1471" s="14"/>
      <c r="B1471" s="248"/>
      <c r="C1471" s="249"/>
      <c r="D1471" s="230" t="s">
        <v>234</v>
      </c>
      <c r="E1471" s="250" t="s">
        <v>19</v>
      </c>
      <c r="F1471" s="251" t="s">
        <v>1873</v>
      </c>
      <c r="G1471" s="249"/>
      <c r="H1471" s="250" t="s">
        <v>19</v>
      </c>
      <c r="I1471" s="252"/>
      <c r="J1471" s="249"/>
      <c r="K1471" s="249"/>
      <c r="L1471" s="253"/>
      <c r="M1471" s="254"/>
      <c r="N1471" s="255"/>
      <c r="O1471" s="255"/>
      <c r="P1471" s="255"/>
      <c r="Q1471" s="255"/>
      <c r="R1471" s="255"/>
      <c r="S1471" s="255"/>
      <c r="T1471" s="256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57" t="s">
        <v>234</v>
      </c>
      <c r="AU1471" s="257" t="s">
        <v>82</v>
      </c>
      <c r="AV1471" s="14" t="s">
        <v>80</v>
      </c>
      <c r="AW1471" s="14" t="s">
        <v>33</v>
      </c>
      <c r="AX1471" s="14" t="s">
        <v>72</v>
      </c>
      <c r="AY1471" s="257" t="s">
        <v>221</v>
      </c>
    </row>
    <row r="1472" spans="1:51" s="14" customFormat="1" ht="12">
      <c r="A1472" s="14"/>
      <c r="B1472" s="248"/>
      <c r="C1472" s="249"/>
      <c r="D1472" s="230" t="s">
        <v>234</v>
      </c>
      <c r="E1472" s="250" t="s">
        <v>19</v>
      </c>
      <c r="F1472" s="251" t="s">
        <v>412</v>
      </c>
      <c r="G1472" s="249"/>
      <c r="H1472" s="250" t="s">
        <v>19</v>
      </c>
      <c r="I1472" s="252"/>
      <c r="J1472" s="249"/>
      <c r="K1472" s="249"/>
      <c r="L1472" s="253"/>
      <c r="M1472" s="254"/>
      <c r="N1472" s="255"/>
      <c r="O1472" s="255"/>
      <c r="P1472" s="255"/>
      <c r="Q1472" s="255"/>
      <c r="R1472" s="255"/>
      <c r="S1472" s="255"/>
      <c r="T1472" s="256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57" t="s">
        <v>234</v>
      </c>
      <c r="AU1472" s="257" t="s">
        <v>82</v>
      </c>
      <c r="AV1472" s="14" t="s">
        <v>80</v>
      </c>
      <c r="AW1472" s="14" t="s">
        <v>33</v>
      </c>
      <c r="AX1472" s="14" t="s">
        <v>72</v>
      </c>
      <c r="AY1472" s="257" t="s">
        <v>221</v>
      </c>
    </row>
    <row r="1473" spans="1:51" s="13" customFormat="1" ht="12">
      <c r="A1473" s="13"/>
      <c r="B1473" s="237"/>
      <c r="C1473" s="238"/>
      <c r="D1473" s="230" t="s">
        <v>234</v>
      </c>
      <c r="E1473" s="239" t="s">
        <v>19</v>
      </c>
      <c r="F1473" s="240" t="s">
        <v>437</v>
      </c>
      <c r="G1473" s="238"/>
      <c r="H1473" s="241">
        <v>35.817</v>
      </c>
      <c r="I1473" s="242"/>
      <c r="J1473" s="238"/>
      <c r="K1473" s="238"/>
      <c r="L1473" s="243"/>
      <c r="M1473" s="244"/>
      <c r="N1473" s="245"/>
      <c r="O1473" s="245"/>
      <c r="P1473" s="245"/>
      <c r="Q1473" s="245"/>
      <c r="R1473" s="245"/>
      <c r="S1473" s="245"/>
      <c r="T1473" s="246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47" t="s">
        <v>234</v>
      </c>
      <c r="AU1473" s="247" t="s">
        <v>82</v>
      </c>
      <c r="AV1473" s="13" t="s">
        <v>82</v>
      </c>
      <c r="AW1473" s="13" t="s">
        <v>33</v>
      </c>
      <c r="AX1473" s="13" t="s">
        <v>72</v>
      </c>
      <c r="AY1473" s="247" t="s">
        <v>221</v>
      </c>
    </row>
    <row r="1474" spans="1:51" s="14" customFormat="1" ht="12">
      <c r="A1474" s="14"/>
      <c r="B1474" s="248"/>
      <c r="C1474" s="249"/>
      <c r="D1474" s="230" t="s">
        <v>234</v>
      </c>
      <c r="E1474" s="250" t="s">
        <v>19</v>
      </c>
      <c r="F1474" s="251" t="s">
        <v>414</v>
      </c>
      <c r="G1474" s="249"/>
      <c r="H1474" s="250" t="s">
        <v>19</v>
      </c>
      <c r="I1474" s="252"/>
      <c r="J1474" s="249"/>
      <c r="K1474" s="249"/>
      <c r="L1474" s="253"/>
      <c r="M1474" s="254"/>
      <c r="N1474" s="255"/>
      <c r="O1474" s="255"/>
      <c r="P1474" s="255"/>
      <c r="Q1474" s="255"/>
      <c r="R1474" s="255"/>
      <c r="S1474" s="255"/>
      <c r="T1474" s="256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57" t="s">
        <v>234</v>
      </c>
      <c r="AU1474" s="257" t="s">
        <v>82</v>
      </c>
      <c r="AV1474" s="14" t="s">
        <v>80</v>
      </c>
      <c r="AW1474" s="14" t="s">
        <v>33</v>
      </c>
      <c r="AX1474" s="14" t="s">
        <v>72</v>
      </c>
      <c r="AY1474" s="257" t="s">
        <v>221</v>
      </c>
    </row>
    <row r="1475" spans="1:51" s="13" customFormat="1" ht="12">
      <c r="A1475" s="13"/>
      <c r="B1475" s="237"/>
      <c r="C1475" s="238"/>
      <c r="D1475" s="230" t="s">
        <v>234</v>
      </c>
      <c r="E1475" s="239" t="s">
        <v>19</v>
      </c>
      <c r="F1475" s="240" t="s">
        <v>438</v>
      </c>
      <c r="G1475" s="238"/>
      <c r="H1475" s="241">
        <v>24.462</v>
      </c>
      <c r="I1475" s="242"/>
      <c r="J1475" s="238"/>
      <c r="K1475" s="238"/>
      <c r="L1475" s="243"/>
      <c r="M1475" s="244"/>
      <c r="N1475" s="245"/>
      <c r="O1475" s="245"/>
      <c r="P1475" s="245"/>
      <c r="Q1475" s="245"/>
      <c r="R1475" s="245"/>
      <c r="S1475" s="245"/>
      <c r="T1475" s="246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47" t="s">
        <v>234</v>
      </c>
      <c r="AU1475" s="247" t="s">
        <v>82</v>
      </c>
      <c r="AV1475" s="13" t="s">
        <v>82</v>
      </c>
      <c r="AW1475" s="13" t="s">
        <v>33</v>
      </c>
      <c r="AX1475" s="13" t="s">
        <v>72</v>
      </c>
      <c r="AY1475" s="247" t="s">
        <v>221</v>
      </c>
    </row>
    <row r="1476" spans="1:51" s="14" customFormat="1" ht="12">
      <c r="A1476" s="14"/>
      <c r="B1476" s="248"/>
      <c r="C1476" s="249"/>
      <c r="D1476" s="230" t="s">
        <v>234</v>
      </c>
      <c r="E1476" s="250" t="s">
        <v>19</v>
      </c>
      <c r="F1476" s="251" t="s">
        <v>416</v>
      </c>
      <c r="G1476" s="249"/>
      <c r="H1476" s="250" t="s">
        <v>19</v>
      </c>
      <c r="I1476" s="252"/>
      <c r="J1476" s="249"/>
      <c r="K1476" s="249"/>
      <c r="L1476" s="253"/>
      <c r="M1476" s="254"/>
      <c r="N1476" s="255"/>
      <c r="O1476" s="255"/>
      <c r="P1476" s="255"/>
      <c r="Q1476" s="255"/>
      <c r="R1476" s="255"/>
      <c r="S1476" s="255"/>
      <c r="T1476" s="256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57" t="s">
        <v>234</v>
      </c>
      <c r="AU1476" s="257" t="s">
        <v>82</v>
      </c>
      <c r="AV1476" s="14" t="s">
        <v>80</v>
      </c>
      <c r="AW1476" s="14" t="s">
        <v>33</v>
      </c>
      <c r="AX1476" s="14" t="s">
        <v>72</v>
      </c>
      <c r="AY1476" s="257" t="s">
        <v>221</v>
      </c>
    </row>
    <row r="1477" spans="1:51" s="13" customFormat="1" ht="12">
      <c r="A1477" s="13"/>
      <c r="B1477" s="237"/>
      <c r="C1477" s="238"/>
      <c r="D1477" s="230" t="s">
        <v>234</v>
      </c>
      <c r="E1477" s="239" t="s">
        <v>19</v>
      </c>
      <c r="F1477" s="240" t="s">
        <v>439</v>
      </c>
      <c r="G1477" s="238"/>
      <c r="H1477" s="241">
        <v>34.126</v>
      </c>
      <c r="I1477" s="242"/>
      <c r="J1477" s="238"/>
      <c r="K1477" s="238"/>
      <c r="L1477" s="243"/>
      <c r="M1477" s="244"/>
      <c r="N1477" s="245"/>
      <c r="O1477" s="245"/>
      <c r="P1477" s="245"/>
      <c r="Q1477" s="245"/>
      <c r="R1477" s="245"/>
      <c r="S1477" s="245"/>
      <c r="T1477" s="246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47" t="s">
        <v>234</v>
      </c>
      <c r="AU1477" s="247" t="s">
        <v>82</v>
      </c>
      <c r="AV1477" s="13" t="s">
        <v>82</v>
      </c>
      <c r="AW1477" s="13" t="s">
        <v>33</v>
      </c>
      <c r="AX1477" s="13" t="s">
        <v>72</v>
      </c>
      <c r="AY1477" s="247" t="s">
        <v>221</v>
      </c>
    </row>
    <row r="1478" spans="1:51" s="14" customFormat="1" ht="12">
      <c r="A1478" s="14"/>
      <c r="B1478" s="248"/>
      <c r="C1478" s="249"/>
      <c r="D1478" s="230" t="s">
        <v>234</v>
      </c>
      <c r="E1478" s="250" t="s">
        <v>19</v>
      </c>
      <c r="F1478" s="251" t="s">
        <v>418</v>
      </c>
      <c r="G1478" s="249"/>
      <c r="H1478" s="250" t="s">
        <v>19</v>
      </c>
      <c r="I1478" s="252"/>
      <c r="J1478" s="249"/>
      <c r="K1478" s="249"/>
      <c r="L1478" s="253"/>
      <c r="M1478" s="254"/>
      <c r="N1478" s="255"/>
      <c r="O1478" s="255"/>
      <c r="P1478" s="255"/>
      <c r="Q1478" s="255"/>
      <c r="R1478" s="255"/>
      <c r="S1478" s="255"/>
      <c r="T1478" s="256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57" t="s">
        <v>234</v>
      </c>
      <c r="AU1478" s="257" t="s">
        <v>82</v>
      </c>
      <c r="AV1478" s="14" t="s">
        <v>80</v>
      </c>
      <c r="AW1478" s="14" t="s">
        <v>33</v>
      </c>
      <c r="AX1478" s="14" t="s">
        <v>72</v>
      </c>
      <c r="AY1478" s="257" t="s">
        <v>221</v>
      </c>
    </row>
    <row r="1479" spans="1:51" s="13" customFormat="1" ht="12">
      <c r="A1479" s="13"/>
      <c r="B1479" s="237"/>
      <c r="C1479" s="238"/>
      <c r="D1479" s="230" t="s">
        <v>234</v>
      </c>
      <c r="E1479" s="239" t="s">
        <v>19</v>
      </c>
      <c r="F1479" s="240" t="s">
        <v>440</v>
      </c>
      <c r="G1479" s="238"/>
      <c r="H1479" s="241">
        <v>49.135</v>
      </c>
      <c r="I1479" s="242"/>
      <c r="J1479" s="238"/>
      <c r="K1479" s="238"/>
      <c r="L1479" s="243"/>
      <c r="M1479" s="244"/>
      <c r="N1479" s="245"/>
      <c r="O1479" s="245"/>
      <c r="P1479" s="245"/>
      <c r="Q1479" s="245"/>
      <c r="R1479" s="245"/>
      <c r="S1479" s="245"/>
      <c r="T1479" s="246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47" t="s">
        <v>234</v>
      </c>
      <c r="AU1479" s="247" t="s">
        <v>82</v>
      </c>
      <c r="AV1479" s="13" t="s">
        <v>82</v>
      </c>
      <c r="AW1479" s="13" t="s">
        <v>33</v>
      </c>
      <c r="AX1479" s="13" t="s">
        <v>72</v>
      </c>
      <c r="AY1479" s="247" t="s">
        <v>221</v>
      </c>
    </row>
    <row r="1480" spans="1:51" s="14" customFormat="1" ht="12">
      <c r="A1480" s="14"/>
      <c r="B1480" s="248"/>
      <c r="C1480" s="249"/>
      <c r="D1480" s="230" t="s">
        <v>234</v>
      </c>
      <c r="E1480" s="250" t="s">
        <v>19</v>
      </c>
      <c r="F1480" s="251" t="s">
        <v>420</v>
      </c>
      <c r="G1480" s="249"/>
      <c r="H1480" s="250" t="s">
        <v>19</v>
      </c>
      <c r="I1480" s="252"/>
      <c r="J1480" s="249"/>
      <c r="K1480" s="249"/>
      <c r="L1480" s="253"/>
      <c r="M1480" s="254"/>
      <c r="N1480" s="255"/>
      <c r="O1480" s="255"/>
      <c r="P1480" s="255"/>
      <c r="Q1480" s="255"/>
      <c r="R1480" s="255"/>
      <c r="S1480" s="255"/>
      <c r="T1480" s="256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57" t="s">
        <v>234</v>
      </c>
      <c r="AU1480" s="257" t="s">
        <v>82</v>
      </c>
      <c r="AV1480" s="14" t="s">
        <v>80</v>
      </c>
      <c r="AW1480" s="14" t="s">
        <v>33</v>
      </c>
      <c r="AX1480" s="14" t="s">
        <v>72</v>
      </c>
      <c r="AY1480" s="257" t="s">
        <v>221</v>
      </c>
    </row>
    <row r="1481" spans="1:51" s="13" customFormat="1" ht="12">
      <c r="A1481" s="13"/>
      <c r="B1481" s="237"/>
      <c r="C1481" s="238"/>
      <c r="D1481" s="230" t="s">
        <v>234</v>
      </c>
      <c r="E1481" s="239" t="s">
        <v>19</v>
      </c>
      <c r="F1481" s="240" t="s">
        <v>441</v>
      </c>
      <c r="G1481" s="238"/>
      <c r="H1481" s="241">
        <v>5.587</v>
      </c>
      <c r="I1481" s="242"/>
      <c r="J1481" s="238"/>
      <c r="K1481" s="238"/>
      <c r="L1481" s="243"/>
      <c r="M1481" s="244"/>
      <c r="N1481" s="245"/>
      <c r="O1481" s="245"/>
      <c r="P1481" s="245"/>
      <c r="Q1481" s="245"/>
      <c r="R1481" s="245"/>
      <c r="S1481" s="245"/>
      <c r="T1481" s="246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47" t="s">
        <v>234</v>
      </c>
      <c r="AU1481" s="247" t="s">
        <v>82</v>
      </c>
      <c r="AV1481" s="13" t="s">
        <v>82</v>
      </c>
      <c r="AW1481" s="13" t="s">
        <v>33</v>
      </c>
      <c r="AX1481" s="13" t="s">
        <v>72</v>
      </c>
      <c r="AY1481" s="247" t="s">
        <v>221</v>
      </c>
    </row>
    <row r="1482" spans="1:51" s="14" customFormat="1" ht="12">
      <c r="A1482" s="14"/>
      <c r="B1482" s="248"/>
      <c r="C1482" s="249"/>
      <c r="D1482" s="230" t="s">
        <v>234</v>
      </c>
      <c r="E1482" s="250" t="s">
        <v>19</v>
      </c>
      <c r="F1482" s="251" t="s">
        <v>442</v>
      </c>
      <c r="G1482" s="249"/>
      <c r="H1482" s="250" t="s">
        <v>19</v>
      </c>
      <c r="I1482" s="252"/>
      <c r="J1482" s="249"/>
      <c r="K1482" s="249"/>
      <c r="L1482" s="253"/>
      <c r="M1482" s="254"/>
      <c r="N1482" s="255"/>
      <c r="O1482" s="255"/>
      <c r="P1482" s="255"/>
      <c r="Q1482" s="255"/>
      <c r="R1482" s="255"/>
      <c r="S1482" s="255"/>
      <c r="T1482" s="256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57" t="s">
        <v>234</v>
      </c>
      <c r="AU1482" s="257" t="s">
        <v>82</v>
      </c>
      <c r="AV1482" s="14" t="s">
        <v>80</v>
      </c>
      <c r="AW1482" s="14" t="s">
        <v>33</v>
      </c>
      <c r="AX1482" s="14" t="s">
        <v>72</v>
      </c>
      <c r="AY1482" s="257" t="s">
        <v>221</v>
      </c>
    </row>
    <row r="1483" spans="1:51" s="13" customFormat="1" ht="12">
      <c r="A1483" s="13"/>
      <c r="B1483" s="237"/>
      <c r="C1483" s="238"/>
      <c r="D1483" s="230" t="s">
        <v>234</v>
      </c>
      <c r="E1483" s="239" t="s">
        <v>19</v>
      </c>
      <c r="F1483" s="240" t="s">
        <v>443</v>
      </c>
      <c r="G1483" s="238"/>
      <c r="H1483" s="241">
        <v>81</v>
      </c>
      <c r="I1483" s="242"/>
      <c r="J1483" s="238"/>
      <c r="K1483" s="238"/>
      <c r="L1483" s="243"/>
      <c r="M1483" s="244"/>
      <c r="N1483" s="245"/>
      <c r="O1483" s="245"/>
      <c r="P1483" s="245"/>
      <c r="Q1483" s="245"/>
      <c r="R1483" s="245"/>
      <c r="S1483" s="245"/>
      <c r="T1483" s="246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47" t="s">
        <v>234</v>
      </c>
      <c r="AU1483" s="247" t="s">
        <v>82</v>
      </c>
      <c r="AV1483" s="13" t="s">
        <v>82</v>
      </c>
      <c r="AW1483" s="13" t="s">
        <v>33</v>
      </c>
      <c r="AX1483" s="13" t="s">
        <v>72</v>
      </c>
      <c r="AY1483" s="247" t="s">
        <v>221</v>
      </c>
    </row>
    <row r="1484" spans="1:51" s="14" customFormat="1" ht="12">
      <c r="A1484" s="14"/>
      <c r="B1484" s="248"/>
      <c r="C1484" s="249"/>
      <c r="D1484" s="230" t="s">
        <v>234</v>
      </c>
      <c r="E1484" s="250" t="s">
        <v>19</v>
      </c>
      <c r="F1484" s="251" t="s">
        <v>444</v>
      </c>
      <c r="G1484" s="249"/>
      <c r="H1484" s="250" t="s">
        <v>19</v>
      </c>
      <c r="I1484" s="252"/>
      <c r="J1484" s="249"/>
      <c r="K1484" s="249"/>
      <c r="L1484" s="253"/>
      <c r="M1484" s="254"/>
      <c r="N1484" s="255"/>
      <c r="O1484" s="255"/>
      <c r="P1484" s="255"/>
      <c r="Q1484" s="255"/>
      <c r="R1484" s="255"/>
      <c r="S1484" s="255"/>
      <c r="T1484" s="256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57" t="s">
        <v>234</v>
      </c>
      <c r="AU1484" s="257" t="s">
        <v>82</v>
      </c>
      <c r="AV1484" s="14" t="s">
        <v>80</v>
      </c>
      <c r="AW1484" s="14" t="s">
        <v>33</v>
      </c>
      <c r="AX1484" s="14" t="s">
        <v>72</v>
      </c>
      <c r="AY1484" s="257" t="s">
        <v>221</v>
      </c>
    </row>
    <row r="1485" spans="1:51" s="13" customFormat="1" ht="12">
      <c r="A1485" s="13"/>
      <c r="B1485" s="237"/>
      <c r="C1485" s="238"/>
      <c r="D1485" s="230" t="s">
        <v>234</v>
      </c>
      <c r="E1485" s="239" t="s">
        <v>19</v>
      </c>
      <c r="F1485" s="240" t="s">
        <v>443</v>
      </c>
      <c r="G1485" s="238"/>
      <c r="H1485" s="241">
        <v>81</v>
      </c>
      <c r="I1485" s="242"/>
      <c r="J1485" s="238"/>
      <c r="K1485" s="238"/>
      <c r="L1485" s="243"/>
      <c r="M1485" s="244"/>
      <c r="N1485" s="245"/>
      <c r="O1485" s="245"/>
      <c r="P1485" s="245"/>
      <c r="Q1485" s="245"/>
      <c r="R1485" s="245"/>
      <c r="S1485" s="245"/>
      <c r="T1485" s="246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47" t="s">
        <v>234</v>
      </c>
      <c r="AU1485" s="247" t="s">
        <v>82</v>
      </c>
      <c r="AV1485" s="13" t="s">
        <v>82</v>
      </c>
      <c r="AW1485" s="13" t="s">
        <v>33</v>
      </c>
      <c r="AX1485" s="13" t="s">
        <v>72</v>
      </c>
      <c r="AY1485" s="247" t="s">
        <v>221</v>
      </c>
    </row>
    <row r="1486" spans="1:51" s="14" customFormat="1" ht="12">
      <c r="A1486" s="14"/>
      <c r="B1486" s="248"/>
      <c r="C1486" s="249"/>
      <c r="D1486" s="230" t="s">
        <v>234</v>
      </c>
      <c r="E1486" s="250" t="s">
        <v>19</v>
      </c>
      <c r="F1486" s="251" t="s">
        <v>422</v>
      </c>
      <c r="G1486" s="249"/>
      <c r="H1486" s="250" t="s">
        <v>19</v>
      </c>
      <c r="I1486" s="252"/>
      <c r="J1486" s="249"/>
      <c r="K1486" s="249"/>
      <c r="L1486" s="253"/>
      <c r="M1486" s="254"/>
      <c r="N1486" s="255"/>
      <c r="O1486" s="255"/>
      <c r="P1486" s="255"/>
      <c r="Q1486" s="255"/>
      <c r="R1486" s="255"/>
      <c r="S1486" s="255"/>
      <c r="T1486" s="256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57" t="s">
        <v>234</v>
      </c>
      <c r="AU1486" s="257" t="s">
        <v>82</v>
      </c>
      <c r="AV1486" s="14" t="s">
        <v>80</v>
      </c>
      <c r="AW1486" s="14" t="s">
        <v>33</v>
      </c>
      <c r="AX1486" s="14" t="s">
        <v>72</v>
      </c>
      <c r="AY1486" s="257" t="s">
        <v>221</v>
      </c>
    </row>
    <row r="1487" spans="1:51" s="13" customFormat="1" ht="12">
      <c r="A1487" s="13"/>
      <c r="B1487" s="237"/>
      <c r="C1487" s="238"/>
      <c r="D1487" s="230" t="s">
        <v>234</v>
      </c>
      <c r="E1487" s="239" t="s">
        <v>19</v>
      </c>
      <c r="F1487" s="240" t="s">
        <v>445</v>
      </c>
      <c r="G1487" s="238"/>
      <c r="H1487" s="241">
        <v>37.931</v>
      </c>
      <c r="I1487" s="242"/>
      <c r="J1487" s="238"/>
      <c r="K1487" s="238"/>
      <c r="L1487" s="243"/>
      <c r="M1487" s="244"/>
      <c r="N1487" s="245"/>
      <c r="O1487" s="245"/>
      <c r="P1487" s="245"/>
      <c r="Q1487" s="245"/>
      <c r="R1487" s="245"/>
      <c r="S1487" s="245"/>
      <c r="T1487" s="246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47" t="s">
        <v>234</v>
      </c>
      <c r="AU1487" s="247" t="s">
        <v>82</v>
      </c>
      <c r="AV1487" s="13" t="s">
        <v>82</v>
      </c>
      <c r="AW1487" s="13" t="s">
        <v>33</v>
      </c>
      <c r="AX1487" s="13" t="s">
        <v>72</v>
      </c>
      <c r="AY1487" s="247" t="s">
        <v>221</v>
      </c>
    </row>
    <row r="1488" spans="1:51" s="14" customFormat="1" ht="12">
      <c r="A1488" s="14"/>
      <c r="B1488" s="248"/>
      <c r="C1488" s="249"/>
      <c r="D1488" s="230" t="s">
        <v>234</v>
      </c>
      <c r="E1488" s="250" t="s">
        <v>19</v>
      </c>
      <c r="F1488" s="251" t="s">
        <v>423</v>
      </c>
      <c r="G1488" s="249"/>
      <c r="H1488" s="250" t="s">
        <v>19</v>
      </c>
      <c r="I1488" s="252"/>
      <c r="J1488" s="249"/>
      <c r="K1488" s="249"/>
      <c r="L1488" s="253"/>
      <c r="M1488" s="254"/>
      <c r="N1488" s="255"/>
      <c r="O1488" s="255"/>
      <c r="P1488" s="255"/>
      <c r="Q1488" s="255"/>
      <c r="R1488" s="255"/>
      <c r="S1488" s="255"/>
      <c r="T1488" s="256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57" t="s">
        <v>234</v>
      </c>
      <c r="AU1488" s="257" t="s">
        <v>82</v>
      </c>
      <c r="AV1488" s="14" t="s">
        <v>80</v>
      </c>
      <c r="AW1488" s="14" t="s">
        <v>33</v>
      </c>
      <c r="AX1488" s="14" t="s">
        <v>72</v>
      </c>
      <c r="AY1488" s="257" t="s">
        <v>221</v>
      </c>
    </row>
    <row r="1489" spans="1:51" s="13" customFormat="1" ht="12">
      <c r="A1489" s="13"/>
      <c r="B1489" s="237"/>
      <c r="C1489" s="238"/>
      <c r="D1489" s="230" t="s">
        <v>234</v>
      </c>
      <c r="E1489" s="239" t="s">
        <v>19</v>
      </c>
      <c r="F1489" s="240" t="s">
        <v>446</v>
      </c>
      <c r="G1489" s="238"/>
      <c r="H1489" s="241">
        <v>35.787</v>
      </c>
      <c r="I1489" s="242"/>
      <c r="J1489" s="238"/>
      <c r="K1489" s="238"/>
      <c r="L1489" s="243"/>
      <c r="M1489" s="244"/>
      <c r="N1489" s="245"/>
      <c r="O1489" s="245"/>
      <c r="P1489" s="245"/>
      <c r="Q1489" s="245"/>
      <c r="R1489" s="245"/>
      <c r="S1489" s="245"/>
      <c r="T1489" s="246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47" t="s">
        <v>234</v>
      </c>
      <c r="AU1489" s="247" t="s">
        <v>82</v>
      </c>
      <c r="AV1489" s="13" t="s">
        <v>82</v>
      </c>
      <c r="AW1489" s="13" t="s">
        <v>33</v>
      </c>
      <c r="AX1489" s="13" t="s">
        <v>72</v>
      </c>
      <c r="AY1489" s="247" t="s">
        <v>221</v>
      </c>
    </row>
    <row r="1490" spans="1:51" s="14" customFormat="1" ht="12">
      <c r="A1490" s="14"/>
      <c r="B1490" s="248"/>
      <c r="C1490" s="249"/>
      <c r="D1490" s="230" t="s">
        <v>234</v>
      </c>
      <c r="E1490" s="250" t="s">
        <v>19</v>
      </c>
      <c r="F1490" s="251" t="s">
        <v>425</v>
      </c>
      <c r="G1490" s="249"/>
      <c r="H1490" s="250" t="s">
        <v>19</v>
      </c>
      <c r="I1490" s="252"/>
      <c r="J1490" s="249"/>
      <c r="K1490" s="249"/>
      <c r="L1490" s="253"/>
      <c r="M1490" s="254"/>
      <c r="N1490" s="255"/>
      <c r="O1490" s="255"/>
      <c r="P1490" s="255"/>
      <c r="Q1490" s="255"/>
      <c r="R1490" s="255"/>
      <c r="S1490" s="255"/>
      <c r="T1490" s="256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57" t="s">
        <v>234</v>
      </c>
      <c r="AU1490" s="257" t="s">
        <v>82</v>
      </c>
      <c r="AV1490" s="14" t="s">
        <v>80</v>
      </c>
      <c r="AW1490" s="14" t="s">
        <v>33</v>
      </c>
      <c r="AX1490" s="14" t="s">
        <v>72</v>
      </c>
      <c r="AY1490" s="257" t="s">
        <v>221</v>
      </c>
    </row>
    <row r="1491" spans="1:51" s="13" customFormat="1" ht="12">
      <c r="A1491" s="13"/>
      <c r="B1491" s="237"/>
      <c r="C1491" s="238"/>
      <c r="D1491" s="230" t="s">
        <v>234</v>
      </c>
      <c r="E1491" s="239" t="s">
        <v>19</v>
      </c>
      <c r="F1491" s="240" t="s">
        <v>447</v>
      </c>
      <c r="G1491" s="238"/>
      <c r="H1491" s="241">
        <v>12.624</v>
      </c>
      <c r="I1491" s="242"/>
      <c r="J1491" s="238"/>
      <c r="K1491" s="238"/>
      <c r="L1491" s="243"/>
      <c r="M1491" s="244"/>
      <c r="N1491" s="245"/>
      <c r="O1491" s="245"/>
      <c r="P1491" s="245"/>
      <c r="Q1491" s="245"/>
      <c r="R1491" s="245"/>
      <c r="S1491" s="245"/>
      <c r="T1491" s="246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47" t="s">
        <v>234</v>
      </c>
      <c r="AU1491" s="247" t="s">
        <v>82</v>
      </c>
      <c r="AV1491" s="13" t="s">
        <v>82</v>
      </c>
      <c r="AW1491" s="13" t="s">
        <v>33</v>
      </c>
      <c r="AX1491" s="13" t="s">
        <v>72</v>
      </c>
      <c r="AY1491" s="247" t="s">
        <v>221</v>
      </c>
    </row>
    <row r="1492" spans="1:51" s="14" customFormat="1" ht="12">
      <c r="A1492" s="14"/>
      <c r="B1492" s="248"/>
      <c r="C1492" s="249"/>
      <c r="D1492" s="230" t="s">
        <v>234</v>
      </c>
      <c r="E1492" s="250" t="s">
        <v>19</v>
      </c>
      <c r="F1492" s="251" t="s">
        <v>427</v>
      </c>
      <c r="G1492" s="249"/>
      <c r="H1492" s="250" t="s">
        <v>19</v>
      </c>
      <c r="I1492" s="252"/>
      <c r="J1492" s="249"/>
      <c r="K1492" s="249"/>
      <c r="L1492" s="253"/>
      <c r="M1492" s="254"/>
      <c r="N1492" s="255"/>
      <c r="O1492" s="255"/>
      <c r="P1492" s="255"/>
      <c r="Q1492" s="255"/>
      <c r="R1492" s="255"/>
      <c r="S1492" s="255"/>
      <c r="T1492" s="256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57" t="s">
        <v>234</v>
      </c>
      <c r="AU1492" s="257" t="s">
        <v>82</v>
      </c>
      <c r="AV1492" s="14" t="s">
        <v>80</v>
      </c>
      <c r="AW1492" s="14" t="s">
        <v>33</v>
      </c>
      <c r="AX1492" s="14" t="s">
        <v>72</v>
      </c>
      <c r="AY1492" s="257" t="s">
        <v>221</v>
      </c>
    </row>
    <row r="1493" spans="1:51" s="13" customFormat="1" ht="12">
      <c r="A1493" s="13"/>
      <c r="B1493" s="237"/>
      <c r="C1493" s="238"/>
      <c r="D1493" s="230" t="s">
        <v>234</v>
      </c>
      <c r="E1493" s="239" t="s">
        <v>19</v>
      </c>
      <c r="F1493" s="240" t="s">
        <v>448</v>
      </c>
      <c r="G1493" s="238"/>
      <c r="H1493" s="241">
        <v>28.539</v>
      </c>
      <c r="I1493" s="242"/>
      <c r="J1493" s="238"/>
      <c r="K1493" s="238"/>
      <c r="L1493" s="243"/>
      <c r="M1493" s="244"/>
      <c r="N1493" s="245"/>
      <c r="O1493" s="245"/>
      <c r="P1493" s="245"/>
      <c r="Q1493" s="245"/>
      <c r="R1493" s="245"/>
      <c r="S1493" s="245"/>
      <c r="T1493" s="246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47" t="s">
        <v>234</v>
      </c>
      <c r="AU1493" s="247" t="s">
        <v>82</v>
      </c>
      <c r="AV1493" s="13" t="s">
        <v>82</v>
      </c>
      <c r="AW1493" s="13" t="s">
        <v>33</v>
      </c>
      <c r="AX1493" s="13" t="s">
        <v>72</v>
      </c>
      <c r="AY1493" s="247" t="s">
        <v>221</v>
      </c>
    </row>
    <row r="1494" spans="1:51" s="14" customFormat="1" ht="12">
      <c r="A1494" s="14"/>
      <c r="B1494" s="248"/>
      <c r="C1494" s="249"/>
      <c r="D1494" s="230" t="s">
        <v>234</v>
      </c>
      <c r="E1494" s="250" t="s">
        <v>19</v>
      </c>
      <c r="F1494" s="251" t="s">
        <v>429</v>
      </c>
      <c r="G1494" s="249"/>
      <c r="H1494" s="250" t="s">
        <v>19</v>
      </c>
      <c r="I1494" s="252"/>
      <c r="J1494" s="249"/>
      <c r="K1494" s="249"/>
      <c r="L1494" s="253"/>
      <c r="M1494" s="254"/>
      <c r="N1494" s="255"/>
      <c r="O1494" s="255"/>
      <c r="P1494" s="255"/>
      <c r="Q1494" s="255"/>
      <c r="R1494" s="255"/>
      <c r="S1494" s="255"/>
      <c r="T1494" s="256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T1494" s="257" t="s">
        <v>234</v>
      </c>
      <c r="AU1494" s="257" t="s">
        <v>82</v>
      </c>
      <c r="AV1494" s="14" t="s">
        <v>80</v>
      </c>
      <c r="AW1494" s="14" t="s">
        <v>33</v>
      </c>
      <c r="AX1494" s="14" t="s">
        <v>72</v>
      </c>
      <c r="AY1494" s="257" t="s">
        <v>221</v>
      </c>
    </row>
    <row r="1495" spans="1:51" s="13" customFormat="1" ht="12">
      <c r="A1495" s="13"/>
      <c r="B1495" s="237"/>
      <c r="C1495" s="238"/>
      <c r="D1495" s="230" t="s">
        <v>234</v>
      </c>
      <c r="E1495" s="239" t="s">
        <v>19</v>
      </c>
      <c r="F1495" s="240" t="s">
        <v>449</v>
      </c>
      <c r="G1495" s="238"/>
      <c r="H1495" s="241">
        <v>40.166</v>
      </c>
      <c r="I1495" s="242"/>
      <c r="J1495" s="238"/>
      <c r="K1495" s="238"/>
      <c r="L1495" s="243"/>
      <c r="M1495" s="244"/>
      <c r="N1495" s="245"/>
      <c r="O1495" s="245"/>
      <c r="P1495" s="245"/>
      <c r="Q1495" s="245"/>
      <c r="R1495" s="245"/>
      <c r="S1495" s="245"/>
      <c r="T1495" s="246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47" t="s">
        <v>234</v>
      </c>
      <c r="AU1495" s="247" t="s">
        <v>82</v>
      </c>
      <c r="AV1495" s="13" t="s">
        <v>82</v>
      </c>
      <c r="AW1495" s="13" t="s">
        <v>33</v>
      </c>
      <c r="AX1495" s="13" t="s">
        <v>72</v>
      </c>
      <c r="AY1495" s="247" t="s">
        <v>221</v>
      </c>
    </row>
    <row r="1496" spans="1:51" s="16" customFormat="1" ht="12">
      <c r="A1496" s="16"/>
      <c r="B1496" s="279"/>
      <c r="C1496" s="280"/>
      <c r="D1496" s="230" t="s">
        <v>234</v>
      </c>
      <c r="E1496" s="281" t="s">
        <v>19</v>
      </c>
      <c r="F1496" s="282" t="s">
        <v>450</v>
      </c>
      <c r="G1496" s="280"/>
      <c r="H1496" s="283">
        <v>466.174</v>
      </c>
      <c r="I1496" s="284"/>
      <c r="J1496" s="280"/>
      <c r="K1496" s="280"/>
      <c r="L1496" s="285"/>
      <c r="M1496" s="286"/>
      <c r="N1496" s="287"/>
      <c r="O1496" s="287"/>
      <c r="P1496" s="287"/>
      <c r="Q1496" s="287"/>
      <c r="R1496" s="287"/>
      <c r="S1496" s="287"/>
      <c r="T1496" s="288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T1496" s="289" t="s">
        <v>234</v>
      </c>
      <c r="AU1496" s="289" t="s">
        <v>82</v>
      </c>
      <c r="AV1496" s="16" t="s">
        <v>95</v>
      </c>
      <c r="AW1496" s="16" t="s">
        <v>33</v>
      </c>
      <c r="AX1496" s="16" t="s">
        <v>72</v>
      </c>
      <c r="AY1496" s="289" t="s">
        <v>221</v>
      </c>
    </row>
    <row r="1497" spans="1:51" s="14" customFormat="1" ht="12">
      <c r="A1497" s="14"/>
      <c r="B1497" s="248"/>
      <c r="C1497" s="249"/>
      <c r="D1497" s="230" t="s">
        <v>234</v>
      </c>
      <c r="E1497" s="250" t="s">
        <v>19</v>
      </c>
      <c r="F1497" s="251" t="s">
        <v>1874</v>
      </c>
      <c r="G1497" s="249"/>
      <c r="H1497" s="250" t="s">
        <v>19</v>
      </c>
      <c r="I1497" s="252"/>
      <c r="J1497" s="249"/>
      <c r="K1497" s="249"/>
      <c r="L1497" s="253"/>
      <c r="M1497" s="254"/>
      <c r="N1497" s="255"/>
      <c r="O1497" s="255"/>
      <c r="P1497" s="255"/>
      <c r="Q1497" s="255"/>
      <c r="R1497" s="255"/>
      <c r="S1497" s="255"/>
      <c r="T1497" s="256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57" t="s">
        <v>234</v>
      </c>
      <c r="AU1497" s="257" t="s">
        <v>82</v>
      </c>
      <c r="AV1497" s="14" t="s">
        <v>80</v>
      </c>
      <c r="AW1497" s="14" t="s">
        <v>33</v>
      </c>
      <c r="AX1497" s="14" t="s">
        <v>72</v>
      </c>
      <c r="AY1497" s="257" t="s">
        <v>221</v>
      </c>
    </row>
    <row r="1498" spans="1:51" s="14" customFormat="1" ht="12">
      <c r="A1498" s="14"/>
      <c r="B1498" s="248"/>
      <c r="C1498" s="249"/>
      <c r="D1498" s="230" t="s">
        <v>234</v>
      </c>
      <c r="E1498" s="250" t="s">
        <v>19</v>
      </c>
      <c r="F1498" s="251" t="s">
        <v>412</v>
      </c>
      <c r="G1498" s="249"/>
      <c r="H1498" s="250" t="s">
        <v>19</v>
      </c>
      <c r="I1498" s="252"/>
      <c r="J1498" s="249"/>
      <c r="K1498" s="249"/>
      <c r="L1498" s="253"/>
      <c r="M1498" s="254"/>
      <c r="N1498" s="255"/>
      <c r="O1498" s="255"/>
      <c r="P1498" s="255"/>
      <c r="Q1498" s="255"/>
      <c r="R1498" s="255"/>
      <c r="S1498" s="255"/>
      <c r="T1498" s="256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57" t="s">
        <v>234</v>
      </c>
      <c r="AU1498" s="257" t="s">
        <v>82</v>
      </c>
      <c r="AV1498" s="14" t="s">
        <v>80</v>
      </c>
      <c r="AW1498" s="14" t="s">
        <v>33</v>
      </c>
      <c r="AX1498" s="14" t="s">
        <v>72</v>
      </c>
      <c r="AY1498" s="257" t="s">
        <v>221</v>
      </c>
    </row>
    <row r="1499" spans="1:51" s="13" customFormat="1" ht="12">
      <c r="A1499" s="13"/>
      <c r="B1499" s="237"/>
      <c r="C1499" s="238"/>
      <c r="D1499" s="230" t="s">
        <v>234</v>
      </c>
      <c r="E1499" s="239" t="s">
        <v>19</v>
      </c>
      <c r="F1499" s="240" t="s">
        <v>413</v>
      </c>
      <c r="G1499" s="238"/>
      <c r="H1499" s="241">
        <v>8.37</v>
      </c>
      <c r="I1499" s="242"/>
      <c r="J1499" s="238"/>
      <c r="K1499" s="238"/>
      <c r="L1499" s="243"/>
      <c r="M1499" s="244"/>
      <c r="N1499" s="245"/>
      <c r="O1499" s="245"/>
      <c r="P1499" s="245"/>
      <c r="Q1499" s="245"/>
      <c r="R1499" s="245"/>
      <c r="S1499" s="245"/>
      <c r="T1499" s="246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47" t="s">
        <v>234</v>
      </c>
      <c r="AU1499" s="247" t="s">
        <v>82</v>
      </c>
      <c r="AV1499" s="13" t="s">
        <v>82</v>
      </c>
      <c r="AW1499" s="13" t="s">
        <v>33</v>
      </c>
      <c r="AX1499" s="13" t="s">
        <v>72</v>
      </c>
      <c r="AY1499" s="247" t="s">
        <v>221</v>
      </c>
    </row>
    <row r="1500" spans="1:51" s="14" customFormat="1" ht="12">
      <c r="A1500" s="14"/>
      <c r="B1500" s="248"/>
      <c r="C1500" s="249"/>
      <c r="D1500" s="230" t="s">
        <v>234</v>
      </c>
      <c r="E1500" s="250" t="s">
        <v>19</v>
      </c>
      <c r="F1500" s="251" t="s">
        <v>414</v>
      </c>
      <c r="G1500" s="249"/>
      <c r="H1500" s="250" t="s">
        <v>19</v>
      </c>
      <c r="I1500" s="252"/>
      <c r="J1500" s="249"/>
      <c r="K1500" s="249"/>
      <c r="L1500" s="253"/>
      <c r="M1500" s="254"/>
      <c r="N1500" s="255"/>
      <c r="O1500" s="255"/>
      <c r="P1500" s="255"/>
      <c r="Q1500" s="255"/>
      <c r="R1500" s="255"/>
      <c r="S1500" s="255"/>
      <c r="T1500" s="256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57" t="s">
        <v>234</v>
      </c>
      <c r="AU1500" s="257" t="s">
        <v>82</v>
      </c>
      <c r="AV1500" s="14" t="s">
        <v>80</v>
      </c>
      <c r="AW1500" s="14" t="s">
        <v>33</v>
      </c>
      <c r="AX1500" s="14" t="s">
        <v>72</v>
      </c>
      <c r="AY1500" s="257" t="s">
        <v>221</v>
      </c>
    </row>
    <row r="1501" spans="1:51" s="13" customFormat="1" ht="12">
      <c r="A1501" s="13"/>
      <c r="B1501" s="237"/>
      <c r="C1501" s="238"/>
      <c r="D1501" s="230" t="s">
        <v>234</v>
      </c>
      <c r="E1501" s="239" t="s">
        <v>19</v>
      </c>
      <c r="F1501" s="240" t="s">
        <v>415</v>
      </c>
      <c r="G1501" s="238"/>
      <c r="H1501" s="241">
        <v>4.16</v>
      </c>
      <c r="I1501" s="242"/>
      <c r="J1501" s="238"/>
      <c r="K1501" s="238"/>
      <c r="L1501" s="243"/>
      <c r="M1501" s="244"/>
      <c r="N1501" s="245"/>
      <c r="O1501" s="245"/>
      <c r="P1501" s="245"/>
      <c r="Q1501" s="245"/>
      <c r="R1501" s="245"/>
      <c r="S1501" s="245"/>
      <c r="T1501" s="246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47" t="s">
        <v>234</v>
      </c>
      <c r="AU1501" s="247" t="s">
        <v>82</v>
      </c>
      <c r="AV1501" s="13" t="s">
        <v>82</v>
      </c>
      <c r="AW1501" s="13" t="s">
        <v>33</v>
      </c>
      <c r="AX1501" s="13" t="s">
        <v>72</v>
      </c>
      <c r="AY1501" s="247" t="s">
        <v>221</v>
      </c>
    </row>
    <row r="1502" spans="1:51" s="14" customFormat="1" ht="12">
      <c r="A1502" s="14"/>
      <c r="B1502" s="248"/>
      <c r="C1502" s="249"/>
      <c r="D1502" s="230" t="s">
        <v>234</v>
      </c>
      <c r="E1502" s="250" t="s">
        <v>19</v>
      </c>
      <c r="F1502" s="251" t="s">
        <v>416</v>
      </c>
      <c r="G1502" s="249"/>
      <c r="H1502" s="250" t="s">
        <v>19</v>
      </c>
      <c r="I1502" s="252"/>
      <c r="J1502" s="249"/>
      <c r="K1502" s="249"/>
      <c r="L1502" s="253"/>
      <c r="M1502" s="254"/>
      <c r="N1502" s="255"/>
      <c r="O1502" s="255"/>
      <c r="P1502" s="255"/>
      <c r="Q1502" s="255"/>
      <c r="R1502" s="255"/>
      <c r="S1502" s="255"/>
      <c r="T1502" s="256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57" t="s">
        <v>234</v>
      </c>
      <c r="AU1502" s="257" t="s">
        <v>82</v>
      </c>
      <c r="AV1502" s="14" t="s">
        <v>80</v>
      </c>
      <c r="AW1502" s="14" t="s">
        <v>33</v>
      </c>
      <c r="AX1502" s="14" t="s">
        <v>72</v>
      </c>
      <c r="AY1502" s="257" t="s">
        <v>221</v>
      </c>
    </row>
    <row r="1503" spans="1:51" s="13" customFormat="1" ht="12">
      <c r="A1503" s="13"/>
      <c r="B1503" s="237"/>
      <c r="C1503" s="238"/>
      <c r="D1503" s="230" t="s">
        <v>234</v>
      </c>
      <c r="E1503" s="239" t="s">
        <v>19</v>
      </c>
      <c r="F1503" s="240" t="s">
        <v>417</v>
      </c>
      <c r="G1503" s="238"/>
      <c r="H1503" s="241">
        <v>7.8</v>
      </c>
      <c r="I1503" s="242"/>
      <c r="J1503" s="238"/>
      <c r="K1503" s="238"/>
      <c r="L1503" s="243"/>
      <c r="M1503" s="244"/>
      <c r="N1503" s="245"/>
      <c r="O1503" s="245"/>
      <c r="P1503" s="245"/>
      <c r="Q1503" s="245"/>
      <c r="R1503" s="245"/>
      <c r="S1503" s="245"/>
      <c r="T1503" s="246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47" t="s">
        <v>234</v>
      </c>
      <c r="AU1503" s="247" t="s">
        <v>82</v>
      </c>
      <c r="AV1503" s="13" t="s">
        <v>82</v>
      </c>
      <c r="AW1503" s="13" t="s">
        <v>33</v>
      </c>
      <c r="AX1503" s="13" t="s">
        <v>72</v>
      </c>
      <c r="AY1503" s="247" t="s">
        <v>221</v>
      </c>
    </row>
    <row r="1504" spans="1:51" s="14" customFormat="1" ht="12">
      <c r="A1504" s="14"/>
      <c r="B1504" s="248"/>
      <c r="C1504" s="249"/>
      <c r="D1504" s="230" t="s">
        <v>234</v>
      </c>
      <c r="E1504" s="250" t="s">
        <v>19</v>
      </c>
      <c r="F1504" s="251" t="s">
        <v>418</v>
      </c>
      <c r="G1504" s="249"/>
      <c r="H1504" s="250" t="s">
        <v>19</v>
      </c>
      <c r="I1504" s="252"/>
      <c r="J1504" s="249"/>
      <c r="K1504" s="249"/>
      <c r="L1504" s="253"/>
      <c r="M1504" s="254"/>
      <c r="N1504" s="255"/>
      <c r="O1504" s="255"/>
      <c r="P1504" s="255"/>
      <c r="Q1504" s="255"/>
      <c r="R1504" s="255"/>
      <c r="S1504" s="255"/>
      <c r="T1504" s="256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57" t="s">
        <v>234</v>
      </c>
      <c r="AU1504" s="257" t="s">
        <v>82</v>
      </c>
      <c r="AV1504" s="14" t="s">
        <v>80</v>
      </c>
      <c r="AW1504" s="14" t="s">
        <v>33</v>
      </c>
      <c r="AX1504" s="14" t="s">
        <v>72</v>
      </c>
      <c r="AY1504" s="257" t="s">
        <v>221</v>
      </c>
    </row>
    <row r="1505" spans="1:51" s="13" customFormat="1" ht="12">
      <c r="A1505" s="13"/>
      <c r="B1505" s="237"/>
      <c r="C1505" s="238"/>
      <c r="D1505" s="230" t="s">
        <v>234</v>
      </c>
      <c r="E1505" s="239" t="s">
        <v>19</v>
      </c>
      <c r="F1505" s="240" t="s">
        <v>419</v>
      </c>
      <c r="G1505" s="238"/>
      <c r="H1505" s="241">
        <v>13.76</v>
      </c>
      <c r="I1505" s="242"/>
      <c r="J1505" s="238"/>
      <c r="K1505" s="238"/>
      <c r="L1505" s="243"/>
      <c r="M1505" s="244"/>
      <c r="N1505" s="245"/>
      <c r="O1505" s="245"/>
      <c r="P1505" s="245"/>
      <c r="Q1505" s="245"/>
      <c r="R1505" s="245"/>
      <c r="S1505" s="245"/>
      <c r="T1505" s="246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47" t="s">
        <v>234</v>
      </c>
      <c r="AU1505" s="247" t="s">
        <v>82</v>
      </c>
      <c r="AV1505" s="13" t="s">
        <v>82</v>
      </c>
      <c r="AW1505" s="13" t="s">
        <v>33</v>
      </c>
      <c r="AX1505" s="13" t="s">
        <v>72</v>
      </c>
      <c r="AY1505" s="247" t="s">
        <v>221</v>
      </c>
    </row>
    <row r="1506" spans="1:51" s="14" customFormat="1" ht="12">
      <c r="A1506" s="14"/>
      <c r="B1506" s="248"/>
      <c r="C1506" s="249"/>
      <c r="D1506" s="230" t="s">
        <v>234</v>
      </c>
      <c r="E1506" s="250" t="s">
        <v>19</v>
      </c>
      <c r="F1506" s="251" t="s">
        <v>420</v>
      </c>
      <c r="G1506" s="249"/>
      <c r="H1506" s="250" t="s">
        <v>19</v>
      </c>
      <c r="I1506" s="252"/>
      <c r="J1506" s="249"/>
      <c r="K1506" s="249"/>
      <c r="L1506" s="253"/>
      <c r="M1506" s="254"/>
      <c r="N1506" s="255"/>
      <c r="O1506" s="255"/>
      <c r="P1506" s="255"/>
      <c r="Q1506" s="255"/>
      <c r="R1506" s="255"/>
      <c r="S1506" s="255"/>
      <c r="T1506" s="256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57" t="s">
        <v>234</v>
      </c>
      <c r="AU1506" s="257" t="s">
        <v>82</v>
      </c>
      <c r="AV1506" s="14" t="s">
        <v>80</v>
      </c>
      <c r="AW1506" s="14" t="s">
        <v>33</v>
      </c>
      <c r="AX1506" s="14" t="s">
        <v>72</v>
      </c>
      <c r="AY1506" s="257" t="s">
        <v>221</v>
      </c>
    </row>
    <row r="1507" spans="1:51" s="13" customFormat="1" ht="12">
      <c r="A1507" s="13"/>
      <c r="B1507" s="237"/>
      <c r="C1507" s="238"/>
      <c r="D1507" s="230" t="s">
        <v>234</v>
      </c>
      <c r="E1507" s="239" t="s">
        <v>19</v>
      </c>
      <c r="F1507" s="240" t="s">
        <v>421</v>
      </c>
      <c r="G1507" s="238"/>
      <c r="H1507" s="241">
        <v>8.42</v>
      </c>
      <c r="I1507" s="242"/>
      <c r="J1507" s="238"/>
      <c r="K1507" s="238"/>
      <c r="L1507" s="243"/>
      <c r="M1507" s="244"/>
      <c r="N1507" s="245"/>
      <c r="O1507" s="245"/>
      <c r="P1507" s="245"/>
      <c r="Q1507" s="245"/>
      <c r="R1507" s="245"/>
      <c r="S1507" s="245"/>
      <c r="T1507" s="246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47" t="s">
        <v>234</v>
      </c>
      <c r="AU1507" s="247" t="s">
        <v>82</v>
      </c>
      <c r="AV1507" s="13" t="s">
        <v>82</v>
      </c>
      <c r="AW1507" s="13" t="s">
        <v>33</v>
      </c>
      <c r="AX1507" s="13" t="s">
        <v>72</v>
      </c>
      <c r="AY1507" s="247" t="s">
        <v>221</v>
      </c>
    </row>
    <row r="1508" spans="1:51" s="14" customFormat="1" ht="12">
      <c r="A1508" s="14"/>
      <c r="B1508" s="248"/>
      <c r="C1508" s="249"/>
      <c r="D1508" s="230" t="s">
        <v>234</v>
      </c>
      <c r="E1508" s="250" t="s">
        <v>19</v>
      </c>
      <c r="F1508" s="251" t="s">
        <v>422</v>
      </c>
      <c r="G1508" s="249"/>
      <c r="H1508" s="250" t="s">
        <v>19</v>
      </c>
      <c r="I1508" s="252"/>
      <c r="J1508" s="249"/>
      <c r="K1508" s="249"/>
      <c r="L1508" s="253"/>
      <c r="M1508" s="254"/>
      <c r="N1508" s="255"/>
      <c r="O1508" s="255"/>
      <c r="P1508" s="255"/>
      <c r="Q1508" s="255"/>
      <c r="R1508" s="255"/>
      <c r="S1508" s="255"/>
      <c r="T1508" s="256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57" t="s">
        <v>234</v>
      </c>
      <c r="AU1508" s="257" t="s">
        <v>82</v>
      </c>
      <c r="AV1508" s="14" t="s">
        <v>80</v>
      </c>
      <c r="AW1508" s="14" t="s">
        <v>33</v>
      </c>
      <c r="AX1508" s="14" t="s">
        <v>72</v>
      </c>
      <c r="AY1508" s="257" t="s">
        <v>221</v>
      </c>
    </row>
    <row r="1509" spans="1:51" s="13" customFormat="1" ht="12">
      <c r="A1509" s="13"/>
      <c r="B1509" s="237"/>
      <c r="C1509" s="238"/>
      <c r="D1509" s="230" t="s">
        <v>234</v>
      </c>
      <c r="E1509" s="239" t="s">
        <v>19</v>
      </c>
      <c r="F1509" s="240" t="s">
        <v>417</v>
      </c>
      <c r="G1509" s="238"/>
      <c r="H1509" s="241">
        <v>7.8</v>
      </c>
      <c r="I1509" s="242"/>
      <c r="J1509" s="238"/>
      <c r="K1509" s="238"/>
      <c r="L1509" s="243"/>
      <c r="M1509" s="244"/>
      <c r="N1509" s="245"/>
      <c r="O1509" s="245"/>
      <c r="P1509" s="245"/>
      <c r="Q1509" s="245"/>
      <c r="R1509" s="245"/>
      <c r="S1509" s="245"/>
      <c r="T1509" s="246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47" t="s">
        <v>234</v>
      </c>
      <c r="AU1509" s="247" t="s">
        <v>82</v>
      </c>
      <c r="AV1509" s="13" t="s">
        <v>82</v>
      </c>
      <c r="AW1509" s="13" t="s">
        <v>33</v>
      </c>
      <c r="AX1509" s="13" t="s">
        <v>72</v>
      </c>
      <c r="AY1509" s="247" t="s">
        <v>221</v>
      </c>
    </row>
    <row r="1510" spans="1:51" s="14" customFormat="1" ht="12">
      <c r="A1510" s="14"/>
      <c r="B1510" s="248"/>
      <c r="C1510" s="249"/>
      <c r="D1510" s="230" t="s">
        <v>234</v>
      </c>
      <c r="E1510" s="250" t="s">
        <v>19</v>
      </c>
      <c r="F1510" s="251" t="s">
        <v>423</v>
      </c>
      <c r="G1510" s="249"/>
      <c r="H1510" s="250" t="s">
        <v>19</v>
      </c>
      <c r="I1510" s="252"/>
      <c r="J1510" s="249"/>
      <c r="K1510" s="249"/>
      <c r="L1510" s="253"/>
      <c r="M1510" s="254"/>
      <c r="N1510" s="255"/>
      <c r="O1510" s="255"/>
      <c r="P1510" s="255"/>
      <c r="Q1510" s="255"/>
      <c r="R1510" s="255"/>
      <c r="S1510" s="255"/>
      <c r="T1510" s="256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57" t="s">
        <v>234</v>
      </c>
      <c r="AU1510" s="257" t="s">
        <v>82</v>
      </c>
      <c r="AV1510" s="14" t="s">
        <v>80</v>
      </c>
      <c r="AW1510" s="14" t="s">
        <v>33</v>
      </c>
      <c r="AX1510" s="14" t="s">
        <v>72</v>
      </c>
      <c r="AY1510" s="257" t="s">
        <v>221</v>
      </c>
    </row>
    <row r="1511" spans="1:51" s="13" customFormat="1" ht="12">
      <c r="A1511" s="13"/>
      <c r="B1511" s="237"/>
      <c r="C1511" s="238"/>
      <c r="D1511" s="230" t="s">
        <v>234</v>
      </c>
      <c r="E1511" s="239" t="s">
        <v>19</v>
      </c>
      <c r="F1511" s="240" t="s">
        <v>424</v>
      </c>
      <c r="G1511" s="238"/>
      <c r="H1511" s="241">
        <v>7.2</v>
      </c>
      <c r="I1511" s="242"/>
      <c r="J1511" s="238"/>
      <c r="K1511" s="238"/>
      <c r="L1511" s="243"/>
      <c r="M1511" s="244"/>
      <c r="N1511" s="245"/>
      <c r="O1511" s="245"/>
      <c r="P1511" s="245"/>
      <c r="Q1511" s="245"/>
      <c r="R1511" s="245"/>
      <c r="S1511" s="245"/>
      <c r="T1511" s="246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47" t="s">
        <v>234</v>
      </c>
      <c r="AU1511" s="247" t="s">
        <v>82</v>
      </c>
      <c r="AV1511" s="13" t="s">
        <v>82</v>
      </c>
      <c r="AW1511" s="13" t="s">
        <v>33</v>
      </c>
      <c r="AX1511" s="13" t="s">
        <v>72</v>
      </c>
      <c r="AY1511" s="247" t="s">
        <v>221</v>
      </c>
    </row>
    <row r="1512" spans="1:51" s="14" customFormat="1" ht="12">
      <c r="A1512" s="14"/>
      <c r="B1512" s="248"/>
      <c r="C1512" s="249"/>
      <c r="D1512" s="230" t="s">
        <v>234</v>
      </c>
      <c r="E1512" s="250" t="s">
        <v>19</v>
      </c>
      <c r="F1512" s="251" t="s">
        <v>425</v>
      </c>
      <c r="G1512" s="249"/>
      <c r="H1512" s="250" t="s">
        <v>19</v>
      </c>
      <c r="I1512" s="252"/>
      <c r="J1512" s="249"/>
      <c r="K1512" s="249"/>
      <c r="L1512" s="253"/>
      <c r="M1512" s="254"/>
      <c r="N1512" s="255"/>
      <c r="O1512" s="255"/>
      <c r="P1512" s="255"/>
      <c r="Q1512" s="255"/>
      <c r="R1512" s="255"/>
      <c r="S1512" s="255"/>
      <c r="T1512" s="256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57" t="s">
        <v>234</v>
      </c>
      <c r="AU1512" s="257" t="s">
        <v>82</v>
      </c>
      <c r="AV1512" s="14" t="s">
        <v>80</v>
      </c>
      <c r="AW1512" s="14" t="s">
        <v>33</v>
      </c>
      <c r="AX1512" s="14" t="s">
        <v>72</v>
      </c>
      <c r="AY1512" s="257" t="s">
        <v>221</v>
      </c>
    </row>
    <row r="1513" spans="1:51" s="13" customFormat="1" ht="12">
      <c r="A1513" s="13"/>
      <c r="B1513" s="237"/>
      <c r="C1513" s="238"/>
      <c r="D1513" s="230" t="s">
        <v>234</v>
      </c>
      <c r="E1513" s="239" t="s">
        <v>19</v>
      </c>
      <c r="F1513" s="240" t="s">
        <v>426</v>
      </c>
      <c r="G1513" s="238"/>
      <c r="H1513" s="241">
        <v>1.18</v>
      </c>
      <c r="I1513" s="242"/>
      <c r="J1513" s="238"/>
      <c r="K1513" s="238"/>
      <c r="L1513" s="243"/>
      <c r="M1513" s="244"/>
      <c r="N1513" s="245"/>
      <c r="O1513" s="245"/>
      <c r="P1513" s="245"/>
      <c r="Q1513" s="245"/>
      <c r="R1513" s="245"/>
      <c r="S1513" s="245"/>
      <c r="T1513" s="246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47" t="s">
        <v>234</v>
      </c>
      <c r="AU1513" s="247" t="s">
        <v>82</v>
      </c>
      <c r="AV1513" s="13" t="s">
        <v>82</v>
      </c>
      <c r="AW1513" s="13" t="s">
        <v>33</v>
      </c>
      <c r="AX1513" s="13" t="s">
        <v>72</v>
      </c>
      <c r="AY1513" s="247" t="s">
        <v>221</v>
      </c>
    </row>
    <row r="1514" spans="1:51" s="14" customFormat="1" ht="12">
      <c r="A1514" s="14"/>
      <c r="B1514" s="248"/>
      <c r="C1514" s="249"/>
      <c r="D1514" s="230" t="s">
        <v>234</v>
      </c>
      <c r="E1514" s="250" t="s">
        <v>19</v>
      </c>
      <c r="F1514" s="251" t="s">
        <v>427</v>
      </c>
      <c r="G1514" s="249"/>
      <c r="H1514" s="250" t="s">
        <v>19</v>
      </c>
      <c r="I1514" s="252"/>
      <c r="J1514" s="249"/>
      <c r="K1514" s="249"/>
      <c r="L1514" s="253"/>
      <c r="M1514" s="254"/>
      <c r="N1514" s="255"/>
      <c r="O1514" s="255"/>
      <c r="P1514" s="255"/>
      <c r="Q1514" s="255"/>
      <c r="R1514" s="255"/>
      <c r="S1514" s="255"/>
      <c r="T1514" s="256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57" t="s">
        <v>234</v>
      </c>
      <c r="AU1514" s="257" t="s">
        <v>82</v>
      </c>
      <c r="AV1514" s="14" t="s">
        <v>80</v>
      </c>
      <c r="AW1514" s="14" t="s">
        <v>33</v>
      </c>
      <c r="AX1514" s="14" t="s">
        <v>72</v>
      </c>
      <c r="AY1514" s="257" t="s">
        <v>221</v>
      </c>
    </row>
    <row r="1515" spans="1:51" s="13" customFormat="1" ht="12">
      <c r="A1515" s="13"/>
      <c r="B1515" s="237"/>
      <c r="C1515" s="238"/>
      <c r="D1515" s="230" t="s">
        <v>234</v>
      </c>
      <c r="E1515" s="239" t="s">
        <v>19</v>
      </c>
      <c r="F1515" s="240" t="s">
        <v>428</v>
      </c>
      <c r="G1515" s="238"/>
      <c r="H1515" s="241">
        <v>4.31</v>
      </c>
      <c r="I1515" s="242"/>
      <c r="J1515" s="238"/>
      <c r="K1515" s="238"/>
      <c r="L1515" s="243"/>
      <c r="M1515" s="244"/>
      <c r="N1515" s="245"/>
      <c r="O1515" s="245"/>
      <c r="P1515" s="245"/>
      <c r="Q1515" s="245"/>
      <c r="R1515" s="245"/>
      <c r="S1515" s="245"/>
      <c r="T1515" s="246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47" t="s">
        <v>234</v>
      </c>
      <c r="AU1515" s="247" t="s">
        <v>82</v>
      </c>
      <c r="AV1515" s="13" t="s">
        <v>82</v>
      </c>
      <c r="AW1515" s="13" t="s">
        <v>33</v>
      </c>
      <c r="AX1515" s="13" t="s">
        <v>72</v>
      </c>
      <c r="AY1515" s="247" t="s">
        <v>221</v>
      </c>
    </row>
    <row r="1516" spans="1:51" s="14" customFormat="1" ht="12">
      <c r="A1516" s="14"/>
      <c r="B1516" s="248"/>
      <c r="C1516" s="249"/>
      <c r="D1516" s="230" t="s">
        <v>234</v>
      </c>
      <c r="E1516" s="250" t="s">
        <v>19</v>
      </c>
      <c r="F1516" s="251" t="s">
        <v>429</v>
      </c>
      <c r="G1516" s="249"/>
      <c r="H1516" s="250" t="s">
        <v>19</v>
      </c>
      <c r="I1516" s="252"/>
      <c r="J1516" s="249"/>
      <c r="K1516" s="249"/>
      <c r="L1516" s="253"/>
      <c r="M1516" s="254"/>
      <c r="N1516" s="255"/>
      <c r="O1516" s="255"/>
      <c r="P1516" s="255"/>
      <c r="Q1516" s="255"/>
      <c r="R1516" s="255"/>
      <c r="S1516" s="255"/>
      <c r="T1516" s="256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57" t="s">
        <v>234</v>
      </c>
      <c r="AU1516" s="257" t="s">
        <v>82</v>
      </c>
      <c r="AV1516" s="14" t="s">
        <v>80</v>
      </c>
      <c r="AW1516" s="14" t="s">
        <v>33</v>
      </c>
      <c r="AX1516" s="14" t="s">
        <v>72</v>
      </c>
      <c r="AY1516" s="257" t="s">
        <v>221</v>
      </c>
    </row>
    <row r="1517" spans="1:51" s="13" customFormat="1" ht="12">
      <c r="A1517" s="13"/>
      <c r="B1517" s="237"/>
      <c r="C1517" s="238"/>
      <c r="D1517" s="230" t="s">
        <v>234</v>
      </c>
      <c r="E1517" s="239" t="s">
        <v>19</v>
      </c>
      <c r="F1517" s="240" t="s">
        <v>430</v>
      </c>
      <c r="G1517" s="238"/>
      <c r="H1517" s="241">
        <v>9.26</v>
      </c>
      <c r="I1517" s="242"/>
      <c r="J1517" s="238"/>
      <c r="K1517" s="238"/>
      <c r="L1517" s="243"/>
      <c r="M1517" s="244"/>
      <c r="N1517" s="245"/>
      <c r="O1517" s="245"/>
      <c r="P1517" s="245"/>
      <c r="Q1517" s="245"/>
      <c r="R1517" s="245"/>
      <c r="S1517" s="245"/>
      <c r="T1517" s="246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47" t="s">
        <v>234</v>
      </c>
      <c r="AU1517" s="247" t="s">
        <v>82</v>
      </c>
      <c r="AV1517" s="13" t="s">
        <v>82</v>
      </c>
      <c r="AW1517" s="13" t="s">
        <v>33</v>
      </c>
      <c r="AX1517" s="13" t="s">
        <v>72</v>
      </c>
      <c r="AY1517" s="247" t="s">
        <v>221</v>
      </c>
    </row>
    <row r="1518" spans="1:51" s="16" customFormat="1" ht="12">
      <c r="A1518" s="16"/>
      <c r="B1518" s="279"/>
      <c r="C1518" s="280"/>
      <c r="D1518" s="230" t="s">
        <v>234</v>
      </c>
      <c r="E1518" s="281" t="s">
        <v>19</v>
      </c>
      <c r="F1518" s="282" t="s">
        <v>450</v>
      </c>
      <c r="G1518" s="280"/>
      <c r="H1518" s="283">
        <v>72.26</v>
      </c>
      <c r="I1518" s="284"/>
      <c r="J1518" s="280"/>
      <c r="K1518" s="280"/>
      <c r="L1518" s="285"/>
      <c r="M1518" s="286"/>
      <c r="N1518" s="287"/>
      <c r="O1518" s="287"/>
      <c r="P1518" s="287"/>
      <c r="Q1518" s="287"/>
      <c r="R1518" s="287"/>
      <c r="S1518" s="287"/>
      <c r="T1518" s="288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T1518" s="289" t="s">
        <v>234</v>
      </c>
      <c r="AU1518" s="289" t="s">
        <v>82</v>
      </c>
      <c r="AV1518" s="16" t="s">
        <v>95</v>
      </c>
      <c r="AW1518" s="16" t="s">
        <v>33</v>
      </c>
      <c r="AX1518" s="16" t="s">
        <v>72</v>
      </c>
      <c r="AY1518" s="289" t="s">
        <v>221</v>
      </c>
    </row>
    <row r="1519" spans="1:51" s="13" customFormat="1" ht="12">
      <c r="A1519" s="13"/>
      <c r="B1519" s="237"/>
      <c r="C1519" s="238"/>
      <c r="D1519" s="230" t="s">
        <v>234</v>
      </c>
      <c r="E1519" s="239" t="s">
        <v>19</v>
      </c>
      <c r="F1519" s="240" t="s">
        <v>451</v>
      </c>
      <c r="G1519" s="238"/>
      <c r="H1519" s="241">
        <v>-75.555</v>
      </c>
      <c r="I1519" s="242"/>
      <c r="J1519" s="238"/>
      <c r="K1519" s="238"/>
      <c r="L1519" s="243"/>
      <c r="M1519" s="244"/>
      <c r="N1519" s="245"/>
      <c r="O1519" s="245"/>
      <c r="P1519" s="245"/>
      <c r="Q1519" s="245"/>
      <c r="R1519" s="245"/>
      <c r="S1519" s="245"/>
      <c r="T1519" s="246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47" t="s">
        <v>234</v>
      </c>
      <c r="AU1519" s="247" t="s">
        <v>82</v>
      </c>
      <c r="AV1519" s="13" t="s">
        <v>82</v>
      </c>
      <c r="AW1519" s="13" t="s">
        <v>33</v>
      </c>
      <c r="AX1519" s="13" t="s">
        <v>72</v>
      </c>
      <c r="AY1519" s="247" t="s">
        <v>221</v>
      </c>
    </row>
    <row r="1520" spans="1:51" s="15" customFormat="1" ht="12">
      <c r="A1520" s="15"/>
      <c r="B1520" s="258"/>
      <c r="C1520" s="259"/>
      <c r="D1520" s="230" t="s">
        <v>234</v>
      </c>
      <c r="E1520" s="260" t="s">
        <v>140</v>
      </c>
      <c r="F1520" s="261" t="s">
        <v>243</v>
      </c>
      <c r="G1520" s="259"/>
      <c r="H1520" s="262">
        <v>462.879</v>
      </c>
      <c r="I1520" s="263"/>
      <c r="J1520" s="259"/>
      <c r="K1520" s="259"/>
      <c r="L1520" s="264"/>
      <c r="M1520" s="265"/>
      <c r="N1520" s="266"/>
      <c r="O1520" s="266"/>
      <c r="P1520" s="266"/>
      <c r="Q1520" s="266"/>
      <c r="R1520" s="266"/>
      <c r="S1520" s="266"/>
      <c r="T1520" s="267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T1520" s="268" t="s">
        <v>234</v>
      </c>
      <c r="AU1520" s="268" t="s">
        <v>82</v>
      </c>
      <c r="AV1520" s="15" t="s">
        <v>228</v>
      </c>
      <c r="AW1520" s="15" t="s">
        <v>33</v>
      </c>
      <c r="AX1520" s="15" t="s">
        <v>80</v>
      </c>
      <c r="AY1520" s="268" t="s">
        <v>221</v>
      </c>
    </row>
    <row r="1521" spans="1:65" s="2" customFormat="1" ht="24.15" customHeight="1">
      <c r="A1521" s="41"/>
      <c r="B1521" s="42"/>
      <c r="C1521" s="217" t="s">
        <v>1875</v>
      </c>
      <c r="D1521" s="217" t="s">
        <v>223</v>
      </c>
      <c r="E1521" s="218" t="s">
        <v>1876</v>
      </c>
      <c r="F1521" s="219" t="s">
        <v>1877</v>
      </c>
      <c r="G1521" s="220" t="s">
        <v>226</v>
      </c>
      <c r="H1521" s="221">
        <v>462.879</v>
      </c>
      <c r="I1521" s="222"/>
      <c r="J1521" s="223">
        <f>ROUND(I1521*H1521,2)</f>
        <v>0</v>
      </c>
      <c r="K1521" s="219" t="s">
        <v>227</v>
      </c>
      <c r="L1521" s="47"/>
      <c r="M1521" s="224" t="s">
        <v>19</v>
      </c>
      <c r="N1521" s="225" t="s">
        <v>43</v>
      </c>
      <c r="O1521" s="87"/>
      <c r="P1521" s="226">
        <f>O1521*H1521</f>
        <v>0</v>
      </c>
      <c r="Q1521" s="226">
        <v>0.000286</v>
      </c>
      <c r="R1521" s="226">
        <f>Q1521*H1521</f>
        <v>0.13238339400000002</v>
      </c>
      <c r="S1521" s="226">
        <v>0</v>
      </c>
      <c r="T1521" s="227">
        <f>S1521*H1521</f>
        <v>0</v>
      </c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R1521" s="228" t="s">
        <v>341</v>
      </c>
      <c r="AT1521" s="228" t="s">
        <v>223</v>
      </c>
      <c r="AU1521" s="228" t="s">
        <v>82</v>
      </c>
      <c r="AY1521" s="20" t="s">
        <v>221</v>
      </c>
      <c r="BE1521" s="229">
        <f>IF(N1521="základní",J1521,0)</f>
        <v>0</v>
      </c>
      <c r="BF1521" s="229">
        <f>IF(N1521="snížená",J1521,0)</f>
        <v>0</v>
      </c>
      <c r="BG1521" s="229">
        <f>IF(N1521="zákl. přenesená",J1521,0)</f>
        <v>0</v>
      </c>
      <c r="BH1521" s="229">
        <f>IF(N1521="sníž. přenesená",J1521,0)</f>
        <v>0</v>
      </c>
      <c r="BI1521" s="229">
        <f>IF(N1521="nulová",J1521,0)</f>
        <v>0</v>
      </c>
      <c r="BJ1521" s="20" t="s">
        <v>80</v>
      </c>
      <c r="BK1521" s="229">
        <f>ROUND(I1521*H1521,2)</f>
        <v>0</v>
      </c>
      <c r="BL1521" s="20" t="s">
        <v>341</v>
      </c>
      <c r="BM1521" s="228" t="s">
        <v>1878</v>
      </c>
    </row>
    <row r="1522" spans="1:47" s="2" customFormat="1" ht="12">
      <c r="A1522" s="41"/>
      <c r="B1522" s="42"/>
      <c r="C1522" s="43"/>
      <c r="D1522" s="230" t="s">
        <v>230</v>
      </c>
      <c r="E1522" s="43"/>
      <c r="F1522" s="231" t="s">
        <v>1879</v>
      </c>
      <c r="G1522" s="43"/>
      <c r="H1522" s="43"/>
      <c r="I1522" s="232"/>
      <c r="J1522" s="43"/>
      <c r="K1522" s="43"/>
      <c r="L1522" s="47"/>
      <c r="M1522" s="233"/>
      <c r="N1522" s="234"/>
      <c r="O1522" s="87"/>
      <c r="P1522" s="87"/>
      <c r="Q1522" s="87"/>
      <c r="R1522" s="87"/>
      <c r="S1522" s="87"/>
      <c r="T1522" s="88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T1522" s="20" t="s">
        <v>230</v>
      </c>
      <c r="AU1522" s="20" t="s">
        <v>82</v>
      </c>
    </row>
    <row r="1523" spans="1:47" s="2" customFormat="1" ht="12">
      <c r="A1523" s="41"/>
      <c r="B1523" s="42"/>
      <c r="C1523" s="43"/>
      <c r="D1523" s="235" t="s">
        <v>232</v>
      </c>
      <c r="E1523" s="43"/>
      <c r="F1523" s="236" t="s">
        <v>1880</v>
      </c>
      <c r="G1523" s="43"/>
      <c r="H1523" s="43"/>
      <c r="I1523" s="232"/>
      <c r="J1523" s="43"/>
      <c r="K1523" s="43"/>
      <c r="L1523" s="47"/>
      <c r="M1523" s="233"/>
      <c r="N1523" s="234"/>
      <c r="O1523" s="87"/>
      <c r="P1523" s="87"/>
      <c r="Q1523" s="87"/>
      <c r="R1523" s="87"/>
      <c r="S1523" s="87"/>
      <c r="T1523" s="88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T1523" s="20" t="s">
        <v>232</v>
      </c>
      <c r="AU1523" s="20" t="s">
        <v>82</v>
      </c>
    </row>
    <row r="1524" spans="1:51" s="13" customFormat="1" ht="12">
      <c r="A1524" s="13"/>
      <c r="B1524" s="237"/>
      <c r="C1524" s="238"/>
      <c r="D1524" s="230" t="s">
        <v>234</v>
      </c>
      <c r="E1524" s="239" t="s">
        <v>19</v>
      </c>
      <c r="F1524" s="240" t="s">
        <v>140</v>
      </c>
      <c r="G1524" s="238"/>
      <c r="H1524" s="241">
        <v>462.879</v>
      </c>
      <c r="I1524" s="242"/>
      <c r="J1524" s="238"/>
      <c r="K1524" s="238"/>
      <c r="L1524" s="243"/>
      <c r="M1524" s="244"/>
      <c r="N1524" s="245"/>
      <c r="O1524" s="245"/>
      <c r="P1524" s="245"/>
      <c r="Q1524" s="245"/>
      <c r="R1524" s="245"/>
      <c r="S1524" s="245"/>
      <c r="T1524" s="246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47" t="s">
        <v>234</v>
      </c>
      <c r="AU1524" s="247" t="s">
        <v>82</v>
      </c>
      <c r="AV1524" s="13" t="s">
        <v>82</v>
      </c>
      <c r="AW1524" s="13" t="s">
        <v>33</v>
      </c>
      <c r="AX1524" s="13" t="s">
        <v>80</v>
      </c>
      <c r="AY1524" s="247" t="s">
        <v>221</v>
      </c>
    </row>
    <row r="1525" spans="1:63" s="12" customFormat="1" ht="22.8" customHeight="1">
      <c r="A1525" s="12"/>
      <c r="B1525" s="201"/>
      <c r="C1525" s="202"/>
      <c r="D1525" s="203" t="s">
        <v>71</v>
      </c>
      <c r="E1525" s="215" t="s">
        <v>1881</v>
      </c>
      <c r="F1525" s="215" t="s">
        <v>1882</v>
      </c>
      <c r="G1525" s="202"/>
      <c r="H1525" s="202"/>
      <c r="I1525" s="205"/>
      <c r="J1525" s="216">
        <f>BK1525</f>
        <v>0</v>
      </c>
      <c r="K1525" s="202"/>
      <c r="L1525" s="207"/>
      <c r="M1525" s="208"/>
      <c r="N1525" s="209"/>
      <c r="O1525" s="209"/>
      <c r="P1525" s="210">
        <f>SUM(P1526:P1535)</f>
        <v>0</v>
      </c>
      <c r="Q1525" s="209"/>
      <c r="R1525" s="210">
        <f>SUM(R1526:R1535)</f>
        <v>0</v>
      </c>
      <c r="S1525" s="209"/>
      <c r="T1525" s="211">
        <f>SUM(T1526:T1535)</f>
        <v>0</v>
      </c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R1525" s="212" t="s">
        <v>82</v>
      </c>
      <c r="AT1525" s="213" t="s">
        <v>71</v>
      </c>
      <c r="AU1525" s="213" t="s">
        <v>80</v>
      </c>
      <c r="AY1525" s="212" t="s">
        <v>221</v>
      </c>
      <c r="BK1525" s="214">
        <f>SUM(BK1526:BK1535)</f>
        <v>0</v>
      </c>
    </row>
    <row r="1526" spans="1:65" s="2" customFormat="1" ht="21.75" customHeight="1">
      <c r="A1526" s="41"/>
      <c r="B1526" s="42"/>
      <c r="C1526" s="217" t="s">
        <v>1883</v>
      </c>
      <c r="D1526" s="217" t="s">
        <v>223</v>
      </c>
      <c r="E1526" s="218" t="s">
        <v>1884</v>
      </c>
      <c r="F1526" s="219" t="s">
        <v>1885</v>
      </c>
      <c r="G1526" s="220" t="s">
        <v>336</v>
      </c>
      <c r="H1526" s="221">
        <v>8</v>
      </c>
      <c r="I1526" s="222"/>
      <c r="J1526" s="223">
        <f>ROUND(I1526*H1526,2)</f>
        <v>0</v>
      </c>
      <c r="K1526" s="219" t="s">
        <v>227</v>
      </c>
      <c r="L1526" s="47"/>
      <c r="M1526" s="224" t="s">
        <v>19</v>
      </c>
      <c r="N1526" s="225" t="s">
        <v>43</v>
      </c>
      <c r="O1526" s="87"/>
      <c r="P1526" s="226">
        <f>O1526*H1526</f>
        <v>0</v>
      </c>
      <c r="Q1526" s="226">
        <v>0</v>
      </c>
      <c r="R1526" s="226">
        <f>Q1526*H1526</f>
        <v>0</v>
      </c>
      <c r="S1526" s="226">
        <v>0</v>
      </c>
      <c r="T1526" s="227">
        <f>S1526*H1526</f>
        <v>0</v>
      </c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R1526" s="228" t="s">
        <v>341</v>
      </c>
      <c r="AT1526" s="228" t="s">
        <v>223</v>
      </c>
      <c r="AU1526" s="228" t="s">
        <v>82</v>
      </c>
      <c r="AY1526" s="20" t="s">
        <v>221</v>
      </c>
      <c r="BE1526" s="229">
        <f>IF(N1526="základní",J1526,0)</f>
        <v>0</v>
      </c>
      <c r="BF1526" s="229">
        <f>IF(N1526="snížená",J1526,0)</f>
        <v>0</v>
      </c>
      <c r="BG1526" s="229">
        <f>IF(N1526="zákl. přenesená",J1526,0)</f>
        <v>0</v>
      </c>
      <c r="BH1526" s="229">
        <f>IF(N1526="sníž. přenesená",J1526,0)</f>
        <v>0</v>
      </c>
      <c r="BI1526" s="229">
        <f>IF(N1526="nulová",J1526,0)</f>
        <v>0</v>
      </c>
      <c r="BJ1526" s="20" t="s">
        <v>80</v>
      </c>
      <c r="BK1526" s="229">
        <f>ROUND(I1526*H1526,2)</f>
        <v>0</v>
      </c>
      <c r="BL1526" s="20" t="s">
        <v>341</v>
      </c>
      <c r="BM1526" s="228" t="s">
        <v>1886</v>
      </c>
    </row>
    <row r="1527" spans="1:47" s="2" customFormat="1" ht="12">
      <c r="A1527" s="41"/>
      <c r="B1527" s="42"/>
      <c r="C1527" s="43"/>
      <c r="D1527" s="230" t="s">
        <v>230</v>
      </c>
      <c r="E1527" s="43"/>
      <c r="F1527" s="231" t="s">
        <v>1887</v>
      </c>
      <c r="G1527" s="43"/>
      <c r="H1527" s="43"/>
      <c r="I1527" s="232"/>
      <c r="J1527" s="43"/>
      <c r="K1527" s="43"/>
      <c r="L1527" s="47"/>
      <c r="M1527" s="233"/>
      <c r="N1527" s="234"/>
      <c r="O1527" s="87"/>
      <c r="P1527" s="87"/>
      <c r="Q1527" s="87"/>
      <c r="R1527" s="87"/>
      <c r="S1527" s="87"/>
      <c r="T1527" s="88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T1527" s="20" t="s">
        <v>230</v>
      </c>
      <c r="AU1527" s="20" t="s">
        <v>82</v>
      </c>
    </row>
    <row r="1528" spans="1:47" s="2" customFormat="1" ht="12">
      <c r="A1528" s="41"/>
      <c r="B1528" s="42"/>
      <c r="C1528" s="43"/>
      <c r="D1528" s="235" t="s">
        <v>232</v>
      </c>
      <c r="E1528" s="43"/>
      <c r="F1528" s="236" t="s">
        <v>1888</v>
      </c>
      <c r="G1528" s="43"/>
      <c r="H1528" s="43"/>
      <c r="I1528" s="232"/>
      <c r="J1528" s="43"/>
      <c r="K1528" s="43"/>
      <c r="L1528" s="47"/>
      <c r="M1528" s="233"/>
      <c r="N1528" s="234"/>
      <c r="O1528" s="87"/>
      <c r="P1528" s="87"/>
      <c r="Q1528" s="87"/>
      <c r="R1528" s="87"/>
      <c r="S1528" s="87"/>
      <c r="T1528" s="88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T1528" s="20" t="s">
        <v>232</v>
      </c>
      <c r="AU1528" s="20" t="s">
        <v>82</v>
      </c>
    </row>
    <row r="1529" spans="1:51" s="13" customFormat="1" ht="12">
      <c r="A1529" s="13"/>
      <c r="B1529" s="237"/>
      <c r="C1529" s="238"/>
      <c r="D1529" s="230" t="s">
        <v>234</v>
      </c>
      <c r="E1529" s="239" t="s">
        <v>19</v>
      </c>
      <c r="F1529" s="240" t="s">
        <v>1889</v>
      </c>
      <c r="G1529" s="238"/>
      <c r="H1529" s="241">
        <v>6</v>
      </c>
      <c r="I1529" s="242"/>
      <c r="J1529" s="238"/>
      <c r="K1529" s="238"/>
      <c r="L1529" s="243"/>
      <c r="M1529" s="244"/>
      <c r="N1529" s="245"/>
      <c r="O1529" s="245"/>
      <c r="P1529" s="245"/>
      <c r="Q1529" s="245"/>
      <c r="R1529" s="245"/>
      <c r="S1529" s="245"/>
      <c r="T1529" s="246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47" t="s">
        <v>234</v>
      </c>
      <c r="AU1529" s="247" t="s">
        <v>82</v>
      </c>
      <c r="AV1529" s="13" t="s">
        <v>82</v>
      </c>
      <c r="AW1529" s="13" t="s">
        <v>33</v>
      </c>
      <c r="AX1529" s="13" t="s">
        <v>72</v>
      </c>
      <c r="AY1529" s="247" t="s">
        <v>221</v>
      </c>
    </row>
    <row r="1530" spans="1:51" s="13" customFormat="1" ht="12">
      <c r="A1530" s="13"/>
      <c r="B1530" s="237"/>
      <c r="C1530" s="238"/>
      <c r="D1530" s="230" t="s">
        <v>234</v>
      </c>
      <c r="E1530" s="239" t="s">
        <v>19</v>
      </c>
      <c r="F1530" s="240" t="s">
        <v>1890</v>
      </c>
      <c r="G1530" s="238"/>
      <c r="H1530" s="241">
        <v>2</v>
      </c>
      <c r="I1530" s="242"/>
      <c r="J1530" s="238"/>
      <c r="K1530" s="238"/>
      <c r="L1530" s="243"/>
      <c r="M1530" s="244"/>
      <c r="N1530" s="245"/>
      <c r="O1530" s="245"/>
      <c r="P1530" s="245"/>
      <c r="Q1530" s="245"/>
      <c r="R1530" s="245"/>
      <c r="S1530" s="245"/>
      <c r="T1530" s="246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47" t="s">
        <v>234</v>
      </c>
      <c r="AU1530" s="247" t="s">
        <v>82</v>
      </c>
      <c r="AV1530" s="13" t="s">
        <v>82</v>
      </c>
      <c r="AW1530" s="13" t="s">
        <v>33</v>
      </c>
      <c r="AX1530" s="13" t="s">
        <v>72</v>
      </c>
      <c r="AY1530" s="247" t="s">
        <v>221</v>
      </c>
    </row>
    <row r="1531" spans="1:51" s="15" customFormat="1" ht="12">
      <c r="A1531" s="15"/>
      <c r="B1531" s="258"/>
      <c r="C1531" s="259"/>
      <c r="D1531" s="230" t="s">
        <v>234</v>
      </c>
      <c r="E1531" s="260" t="s">
        <v>19</v>
      </c>
      <c r="F1531" s="261" t="s">
        <v>243</v>
      </c>
      <c r="G1531" s="259"/>
      <c r="H1531" s="262">
        <v>8</v>
      </c>
      <c r="I1531" s="263"/>
      <c r="J1531" s="259"/>
      <c r="K1531" s="259"/>
      <c r="L1531" s="264"/>
      <c r="M1531" s="265"/>
      <c r="N1531" s="266"/>
      <c r="O1531" s="266"/>
      <c r="P1531" s="266"/>
      <c r="Q1531" s="266"/>
      <c r="R1531" s="266"/>
      <c r="S1531" s="266"/>
      <c r="T1531" s="267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T1531" s="268" t="s">
        <v>234</v>
      </c>
      <c r="AU1531" s="268" t="s">
        <v>82</v>
      </c>
      <c r="AV1531" s="15" t="s">
        <v>228</v>
      </c>
      <c r="AW1531" s="15" t="s">
        <v>33</v>
      </c>
      <c r="AX1531" s="15" t="s">
        <v>80</v>
      </c>
      <c r="AY1531" s="268" t="s">
        <v>221</v>
      </c>
    </row>
    <row r="1532" spans="1:65" s="2" customFormat="1" ht="37.8" customHeight="1">
      <c r="A1532" s="41"/>
      <c r="B1532" s="42"/>
      <c r="C1532" s="269" t="s">
        <v>1891</v>
      </c>
      <c r="D1532" s="269" t="s">
        <v>295</v>
      </c>
      <c r="E1532" s="270" t="s">
        <v>1892</v>
      </c>
      <c r="F1532" s="271" t="s">
        <v>1893</v>
      </c>
      <c r="G1532" s="272" t="s">
        <v>336</v>
      </c>
      <c r="H1532" s="273">
        <v>6</v>
      </c>
      <c r="I1532" s="274"/>
      <c r="J1532" s="275">
        <f>ROUND(I1532*H1532,2)</f>
        <v>0</v>
      </c>
      <c r="K1532" s="271" t="s">
        <v>632</v>
      </c>
      <c r="L1532" s="276"/>
      <c r="M1532" s="277" t="s">
        <v>19</v>
      </c>
      <c r="N1532" s="278" t="s">
        <v>43</v>
      </c>
      <c r="O1532" s="87"/>
      <c r="P1532" s="226">
        <f>O1532*H1532</f>
        <v>0</v>
      </c>
      <c r="Q1532" s="226">
        <v>0</v>
      </c>
      <c r="R1532" s="226">
        <f>Q1532*H1532</f>
        <v>0</v>
      </c>
      <c r="S1532" s="226">
        <v>0</v>
      </c>
      <c r="T1532" s="227">
        <f>S1532*H1532</f>
        <v>0</v>
      </c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R1532" s="228" t="s">
        <v>279</v>
      </c>
      <c r="AT1532" s="228" t="s">
        <v>295</v>
      </c>
      <c r="AU1532" s="228" t="s">
        <v>82</v>
      </c>
      <c r="AY1532" s="20" t="s">
        <v>221</v>
      </c>
      <c r="BE1532" s="229">
        <f>IF(N1532="základní",J1532,0)</f>
        <v>0</v>
      </c>
      <c r="BF1532" s="229">
        <f>IF(N1532="snížená",J1532,0)</f>
        <v>0</v>
      </c>
      <c r="BG1532" s="229">
        <f>IF(N1532="zákl. přenesená",J1532,0)</f>
        <v>0</v>
      </c>
      <c r="BH1532" s="229">
        <f>IF(N1532="sníž. přenesená",J1532,0)</f>
        <v>0</v>
      </c>
      <c r="BI1532" s="229">
        <f>IF(N1532="nulová",J1532,0)</f>
        <v>0</v>
      </c>
      <c r="BJ1532" s="20" t="s">
        <v>80</v>
      </c>
      <c r="BK1532" s="229">
        <f>ROUND(I1532*H1532,2)</f>
        <v>0</v>
      </c>
      <c r="BL1532" s="20" t="s">
        <v>228</v>
      </c>
      <c r="BM1532" s="228" t="s">
        <v>1894</v>
      </c>
    </row>
    <row r="1533" spans="1:47" s="2" customFormat="1" ht="12">
      <c r="A1533" s="41"/>
      <c r="B1533" s="42"/>
      <c r="C1533" s="43"/>
      <c r="D1533" s="230" t="s">
        <v>230</v>
      </c>
      <c r="E1533" s="43"/>
      <c r="F1533" s="231" t="s">
        <v>1893</v>
      </c>
      <c r="G1533" s="43"/>
      <c r="H1533" s="43"/>
      <c r="I1533" s="232"/>
      <c r="J1533" s="43"/>
      <c r="K1533" s="43"/>
      <c r="L1533" s="47"/>
      <c r="M1533" s="233"/>
      <c r="N1533" s="234"/>
      <c r="O1533" s="87"/>
      <c r="P1533" s="87"/>
      <c r="Q1533" s="87"/>
      <c r="R1533" s="87"/>
      <c r="S1533" s="87"/>
      <c r="T1533" s="88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T1533" s="20" t="s">
        <v>230</v>
      </c>
      <c r="AU1533" s="20" t="s">
        <v>82</v>
      </c>
    </row>
    <row r="1534" spans="1:65" s="2" customFormat="1" ht="37.8" customHeight="1">
      <c r="A1534" s="41"/>
      <c r="B1534" s="42"/>
      <c r="C1534" s="269" t="s">
        <v>1895</v>
      </c>
      <c r="D1534" s="269" t="s">
        <v>295</v>
      </c>
      <c r="E1534" s="270" t="s">
        <v>1896</v>
      </c>
      <c r="F1534" s="271" t="s">
        <v>1897</v>
      </c>
      <c r="G1534" s="272" t="s">
        <v>336</v>
      </c>
      <c r="H1534" s="273">
        <v>2</v>
      </c>
      <c r="I1534" s="274"/>
      <c r="J1534" s="275">
        <f>ROUND(I1534*H1534,2)</f>
        <v>0</v>
      </c>
      <c r="K1534" s="271" t="s">
        <v>632</v>
      </c>
      <c r="L1534" s="276"/>
      <c r="M1534" s="277" t="s">
        <v>19</v>
      </c>
      <c r="N1534" s="278" t="s">
        <v>43</v>
      </c>
      <c r="O1534" s="87"/>
      <c r="P1534" s="226">
        <f>O1534*H1534</f>
        <v>0</v>
      </c>
      <c r="Q1534" s="226">
        <v>0</v>
      </c>
      <c r="R1534" s="226">
        <f>Q1534*H1534</f>
        <v>0</v>
      </c>
      <c r="S1534" s="226">
        <v>0</v>
      </c>
      <c r="T1534" s="227">
        <f>S1534*H1534</f>
        <v>0</v>
      </c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R1534" s="228" t="s">
        <v>279</v>
      </c>
      <c r="AT1534" s="228" t="s">
        <v>295</v>
      </c>
      <c r="AU1534" s="228" t="s">
        <v>82</v>
      </c>
      <c r="AY1534" s="20" t="s">
        <v>221</v>
      </c>
      <c r="BE1534" s="229">
        <f>IF(N1534="základní",J1534,0)</f>
        <v>0</v>
      </c>
      <c r="BF1534" s="229">
        <f>IF(N1534="snížená",J1534,0)</f>
        <v>0</v>
      </c>
      <c r="BG1534" s="229">
        <f>IF(N1534="zákl. přenesená",J1534,0)</f>
        <v>0</v>
      </c>
      <c r="BH1534" s="229">
        <f>IF(N1534="sníž. přenesená",J1534,0)</f>
        <v>0</v>
      </c>
      <c r="BI1534" s="229">
        <f>IF(N1534="nulová",J1534,0)</f>
        <v>0</v>
      </c>
      <c r="BJ1534" s="20" t="s">
        <v>80</v>
      </c>
      <c r="BK1534" s="229">
        <f>ROUND(I1534*H1534,2)</f>
        <v>0</v>
      </c>
      <c r="BL1534" s="20" t="s">
        <v>228</v>
      </c>
      <c r="BM1534" s="228" t="s">
        <v>1898</v>
      </c>
    </row>
    <row r="1535" spans="1:47" s="2" customFormat="1" ht="12">
      <c r="A1535" s="41"/>
      <c r="B1535" s="42"/>
      <c r="C1535" s="43"/>
      <c r="D1535" s="230" t="s">
        <v>230</v>
      </c>
      <c r="E1535" s="43"/>
      <c r="F1535" s="231" t="s">
        <v>1897</v>
      </c>
      <c r="G1535" s="43"/>
      <c r="H1535" s="43"/>
      <c r="I1535" s="232"/>
      <c r="J1535" s="43"/>
      <c r="K1535" s="43"/>
      <c r="L1535" s="47"/>
      <c r="M1535" s="233"/>
      <c r="N1535" s="234"/>
      <c r="O1535" s="87"/>
      <c r="P1535" s="87"/>
      <c r="Q1535" s="87"/>
      <c r="R1535" s="87"/>
      <c r="S1535" s="87"/>
      <c r="T1535" s="88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T1535" s="20" t="s">
        <v>230</v>
      </c>
      <c r="AU1535" s="20" t="s">
        <v>82</v>
      </c>
    </row>
    <row r="1536" spans="1:63" s="12" customFormat="1" ht="25.9" customHeight="1">
      <c r="A1536" s="12"/>
      <c r="B1536" s="201"/>
      <c r="C1536" s="202"/>
      <c r="D1536" s="203" t="s">
        <v>71</v>
      </c>
      <c r="E1536" s="204" t="s">
        <v>1899</v>
      </c>
      <c r="F1536" s="204" t="s">
        <v>1900</v>
      </c>
      <c r="G1536" s="202"/>
      <c r="H1536" s="202"/>
      <c r="I1536" s="205"/>
      <c r="J1536" s="206">
        <f>BK1536</f>
        <v>0</v>
      </c>
      <c r="K1536" s="202"/>
      <c r="L1536" s="207"/>
      <c r="M1536" s="208"/>
      <c r="N1536" s="209"/>
      <c r="O1536" s="209"/>
      <c r="P1536" s="210">
        <f>SUM(P1537:P1542)</f>
        <v>0</v>
      </c>
      <c r="Q1536" s="209"/>
      <c r="R1536" s="210">
        <f>SUM(R1537:R1542)</f>
        <v>0</v>
      </c>
      <c r="S1536" s="209"/>
      <c r="T1536" s="211">
        <f>SUM(T1537:T1542)</f>
        <v>0</v>
      </c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R1536" s="212" t="s">
        <v>228</v>
      </c>
      <c r="AT1536" s="213" t="s">
        <v>71</v>
      </c>
      <c r="AU1536" s="213" t="s">
        <v>72</v>
      </c>
      <c r="AY1536" s="212" t="s">
        <v>221</v>
      </c>
      <c r="BK1536" s="214">
        <f>SUM(BK1537:BK1542)</f>
        <v>0</v>
      </c>
    </row>
    <row r="1537" spans="1:65" s="2" customFormat="1" ht="16.5" customHeight="1">
      <c r="A1537" s="41"/>
      <c r="B1537" s="42"/>
      <c r="C1537" s="217" t="s">
        <v>1901</v>
      </c>
      <c r="D1537" s="217" t="s">
        <v>223</v>
      </c>
      <c r="E1537" s="218" t="s">
        <v>1902</v>
      </c>
      <c r="F1537" s="219" t="s">
        <v>1903</v>
      </c>
      <c r="G1537" s="220" t="s">
        <v>1904</v>
      </c>
      <c r="H1537" s="221">
        <v>8</v>
      </c>
      <c r="I1537" s="222"/>
      <c r="J1537" s="223">
        <f>ROUND(I1537*H1537,2)</f>
        <v>0</v>
      </c>
      <c r="K1537" s="219" t="s">
        <v>227</v>
      </c>
      <c r="L1537" s="47"/>
      <c r="M1537" s="224" t="s">
        <v>19</v>
      </c>
      <c r="N1537" s="225" t="s">
        <v>43</v>
      </c>
      <c r="O1537" s="87"/>
      <c r="P1537" s="226">
        <f>O1537*H1537</f>
        <v>0</v>
      </c>
      <c r="Q1537" s="226">
        <v>0</v>
      </c>
      <c r="R1537" s="226">
        <f>Q1537*H1537</f>
        <v>0</v>
      </c>
      <c r="S1537" s="226">
        <v>0</v>
      </c>
      <c r="T1537" s="227">
        <f>S1537*H1537</f>
        <v>0</v>
      </c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R1537" s="228" t="s">
        <v>1905</v>
      </c>
      <c r="AT1537" s="228" t="s">
        <v>223</v>
      </c>
      <c r="AU1537" s="228" t="s">
        <v>80</v>
      </c>
      <c r="AY1537" s="20" t="s">
        <v>221</v>
      </c>
      <c r="BE1537" s="229">
        <f>IF(N1537="základní",J1537,0)</f>
        <v>0</v>
      </c>
      <c r="BF1537" s="229">
        <f>IF(N1537="snížená",J1537,0)</f>
        <v>0</v>
      </c>
      <c r="BG1537" s="229">
        <f>IF(N1537="zákl. přenesená",J1537,0)</f>
        <v>0</v>
      </c>
      <c r="BH1537" s="229">
        <f>IF(N1537="sníž. přenesená",J1537,0)</f>
        <v>0</v>
      </c>
      <c r="BI1537" s="229">
        <f>IF(N1537="nulová",J1537,0)</f>
        <v>0</v>
      </c>
      <c r="BJ1537" s="20" t="s">
        <v>80</v>
      </c>
      <c r="BK1537" s="229">
        <f>ROUND(I1537*H1537,2)</f>
        <v>0</v>
      </c>
      <c r="BL1537" s="20" t="s">
        <v>1905</v>
      </c>
      <c r="BM1537" s="228" t="s">
        <v>1906</v>
      </c>
    </row>
    <row r="1538" spans="1:47" s="2" customFormat="1" ht="12">
      <c r="A1538" s="41"/>
      <c r="B1538" s="42"/>
      <c r="C1538" s="43"/>
      <c r="D1538" s="230" t="s">
        <v>230</v>
      </c>
      <c r="E1538" s="43"/>
      <c r="F1538" s="231" t="s">
        <v>1907</v>
      </c>
      <c r="G1538" s="43"/>
      <c r="H1538" s="43"/>
      <c r="I1538" s="232"/>
      <c r="J1538" s="43"/>
      <c r="K1538" s="43"/>
      <c r="L1538" s="47"/>
      <c r="M1538" s="233"/>
      <c r="N1538" s="234"/>
      <c r="O1538" s="87"/>
      <c r="P1538" s="87"/>
      <c r="Q1538" s="87"/>
      <c r="R1538" s="87"/>
      <c r="S1538" s="87"/>
      <c r="T1538" s="88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T1538" s="20" t="s">
        <v>230</v>
      </c>
      <c r="AU1538" s="20" t="s">
        <v>80</v>
      </c>
    </row>
    <row r="1539" spans="1:47" s="2" customFormat="1" ht="12">
      <c r="A1539" s="41"/>
      <c r="B1539" s="42"/>
      <c r="C1539" s="43"/>
      <c r="D1539" s="235" t="s">
        <v>232</v>
      </c>
      <c r="E1539" s="43"/>
      <c r="F1539" s="236" t="s">
        <v>1908</v>
      </c>
      <c r="G1539" s="43"/>
      <c r="H1539" s="43"/>
      <c r="I1539" s="232"/>
      <c r="J1539" s="43"/>
      <c r="K1539" s="43"/>
      <c r="L1539" s="47"/>
      <c r="M1539" s="233"/>
      <c r="N1539" s="234"/>
      <c r="O1539" s="87"/>
      <c r="P1539" s="87"/>
      <c r="Q1539" s="87"/>
      <c r="R1539" s="87"/>
      <c r="S1539" s="87"/>
      <c r="T1539" s="88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T1539" s="20" t="s">
        <v>232</v>
      </c>
      <c r="AU1539" s="20" t="s">
        <v>80</v>
      </c>
    </row>
    <row r="1540" spans="1:51" s="14" customFormat="1" ht="12">
      <c r="A1540" s="14"/>
      <c r="B1540" s="248"/>
      <c r="C1540" s="249"/>
      <c r="D1540" s="230" t="s">
        <v>234</v>
      </c>
      <c r="E1540" s="250" t="s">
        <v>19</v>
      </c>
      <c r="F1540" s="251" t="s">
        <v>1909</v>
      </c>
      <c r="G1540" s="249"/>
      <c r="H1540" s="250" t="s">
        <v>19</v>
      </c>
      <c r="I1540" s="252"/>
      <c r="J1540" s="249"/>
      <c r="K1540" s="249"/>
      <c r="L1540" s="253"/>
      <c r="M1540" s="254"/>
      <c r="N1540" s="255"/>
      <c r="O1540" s="255"/>
      <c r="P1540" s="255"/>
      <c r="Q1540" s="255"/>
      <c r="R1540" s="255"/>
      <c r="S1540" s="255"/>
      <c r="T1540" s="256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57" t="s">
        <v>234</v>
      </c>
      <c r="AU1540" s="257" t="s">
        <v>80</v>
      </c>
      <c r="AV1540" s="14" t="s">
        <v>80</v>
      </c>
      <c r="AW1540" s="14" t="s">
        <v>33</v>
      </c>
      <c r="AX1540" s="14" t="s">
        <v>72</v>
      </c>
      <c r="AY1540" s="257" t="s">
        <v>221</v>
      </c>
    </row>
    <row r="1541" spans="1:51" s="13" customFormat="1" ht="12">
      <c r="A1541" s="13"/>
      <c r="B1541" s="237"/>
      <c r="C1541" s="238"/>
      <c r="D1541" s="230" t="s">
        <v>234</v>
      </c>
      <c r="E1541" s="239" t="s">
        <v>19</v>
      </c>
      <c r="F1541" s="240" t="s">
        <v>279</v>
      </c>
      <c r="G1541" s="238"/>
      <c r="H1541" s="241">
        <v>8</v>
      </c>
      <c r="I1541" s="242"/>
      <c r="J1541" s="238"/>
      <c r="K1541" s="238"/>
      <c r="L1541" s="243"/>
      <c r="M1541" s="244"/>
      <c r="N1541" s="245"/>
      <c r="O1541" s="245"/>
      <c r="P1541" s="245"/>
      <c r="Q1541" s="245"/>
      <c r="R1541" s="245"/>
      <c r="S1541" s="245"/>
      <c r="T1541" s="246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47" t="s">
        <v>234</v>
      </c>
      <c r="AU1541" s="247" t="s">
        <v>80</v>
      </c>
      <c r="AV1541" s="13" t="s">
        <v>82</v>
      </c>
      <c r="AW1541" s="13" t="s">
        <v>33</v>
      </c>
      <c r="AX1541" s="13" t="s">
        <v>72</v>
      </c>
      <c r="AY1541" s="247" t="s">
        <v>221</v>
      </c>
    </row>
    <row r="1542" spans="1:51" s="15" customFormat="1" ht="12">
      <c r="A1542" s="15"/>
      <c r="B1542" s="258"/>
      <c r="C1542" s="259"/>
      <c r="D1542" s="230" t="s">
        <v>234</v>
      </c>
      <c r="E1542" s="260" t="s">
        <v>19</v>
      </c>
      <c r="F1542" s="261" t="s">
        <v>243</v>
      </c>
      <c r="G1542" s="259"/>
      <c r="H1542" s="262">
        <v>8</v>
      </c>
      <c r="I1542" s="263"/>
      <c r="J1542" s="259"/>
      <c r="K1542" s="259"/>
      <c r="L1542" s="264"/>
      <c r="M1542" s="291"/>
      <c r="N1542" s="292"/>
      <c r="O1542" s="292"/>
      <c r="P1542" s="292"/>
      <c r="Q1542" s="292"/>
      <c r="R1542" s="292"/>
      <c r="S1542" s="292"/>
      <c r="T1542" s="293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T1542" s="268" t="s">
        <v>234</v>
      </c>
      <c r="AU1542" s="268" t="s">
        <v>80</v>
      </c>
      <c r="AV1542" s="15" t="s">
        <v>228</v>
      </c>
      <c r="AW1542" s="15" t="s">
        <v>33</v>
      </c>
      <c r="AX1542" s="15" t="s">
        <v>80</v>
      </c>
      <c r="AY1542" s="268" t="s">
        <v>221</v>
      </c>
    </row>
    <row r="1543" spans="1:31" s="2" customFormat="1" ht="6.95" customHeight="1">
      <c r="A1543" s="41"/>
      <c r="B1543" s="62"/>
      <c r="C1543" s="63"/>
      <c r="D1543" s="63"/>
      <c r="E1543" s="63"/>
      <c r="F1543" s="63"/>
      <c r="G1543" s="63"/>
      <c r="H1543" s="63"/>
      <c r="I1543" s="63"/>
      <c r="J1543" s="63"/>
      <c r="K1543" s="63"/>
      <c r="L1543" s="47"/>
      <c r="M1543" s="41"/>
      <c r="O1543" s="41"/>
      <c r="P1543" s="41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</row>
  </sheetData>
  <sheetProtection password="C7B5" sheet="1" objects="1" scenarios="1" formatColumns="0" formatRows="0" autoFilter="0"/>
  <autoFilter ref="C112:K1542"/>
  <mergeCells count="9">
    <mergeCell ref="E7:H7"/>
    <mergeCell ref="E9:H9"/>
    <mergeCell ref="E18:H18"/>
    <mergeCell ref="E27:H27"/>
    <mergeCell ref="E48:H48"/>
    <mergeCell ref="E50:H50"/>
    <mergeCell ref="E103:H103"/>
    <mergeCell ref="E105:H105"/>
    <mergeCell ref="L2:V2"/>
  </mergeCells>
  <hyperlinks>
    <hyperlink ref="F118" r:id="rId1" display="https://podminky.urs.cz/item/CS_URS_2024_01/121151115"/>
    <hyperlink ref="F122" r:id="rId2" display="https://podminky.urs.cz/item/CS_URS_2024_01/122251104"/>
    <hyperlink ref="F128" r:id="rId3" display="https://podminky.urs.cz/item/CS_URS_2024_01/132251103"/>
    <hyperlink ref="F134" r:id="rId4" display="https://podminky.urs.cz/item/CS_URS_2024_01/162751117"/>
    <hyperlink ref="F138" r:id="rId5" display="https://podminky.urs.cz/item/CS_URS_2024_01/162751119"/>
    <hyperlink ref="F143" r:id="rId6" display="https://podminky.urs.cz/item/CS_URS_2024_01/171201231"/>
    <hyperlink ref="F148" r:id="rId7" display="https://podminky.urs.cz/item/CS_URS_2024_01/171251201"/>
    <hyperlink ref="F153" r:id="rId8" display="https://podminky.urs.cz/item/CS_URS_2024_01/171151103"/>
    <hyperlink ref="F157" r:id="rId9" display="https://podminky.urs.cz/item/CS_URS_2024_01/174151102"/>
    <hyperlink ref="F168" r:id="rId10" display="https://podminky.urs.cz/item/CS_URS_2024_01/218111113"/>
    <hyperlink ref="F172" r:id="rId11" display="https://podminky.urs.cz/item/CS_URS_2024_01/218111115"/>
    <hyperlink ref="F176" r:id="rId12" display="https://podminky.urs.cz/item/CS_URS_2024_01/311234041"/>
    <hyperlink ref="F181" r:id="rId13" display="https://podminky.urs.cz/item/CS_URS_2024_01/311238654"/>
    <hyperlink ref="F189" r:id="rId14" display="https://podminky.urs.cz/item/CS_URS_2024_01/317168022"/>
    <hyperlink ref="F194" r:id="rId15" display="https://podminky.urs.cz/item/CS_URS_2024_01/317168052"/>
    <hyperlink ref="F199" r:id="rId16" display="https://podminky.urs.cz/item/CS_URS_2024_01/317168055"/>
    <hyperlink ref="F204" r:id="rId17" display="https://podminky.urs.cz/item/CS_URS_2024_01/317168056"/>
    <hyperlink ref="F209" r:id="rId18" display="https://podminky.urs.cz/item/CS_URS_2024_01/317941121"/>
    <hyperlink ref="F218" r:id="rId19" display="https://podminky.urs.cz/item/CS_URS_2024_01/342244201"/>
    <hyperlink ref="F223" r:id="rId20" display="https://podminky.urs.cz/item/CS_URS_2024_01/342244221"/>
    <hyperlink ref="F229" r:id="rId21" display="https://podminky.urs.cz/item/CS_URS_2024_01/451577877"/>
    <hyperlink ref="F234" r:id="rId22" display="https://podminky.urs.cz/item/CS_URS_2024_01/564750001"/>
    <hyperlink ref="F240" r:id="rId23" display="https://podminky.urs.cz/item/CS_URS_2024_01/611311141"/>
    <hyperlink ref="F264" r:id="rId24" display="https://podminky.urs.cz/item/CS_URS_2024_01/612311141"/>
    <hyperlink ref="F295" r:id="rId25" display="https://podminky.urs.cz/item/CS_URS_2024_01/621131121"/>
    <hyperlink ref="F299" r:id="rId26" display="https://podminky.urs.cz/item/CS_URS_2024_01/621151031"/>
    <hyperlink ref="F303" r:id="rId27" display="https://podminky.urs.cz/item/CS_URS_2024_01/621221011"/>
    <hyperlink ref="F310" r:id="rId28" display="https://podminky.urs.cz/item/CS_URS_2024_01/621531012"/>
    <hyperlink ref="F314" r:id="rId29" display="https://podminky.urs.cz/item/CS_URS_2024_01/622131121"/>
    <hyperlink ref="F318" r:id="rId30" display="https://podminky.urs.cz/item/CS_URS_2024_01/622151031"/>
    <hyperlink ref="F322" r:id="rId31" display="https://podminky.urs.cz/item/CS_URS_2024_01/622211021"/>
    <hyperlink ref="F329" r:id="rId32" display="https://podminky.urs.cz/item/CS_URS_2024_01/622221021"/>
    <hyperlink ref="F336" r:id="rId33" display="https://podminky.urs.cz/item/CS_URS_2024_01/622221041"/>
    <hyperlink ref="F343" r:id="rId34" display="https://podminky.urs.cz/item/CS_URS_2024_01/622252001"/>
    <hyperlink ref="F350" r:id="rId35" display="https://podminky.urs.cz/item/CS_URS_2024_01/622252002"/>
    <hyperlink ref="F384" r:id="rId36" display="https://podminky.urs.cz/item/CS_URS_2024_01/622531012"/>
    <hyperlink ref="F389" r:id="rId37" display="https://podminky.urs.cz/item/CS_URS_2024_01/631311114"/>
    <hyperlink ref="F396" r:id="rId38" display="https://podminky.urs.cz/item/CS_URS_2024_01/631311115"/>
    <hyperlink ref="F401" r:id="rId39" display="https://podminky.urs.cz/item/CS_URS_2024_01/631319171"/>
    <hyperlink ref="F406" r:id="rId40" display="https://podminky.urs.cz/item/CS_URS_2024_01/631362021"/>
    <hyperlink ref="F411" r:id="rId41" display="https://podminky.urs.cz/item/CS_URS_2024_01/635111242"/>
    <hyperlink ref="F436" r:id="rId42" display="https://podminky.urs.cz/item/CS_URS_2024_01/941111121"/>
    <hyperlink ref="F441" r:id="rId43" display="https://podminky.urs.cz/item/CS_URS_2024_01/941111221"/>
    <hyperlink ref="F445" r:id="rId44" display="https://podminky.urs.cz/item/CS_URS_2024_01/941111821"/>
    <hyperlink ref="F448" r:id="rId45" display="https://podminky.urs.cz/item/CS_URS_2024_01/944511111"/>
    <hyperlink ref="F452" r:id="rId46" display="https://podminky.urs.cz/item/CS_URS_2024_01/944511211"/>
    <hyperlink ref="F456" r:id="rId47" display="https://podminky.urs.cz/item/CS_URS_2024_01/944511811"/>
    <hyperlink ref="F459" r:id="rId48" display="https://podminky.urs.cz/item/CS_URS_2024_01/949101111"/>
    <hyperlink ref="F487" r:id="rId49" display="https://podminky.urs.cz/item/CS_URS_2024_01/941111312"/>
    <hyperlink ref="F490" r:id="rId50" display="https://podminky.urs.cz/item/CS_URS_2024_01/993111111"/>
    <hyperlink ref="F494" r:id="rId51" display="https://podminky.urs.cz/item/CS_URS_2024_01/993111119"/>
    <hyperlink ref="F499" r:id="rId52" display="https://podminky.urs.cz/item/CS_URS_2024_01/952901111"/>
    <hyperlink ref="F531" r:id="rId53" display="https://podminky.urs.cz/item/CS_URS_2024_01/953943211"/>
    <hyperlink ref="F536" r:id="rId54" display="https://podminky.urs.cz/item/CS_URS_2024_01/953993326"/>
    <hyperlink ref="F553" r:id="rId55" display="https://podminky.urs.cz/item/CS_URS_2024_01/998011001"/>
    <hyperlink ref="F558" r:id="rId56" display="https://podminky.urs.cz/item/CS_URS_2024_01/711111001"/>
    <hyperlink ref="F567" r:id="rId57" display="https://podminky.urs.cz/item/CS_URS_2024_01/711112001"/>
    <hyperlink ref="F574" r:id="rId58" display="https://podminky.urs.cz/item/CS_URS_2024_01/711141559"/>
    <hyperlink ref="F581" r:id="rId59" display="https://podminky.urs.cz/item/CS_URS_2024_01/711142559"/>
    <hyperlink ref="F588" r:id="rId60" display="https://podminky.urs.cz/item/CS_URS_2024_01/711191101"/>
    <hyperlink ref="F594" r:id="rId61" display="https://podminky.urs.cz/item/CS_URS_2024_01/711192101"/>
    <hyperlink ref="F606" r:id="rId62" display="https://podminky.urs.cz/item/CS_URS_2024_01/711491171"/>
    <hyperlink ref="F676" r:id="rId63" display="https://podminky.urs.cz/item/CS_URS_2024_01/998711101"/>
    <hyperlink ref="F680" r:id="rId64" display="https://podminky.urs.cz/item/CS_URS_2024_01/712311101"/>
    <hyperlink ref="F691" r:id="rId65" display="https://podminky.urs.cz/item/CS_URS_2024_01/712341559"/>
    <hyperlink ref="F698" r:id="rId66" display="https://podminky.urs.cz/item/CS_URS_2024_01/712363001"/>
    <hyperlink ref="F704" r:id="rId67" display="https://podminky.urs.cz/item/CS_URS_2024_01/712363101"/>
    <hyperlink ref="F711" r:id="rId68" display="https://podminky.urs.cz/item/CS_URS_2024_01/712363111"/>
    <hyperlink ref="F714" r:id="rId69" display="https://podminky.urs.cz/item/CS_URS_2024_01/712363352"/>
    <hyperlink ref="F719" r:id="rId70" display="https://podminky.urs.cz/item/CS_URS_2024_01/712363353"/>
    <hyperlink ref="F724" r:id="rId71" display="https://podminky.urs.cz/item/CS_URS_2024_01/712363384"/>
    <hyperlink ref="F729" r:id="rId72" display="https://podminky.urs.cz/item/CS_URS_2024_01/712391171"/>
    <hyperlink ref="F736" r:id="rId73" display="https://podminky.urs.cz/item/CS_URS_2024_01/712811101"/>
    <hyperlink ref="F748" r:id="rId74" display="https://podminky.urs.cz/item/CS_URS_2024_01/712831101"/>
    <hyperlink ref="F755" r:id="rId75" display="https://podminky.urs.cz/item/CS_URS_2024_01/712841559"/>
    <hyperlink ref="F761" r:id="rId76" display="https://podminky.urs.cz/item/CS_URS_2024_01/712861703"/>
    <hyperlink ref="F767" r:id="rId77" display="https://podminky.urs.cz/item/CS_URS_2024_01/712998005"/>
    <hyperlink ref="F773" r:id="rId78" display="https://podminky.urs.cz/item/CS_URS_2024_01/998712101"/>
    <hyperlink ref="F777" r:id="rId79" display="https://podminky.urs.cz/item/CS_URS_2024_01/713121111"/>
    <hyperlink ref="F784" r:id="rId80" display="https://podminky.urs.cz/item/CS_URS_2024_01/713141263"/>
    <hyperlink ref="F800" r:id="rId81" display="https://podminky.urs.cz/item/CS_URS_2024_01/713141331"/>
    <hyperlink ref="F811" r:id="rId82" display="https://podminky.urs.cz/item/CS_URS_2024_01/713141391"/>
    <hyperlink ref="F825" r:id="rId83" display="https://podminky.urs.cz/item/CS_URS_2024_01/998713121"/>
    <hyperlink ref="F835" r:id="rId84" display="https://podminky.urs.cz/item/CS_URS_2024_01/714451001"/>
    <hyperlink ref="F842" r:id="rId85" display="https://podminky.urs.cz/item/CS_URS_2024_01/998714101"/>
    <hyperlink ref="F846" r:id="rId86" display="https://podminky.urs.cz/item/CS_URS_2024_01/721173748"/>
    <hyperlink ref="F849" r:id="rId87" display="https://podminky.urs.cz/item/CS_URS_2024_01/998721101"/>
    <hyperlink ref="F857" r:id="rId88" display="https://podminky.urs.cz/item/CS_URS_2024_01/998725101"/>
    <hyperlink ref="F861" r:id="rId89" display="https://podminky.urs.cz/item/CS_URS_2024_01/751398012"/>
    <hyperlink ref="F867" r:id="rId90" display="https://podminky.urs.cz/item/CS_URS_2024_01/751111051"/>
    <hyperlink ref="F874" r:id="rId91" display="https://podminky.urs.cz/item/CS_URS_2024_01/751111052"/>
    <hyperlink ref="F881" r:id="rId92" display="https://podminky.urs.cz/item/CS_URS_2024_01/751322011"/>
    <hyperlink ref="F888" r:id="rId93" display="https://podminky.urs.cz/item/CS_URS_2024_01/751322012"/>
    <hyperlink ref="F895" r:id="rId94" display="https://podminky.urs.cz/item/CS_URS_2024_01/751514762"/>
    <hyperlink ref="F902" r:id="rId95" display="https://podminky.urs.cz/item/CS_URS_2024_01/751514762"/>
    <hyperlink ref="F909" r:id="rId96" display="https://podminky.urs.cz/item/CS_URS_2024_01/751510041"/>
    <hyperlink ref="F914" r:id="rId97" display="https://podminky.urs.cz/item/CS_URS_2024_01/751510042"/>
    <hyperlink ref="F920" r:id="rId98" display="https://podminky.urs.cz/item/CS_URS_2024_01/751526735"/>
    <hyperlink ref="F927" r:id="rId99" display="https://podminky.urs.cz/item/CS_URS_2024_01/998751121"/>
    <hyperlink ref="F931" r:id="rId100" display="https://podminky.urs.cz/item/CS_URS_2024_01/762361313"/>
    <hyperlink ref="F938" r:id="rId101" display="https://podminky.urs.cz/item/CS_URS_2024_01/762951017"/>
    <hyperlink ref="F945" r:id="rId102" display="https://podminky.urs.cz/item/CS_URS_2024_01/762952044"/>
    <hyperlink ref="F952" r:id="rId103" display="https://podminky.urs.cz/item/CS_URS_2024_01/998762121"/>
    <hyperlink ref="F956" r:id="rId104" display="https://podminky.urs.cz/item/CS_URS_2024_01/763121590"/>
    <hyperlink ref="F964" r:id="rId105" display="https://podminky.urs.cz/item/CS_URS_2024_01/763121612"/>
    <hyperlink ref="F971" r:id="rId106" display="https://podminky.urs.cz/item/CS_URS_2024_01/763183111"/>
    <hyperlink ref="F978" r:id="rId107" display="https://podminky.urs.cz/item/CS_URS_2024_01/763411211"/>
    <hyperlink ref="F983" r:id="rId108" display="https://podminky.urs.cz/item/CS_URS_2024_01/998763331"/>
    <hyperlink ref="F987" r:id="rId109" display="https://podminky.urs.cz/item/CS_URS_2024_01/764216603"/>
    <hyperlink ref="F992" r:id="rId110" display="https://podminky.urs.cz/item/CS_URS_2024_01/998764121"/>
    <hyperlink ref="F996" r:id="rId111" display="https://podminky.urs.cz/item/CS_URS_2024_01/766416243"/>
    <hyperlink ref="F1003" r:id="rId112" display="https://podminky.urs.cz/item/CS_URS_2024_01/766417441"/>
    <hyperlink ref="F1012" r:id="rId113" display="https://podminky.urs.cz/item/CS_URS_2024_01/766417531"/>
    <hyperlink ref="F1024" r:id="rId114" display="https://podminky.urs.cz/item/CS_URS_2024_01/766417511"/>
    <hyperlink ref="F1036" r:id="rId115" display="https://podminky.urs.cz/item/CS_URS_2024_01/766621212"/>
    <hyperlink ref="F1044" r:id="rId116" display="https://podminky.urs.cz/item/CS_URS_2024_01/766621622"/>
    <hyperlink ref="F1051" r:id="rId117" display="https://podminky.urs.cz/item/CS_URS_2024_01/766622216"/>
    <hyperlink ref="F1058" r:id="rId118" display="https://podminky.urs.cz/item/CS_URS_2024_01/766660152"/>
    <hyperlink ref="F1064" r:id="rId119" display="https://podminky.urs.cz/item/CS_URS_2024_01/766660172"/>
    <hyperlink ref="F1077" r:id="rId120" display="https://podminky.urs.cz/item/CS_URS_2024_01/766660181"/>
    <hyperlink ref="F1084" r:id="rId121" display="https://podminky.urs.cz/item/CS_URS_2024_01/766660182"/>
    <hyperlink ref="F1091" r:id="rId122" display="https://podminky.urs.cz/item/CS_URS_2024_01/766660183"/>
    <hyperlink ref="F1098" r:id="rId123" display="https://podminky.urs.cz/item/CS_URS_2024_01/766660311"/>
    <hyperlink ref="F1105" r:id="rId124" display="https://podminky.urs.cz/item/CS_URS_2024_01/766660421"/>
    <hyperlink ref="F1112" r:id="rId125" display="https://podminky.urs.cz/item/CS_URS_2024_01/766660461"/>
    <hyperlink ref="F1122" r:id="rId126" display="https://podminky.urs.cz/item/CS_URS_2024_01/766231121"/>
    <hyperlink ref="F1129" r:id="rId127" display="https://podminky.urs.cz/item/CS_URS_2024_01/766682111"/>
    <hyperlink ref="F1135" r:id="rId128" display="https://podminky.urs.cz/item/CS_URS_2024_01/766682112"/>
    <hyperlink ref="F1141" r:id="rId129" display="https://podminky.urs.cz/item/CS_URS_2024_01/766682211"/>
    <hyperlink ref="F1147" r:id="rId130" display="https://podminky.urs.cz/item/CS_URS_2024_01/766682222"/>
    <hyperlink ref="F1152" r:id="rId131" display="https://podminky.urs.cz/item/CS_URS_2024_01/998766121"/>
    <hyperlink ref="F1156" r:id="rId132" display="https://podminky.urs.cz/item/CS_URS_2024_01/767161111"/>
    <hyperlink ref="F1163" r:id="rId133" display="https://podminky.urs.cz/item/CS_URS_2024_01/767531214"/>
    <hyperlink ref="F1178" r:id="rId134" display="https://podminky.urs.cz/item/CS_URS_2024_01/767531121"/>
    <hyperlink ref="F1187" r:id="rId135" display="https://podminky.urs.cz/item/CS_URS_2024_01/767114234"/>
    <hyperlink ref="F1194" r:id="rId136" display="https://podminky.urs.cz/item/CS_URS_2024_01/767220110"/>
    <hyperlink ref="F1201" r:id="rId137" display="https://podminky.urs.cz/item/CS_URS_2024_01/998767121"/>
    <hyperlink ref="F1205" r:id="rId138" display="https://podminky.urs.cz/item/CS_URS_2024_01/771111011"/>
    <hyperlink ref="F1221" r:id="rId139" display="https://podminky.urs.cz/item/CS_URS_2024_01/771121011"/>
    <hyperlink ref="F1225" r:id="rId140" display="https://podminky.urs.cz/item/CS_URS_2024_01/771151011"/>
    <hyperlink ref="F1229" r:id="rId141" display="https://podminky.urs.cz/item/CS_URS_2024_01/771473112"/>
    <hyperlink ref="F1240" r:id="rId142" display="https://podminky.urs.cz/item/CS_URS_2024_01/771574414"/>
    <hyperlink ref="F1248" r:id="rId143" display="https://podminky.urs.cz/item/CS_URS_2024_01/771591112"/>
    <hyperlink ref="F1256" r:id="rId144" display="https://podminky.urs.cz/item/CS_URS_2024_01/998771121"/>
    <hyperlink ref="F1260" r:id="rId145" display="https://podminky.urs.cz/item/CS_URS_2024_01/776111311"/>
    <hyperlink ref="F1274" r:id="rId146" display="https://podminky.urs.cz/item/CS_URS_2024_01/776121112"/>
    <hyperlink ref="F1278" r:id="rId147" display="https://podminky.urs.cz/item/CS_URS_2024_01/776141111"/>
    <hyperlink ref="F1282" r:id="rId148" display="https://podminky.urs.cz/item/CS_URS_2024_01/776251111"/>
    <hyperlink ref="F1290" r:id="rId149" display="https://podminky.urs.cz/item/CS_URS_2024_01/776411111"/>
    <hyperlink ref="F1307" r:id="rId150" display="https://podminky.urs.cz/item/CS_URS_2024_01/998776121"/>
    <hyperlink ref="F1311" r:id="rId151" display="https://podminky.urs.cz/item/CS_URS_2024_01/781121011"/>
    <hyperlink ref="F1330" r:id="rId152" display="https://podminky.urs.cz/item/CS_URS_2024_01/781131112"/>
    <hyperlink ref="F1340" r:id="rId153" display="https://podminky.urs.cz/item/CS_URS_2024_01/781151031"/>
    <hyperlink ref="F1345" r:id="rId154" display="https://podminky.urs.cz/item/CS_URS_2024_01/781474113"/>
    <hyperlink ref="F1355" r:id="rId155" display="https://podminky.urs.cz/item/CS_URS_2024_01/781495115"/>
    <hyperlink ref="F1369" r:id="rId156" display="https://podminky.urs.cz/item/CS_URS_2024_01/781674113"/>
    <hyperlink ref="F1377" r:id="rId157" display="https://podminky.urs.cz/item/CS_URS_2024_01/781491011"/>
    <hyperlink ref="F1390" r:id="rId158" display="https://podminky.urs.cz/item/CS_URS_2024_01/998781121"/>
    <hyperlink ref="F1394" r:id="rId159" display="https://podminky.urs.cz/item/CS_URS_2024_01/783009421"/>
    <hyperlink ref="F1400" r:id="rId160" display="https://podminky.urs.cz/item/CS_URS_2024_01/783201401"/>
    <hyperlink ref="F1411" r:id="rId161" display="https://podminky.urs.cz/item/CS_URS_2024_01/783268111"/>
    <hyperlink ref="F1422" r:id="rId162" display="https://podminky.urs.cz/item/CS_URS_2024_01/783933151"/>
    <hyperlink ref="F1428" r:id="rId163" display="https://podminky.urs.cz/item/CS_URS_2024_01/783937163"/>
    <hyperlink ref="F1435" r:id="rId164" display="https://podminky.urs.cz/item/CS_URS_2024_01/784171101"/>
    <hyperlink ref="F1470" r:id="rId165" display="https://podminky.urs.cz/item/CS_URS_2024_01/784181101"/>
    <hyperlink ref="F1523" r:id="rId166" display="https://podminky.urs.cz/item/CS_URS_2024_01/784221101"/>
    <hyperlink ref="F1528" r:id="rId167" display="https://podminky.urs.cz/item/CS_URS_2024_01/786612200"/>
    <hyperlink ref="F1539" r:id="rId168" display="https://podminky.urs.cz/item/CS_URS_2024_01/HZS24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</row>
    <row r="8" spans="1:31" s="2" customFormat="1" ht="12" customHeight="1">
      <c r="A8" s="41"/>
      <c r="B8" s="47"/>
      <c r="C8" s="41"/>
      <c r="D8" s="147" t="s">
        <v>144</v>
      </c>
      <c r="E8" s="41"/>
      <c r="F8" s="41"/>
      <c r="G8" s="41"/>
      <c r="H8" s="41"/>
      <c r="I8" s="41"/>
      <c r="J8" s="41"/>
      <c r="K8" s="41"/>
      <c r="L8" s="14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50" t="s">
        <v>1910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7" t="s">
        <v>18</v>
      </c>
      <c r="E11" s="41"/>
      <c r="F11" s="137" t="s">
        <v>19</v>
      </c>
      <c r="G11" s="41"/>
      <c r="H11" s="41"/>
      <c r="I11" s="147" t="s">
        <v>20</v>
      </c>
      <c r="J11" s="137" t="s">
        <v>19</v>
      </c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</v>
      </c>
      <c r="E12" s="41"/>
      <c r="F12" s="137" t="s">
        <v>22</v>
      </c>
      <c r="G12" s="41"/>
      <c r="H12" s="41"/>
      <c r="I12" s="147" t="s">
        <v>23</v>
      </c>
      <c r="J12" s="151" t="str">
        <f>'Rekapitulace stavby'!AN8</f>
        <v>3. 10. 2023</v>
      </c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25</v>
      </c>
      <c r="E14" s="41"/>
      <c r="F14" s="41"/>
      <c r="G14" s="41"/>
      <c r="H14" s="41"/>
      <c r="I14" s="147" t="s">
        <v>26</v>
      </c>
      <c r="J14" s="137" t="s">
        <v>19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7" t="s">
        <v>27</v>
      </c>
      <c r="F15" s="41"/>
      <c r="G15" s="41"/>
      <c r="H15" s="41"/>
      <c r="I15" s="147" t="s">
        <v>28</v>
      </c>
      <c r="J15" s="137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7" t="s">
        <v>29</v>
      </c>
      <c r="E17" s="41"/>
      <c r="F17" s="41"/>
      <c r="G17" s="41"/>
      <c r="H17" s="41"/>
      <c r="I17" s="147" t="s">
        <v>26</v>
      </c>
      <c r="J17" s="36" t="str">
        <f>'Rekapitulace stavby'!AN13</f>
        <v>Vyplň údaj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7"/>
      <c r="G18" s="137"/>
      <c r="H18" s="137"/>
      <c r="I18" s="147" t="s">
        <v>28</v>
      </c>
      <c r="J18" s="36" t="str">
        <f>'Rekapitulace stavby'!AN14</f>
        <v>Vyplň údaj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7" t="s">
        <v>31</v>
      </c>
      <c r="E20" s="41"/>
      <c r="F20" s="41"/>
      <c r="G20" s="41"/>
      <c r="H20" s="41"/>
      <c r="I20" s="147" t="s">
        <v>26</v>
      </c>
      <c r="J20" s="137" t="s">
        <v>19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7" t="s">
        <v>32</v>
      </c>
      <c r="F21" s="41"/>
      <c r="G21" s="41"/>
      <c r="H21" s="41"/>
      <c r="I21" s="147" t="s">
        <v>28</v>
      </c>
      <c r="J21" s="137" t="s">
        <v>19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7" t="s">
        <v>34</v>
      </c>
      <c r="E23" s="41"/>
      <c r="F23" s="41"/>
      <c r="G23" s="41"/>
      <c r="H23" s="41"/>
      <c r="I23" s="147" t="s">
        <v>26</v>
      </c>
      <c r="J23" s="137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7" t="s">
        <v>35</v>
      </c>
      <c r="F24" s="41"/>
      <c r="G24" s="41"/>
      <c r="H24" s="41"/>
      <c r="I24" s="147" t="s">
        <v>28</v>
      </c>
      <c r="J24" s="137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7" t="s">
        <v>36</v>
      </c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2"/>
      <c r="B27" s="153"/>
      <c r="C27" s="152"/>
      <c r="D27" s="152"/>
      <c r="E27" s="154" t="s">
        <v>37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6"/>
      <c r="E29" s="156"/>
      <c r="F29" s="156"/>
      <c r="G29" s="156"/>
      <c r="H29" s="156"/>
      <c r="I29" s="156"/>
      <c r="J29" s="156"/>
      <c r="K29" s="156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7" t="s">
        <v>38</v>
      </c>
      <c r="E30" s="41"/>
      <c r="F30" s="41"/>
      <c r="G30" s="41"/>
      <c r="H30" s="41"/>
      <c r="I30" s="41"/>
      <c r="J30" s="158">
        <f>ROUND(J86,2)</f>
        <v>0</v>
      </c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9" t="s">
        <v>40</v>
      </c>
      <c r="G32" s="41"/>
      <c r="H32" s="41"/>
      <c r="I32" s="159" t="s">
        <v>39</v>
      </c>
      <c r="J32" s="159" t="s">
        <v>41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60" t="s">
        <v>42</v>
      </c>
      <c r="E33" s="147" t="s">
        <v>43</v>
      </c>
      <c r="F33" s="161">
        <f>ROUND((SUM(BE86:BE276)),2)</f>
        <v>0</v>
      </c>
      <c r="G33" s="41"/>
      <c r="H33" s="41"/>
      <c r="I33" s="162">
        <v>0.21</v>
      </c>
      <c r="J33" s="161">
        <f>ROUND(((SUM(BE86:BE276))*I33),2)</f>
        <v>0</v>
      </c>
      <c r="K33" s="41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7" t="s">
        <v>44</v>
      </c>
      <c r="F34" s="161">
        <f>ROUND((SUM(BF86:BF276)),2)</f>
        <v>0</v>
      </c>
      <c r="G34" s="41"/>
      <c r="H34" s="41"/>
      <c r="I34" s="162">
        <v>0.12</v>
      </c>
      <c r="J34" s="161">
        <f>ROUND(((SUM(BF86:BF276))*I34),2)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7" t="s">
        <v>45</v>
      </c>
      <c r="F35" s="161">
        <f>ROUND((SUM(BG86:BG276)),2)</f>
        <v>0</v>
      </c>
      <c r="G35" s="41"/>
      <c r="H35" s="41"/>
      <c r="I35" s="162">
        <v>0.21</v>
      </c>
      <c r="J35" s="161">
        <f>0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7" t="s">
        <v>46</v>
      </c>
      <c r="F36" s="161">
        <f>ROUND((SUM(BH86:BH276)),2)</f>
        <v>0</v>
      </c>
      <c r="G36" s="41"/>
      <c r="H36" s="41"/>
      <c r="I36" s="162">
        <v>0.12</v>
      </c>
      <c r="J36" s="161">
        <f>0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47</v>
      </c>
      <c r="F37" s="161">
        <f>ROUND((SUM(BI86:BI276)),2)</f>
        <v>0</v>
      </c>
      <c r="G37" s="41"/>
      <c r="H37" s="41"/>
      <c r="I37" s="162">
        <v>0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3"/>
      <c r="D39" s="164" t="s">
        <v>48</v>
      </c>
      <c r="E39" s="165"/>
      <c r="F39" s="165"/>
      <c r="G39" s="166" t="s">
        <v>49</v>
      </c>
      <c r="H39" s="167" t="s">
        <v>50</v>
      </c>
      <c r="I39" s="165"/>
      <c r="J39" s="168">
        <f>SUM(J30:J37)</f>
        <v>0</v>
      </c>
      <c r="K39" s="169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168</v>
      </c>
      <c r="D45" s="43"/>
      <c r="E45" s="43"/>
      <c r="F45" s="43"/>
      <c r="G45" s="43"/>
      <c r="H45" s="43"/>
      <c r="I45" s="43"/>
      <c r="J45" s="43"/>
      <c r="K45" s="43"/>
      <c r="L45" s="149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4" t="str">
        <f>E7</f>
        <v>DĚTSKÁ SKUPINA TURNOV</v>
      </c>
      <c r="F48" s="35"/>
      <c r="G48" s="35"/>
      <c r="H48" s="35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144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D2 - Konstrukční řešení </v>
      </c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parc.č. 1007/3, k.ú. Turnov</v>
      </c>
      <c r="G52" s="43"/>
      <c r="H52" s="43"/>
      <c r="I52" s="35" t="s">
        <v>23</v>
      </c>
      <c r="J52" s="75" t="str">
        <f>IF(J12="","",J12)</f>
        <v>3. 10. 2023</v>
      </c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>Město Turnov</v>
      </c>
      <c r="G54" s="43"/>
      <c r="H54" s="43"/>
      <c r="I54" s="35" t="s">
        <v>31</v>
      </c>
      <c r="J54" s="39" t="str">
        <f>E21</f>
        <v>ING. ARCH. Tomáš Adámek</v>
      </c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>Michal Jirka</v>
      </c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5" t="s">
        <v>169</v>
      </c>
      <c r="D57" s="176"/>
      <c r="E57" s="176"/>
      <c r="F57" s="176"/>
      <c r="G57" s="176"/>
      <c r="H57" s="176"/>
      <c r="I57" s="176"/>
      <c r="J57" s="177" t="s">
        <v>170</v>
      </c>
      <c r="K57" s="176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8" t="s">
        <v>70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171</v>
      </c>
    </row>
    <row r="60" spans="1:31" s="9" customFormat="1" ht="24.95" customHeight="1">
      <c r="A60" s="9"/>
      <c r="B60" s="179"/>
      <c r="C60" s="180"/>
      <c r="D60" s="181" t="s">
        <v>172</v>
      </c>
      <c r="E60" s="182"/>
      <c r="F60" s="182"/>
      <c r="G60" s="182"/>
      <c r="H60" s="182"/>
      <c r="I60" s="182"/>
      <c r="J60" s="183">
        <f>J87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28"/>
      <c r="D61" s="186" t="s">
        <v>174</v>
      </c>
      <c r="E61" s="187"/>
      <c r="F61" s="187"/>
      <c r="G61" s="187"/>
      <c r="H61" s="187"/>
      <c r="I61" s="187"/>
      <c r="J61" s="188">
        <f>J88</f>
        <v>0</v>
      </c>
      <c r="K61" s="128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28"/>
      <c r="D62" s="186" t="s">
        <v>175</v>
      </c>
      <c r="E62" s="187"/>
      <c r="F62" s="187"/>
      <c r="G62" s="187"/>
      <c r="H62" s="187"/>
      <c r="I62" s="187"/>
      <c r="J62" s="188">
        <f>J153</f>
        <v>0</v>
      </c>
      <c r="K62" s="128"/>
      <c r="L62" s="18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28"/>
      <c r="D63" s="186" t="s">
        <v>176</v>
      </c>
      <c r="E63" s="187"/>
      <c r="F63" s="187"/>
      <c r="G63" s="187"/>
      <c r="H63" s="187"/>
      <c r="I63" s="187"/>
      <c r="J63" s="188">
        <f>J179</f>
        <v>0</v>
      </c>
      <c r="K63" s="128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28"/>
      <c r="D64" s="186" t="s">
        <v>182</v>
      </c>
      <c r="E64" s="187"/>
      <c r="F64" s="187"/>
      <c r="G64" s="187"/>
      <c r="H64" s="187"/>
      <c r="I64" s="187"/>
      <c r="J64" s="188">
        <f>J258</f>
        <v>0</v>
      </c>
      <c r="K64" s="128"/>
      <c r="L64" s="18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85"/>
      <c r="C65" s="128"/>
      <c r="D65" s="186" t="s">
        <v>184</v>
      </c>
      <c r="E65" s="187"/>
      <c r="F65" s="187"/>
      <c r="G65" s="187"/>
      <c r="H65" s="187"/>
      <c r="I65" s="187"/>
      <c r="J65" s="188">
        <f>J259</f>
        <v>0</v>
      </c>
      <c r="K65" s="128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8"/>
      <c r="D66" s="186" t="s">
        <v>185</v>
      </c>
      <c r="E66" s="187"/>
      <c r="F66" s="187"/>
      <c r="G66" s="187"/>
      <c r="H66" s="187"/>
      <c r="I66" s="187"/>
      <c r="J66" s="188">
        <f>J273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9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206</v>
      </c>
      <c r="D73" s="43"/>
      <c r="E73" s="43"/>
      <c r="F73" s="43"/>
      <c r="G73" s="43"/>
      <c r="H73" s="43"/>
      <c r="I73" s="43"/>
      <c r="J73" s="43"/>
      <c r="K73" s="43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4" t="str">
        <f>E7</f>
        <v>DĚTSKÁ SKUPINA TURNOV</v>
      </c>
      <c r="F76" s="35"/>
      <c r="G76" s="35"/>
      <c r="H76" s="35"/>
      <c r="I76" s="43"/>
      <c r="J76" s="43"/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144</v>
      </c>
      <c r="D77" s="43"/>
      <c r="E77" s="43"/>
      <c r="F77" s="43"/>
      <c r="G77" s="43"/>
      <c r="H77" s="43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 xml:space="preserve">D2 - Konstrukční řešení </v>
      </c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>parc.č. 1007/3, k.ú. Turnov</v>
      </c>
      <c r="G80" s="43"/>
      <c r="H80" s="43"/>
      <c r="I80" s="35" t="s">
        <v>23</v>
      </c>
      <c r="J80" s="75" t="str">
        <f>IF(J12="","",J12)</f>
        <v>3. 10. 2023</v>
      </c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5" t="s">
        <v>25</v>
      </c>
      <c r="D82" s="43"/>
      <c r="E82" s="43"/>
      <c r="F82" s="30" t="str">
        <f>E15</f>
        <v>Město Turnov</v>
      </c>
      <c r="G82" s="43"/>
      <c r="H82" s="43"/>
      <c r="I82" s="35" t="s">
        <v>31</v>
      </c>
      <c r="J82" s="39" t="str">
        <f>E21</f>
        <v>ING. ARCH. Tomáš Adámek</v>
      </c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29</v>
      </c>
      <c r="D83" s="43"/>
      <c r="E83" s="43"/>
      <c r="F83" s="30" t="str">
        <f>IF(E18="","",E18)</f>
        <v>Vyplň údaj</v>
      </c>
      <c r="G83" s="43"/>
      <c r="H83" s="43"/>
      <c r="I83" s="35" t="s">
        <v>34</v>
      </c>
      <c r="J83" s="39" t="str">
        <f>E24</f>
        <v>Michal Jirka</v>
      </c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90"/>
      <c r="B85" s="191"/>
      <c r="C85" s="192" t="s">
        <v>207</v>
      </c>
      <c r="D85" s="193" t="s">
        <v>57</v>
      </c>
      <c r="E85" s="193" t="s">
        <v>53</v>
      </c>
      <c r="F85" s="193" t="s">
        <v>54</v>
      </c>
      <c r="G85" s="193" t="s">
        <v>208</v>
      </c>
      <c r="H85" s="193" t="s">
        <v>209</v>
      </c>
      <c r="I85" s="193" t="s">
        <v>210</v>
      </c>
      <c r="J85" s="193" t="s">
        <v>170</v>
      </c>
      <c r="K85" s="194" t="s">
        <v>211</v>
      </c>
      <c r="L85" s="195"/>
      <c r="M85" s="95" t="s">
        <v>19</v>
      </c>
      <c r="N85" s="96" t="s">
        <v>42</v>
      </c>
      <c r="O85" s="96" t="s">
        <v>212</v>
      </c>
      <c r="P85" s="96" t="s">
        <v>213</v>
      </c>
      <c r="Q85" s="96" t="s">
        <v>214</v>
      </c>
      <c r="R85" s="96" t="s">
        <v>215</v>
      </c>
      <c r="S85" s="96" t="s">
        <v>216</v>
      </c>
      <c r="T85" s="97" t="s">
        <v>217</v>
      </c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</row>
    <row r="86" spans="1:63" s="2" customFormat="1" ht="22.8" customHeight="1">
      <c r="A86" s="41"/>
      <c r="B86" s="42"/>
      <c r="C86" s="102" t="s">
        <v>218</v>
      </c>
      <c r="D86" s="43"/>
      <c r="E86" s="43"/>
      <c r="F86" s="43"/>
      <c r="G86" s="43"/>
      <c r="H86" s="43"/>
      <c r="I86" s="43"/>
      <c r="J86" s="196">
        <f>BK86</f>
        <v>0</v>
      </c>
      <c r="K86" s="43"/>
      <c r="L86" s="47"/>
      <c r="M86" s="98"/>
      <c r="N86" s="197"/>
      <c r="O86" s="99"/>
      <c r="P86" s="198">
        <f>P87</f>
        <v>0</v>
      </c>
      <c r="Q86" s="99"/>
      <c r="R86" s="198">
        <f>R87</f>
        <v>334.6548662144366</v>
      </c>
      <c r="S86" s="99"/>
      <c r="T86" s="199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71</v>
      </c>
      <c r="AU86" s="20" t="s">
        <v>171</v>
      </c>
      <c r="BK86" s="200">
        <f>BK87</f>
        <v>0</v>
      </c>
    </row>
    <row r="87" spans="1:63" s="12" customFormat="1" ht="25.9" customHeight="1">
      <c r="A87" s="12"/>
      <c r="B87" s="201"/>
      <c r="C87" s="202"/>
      <c r="D87" s="203" t="s">
        <v>71</v>
      </c>
      <c r="E87" s="204" t="s">
        <v>219</v>
      </c>
      <c r="F87" s="204" t="s">
        <v>220</v>
      </c>
      <c r="G87" s="202"/>
      <c r="H87" s="202"/>
      <c r="I87" s="205"/>
      <c r="J87" s="206">
        <f>BK87</f>
        <v>0</v>
      </c>
      <c r="K87" s="202"/>
      <c r="L87" s="207"/>
      <c r="M87" s="208"/>
      <c r="N87" s="209"/>
      <c r="O87" s="209"/>
      <c r="P87" s="210">
        <f>P88+P153+P179+P258+P273</f>
        <v>0</v>
      </c>
      <c r="Q87" s="209"/>
      <c r="R87" s="210">
        <f>R88+R153+R179+R258+R273</f>
        <v>334.6548662144366</v>
      </c>
      <c r="S87" s="209"/>
      <c r="T87" s="211">
        <f>T88+T153+T179+T258+T273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2" t="s">
        <v>80</v>
      </c>
      <c r="AT87" s="213" t="s">
        <v>71</v>
      </c>
      <c r="AU87" s="213" t="s">
        <v>72</v>
      </c>
      <c r="AY87" s="212" t="s">
        <v>221</v>
      </c>
      <c r="BK87" s="214">
        <f>BK88+BK153+BK179+BK258+BK273</f>
        <v>0</v>
      </c>
    </row>
    <row r="88" spans="1:63" s="12" customFormat="1" ht="22.8" customHeight="1">
      <c r="A88" s="12"/>
      <c r="B88" s="201"/>
      <c r="C88" s="202"/>
      <c r="D88" s="203" t="s">
        <v>71</v>
      </c>
      <c r="E88" s="215" t="s">
        <v>82</v>
      </c>
      <c r="F88" s="215" t="s">
        <v>301</v>
      </c>
      <c r="G88" s="202"/>
      <c r="H88" s="202"/>
      <c r="I88" s="205"/>
      <c r="J88" s="216">
        <f>BK88</f>
        <v>0</v>
      </c>
      <c r="K88" s="202"/>
      <c r="L88" s="207"/>
      <c r="M88" s="208"/>
      <c r="N88" s="209"/>
      <c r="O88" s="209"/>
      <c r="P88" s="210">
        <f>SUM(P89:P152)</f>
        <v>0</v>
      </c>
      <c r="Q88" s="209"/>
      <c r="R88" s="210">
        <f>SUM(R89:R152)</f>
        <v>200.9349901371566</v>
      </c>
      <c r="S88" s="209"/>
      <c r="T88" s="211">
        <f>SUM(T89:T152)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2" t="s">
        <v>80</v>
      </c>
      <c r="AT88" s="213" t="s">
        <v>71</v>
      </c>
      <c r="AU88" s="213" t="s">
        <v>80</v>
      </c>
      <c r="AY88" s="212" t="s">
        <v>221</v>
      </c>
      <c r="BK88" s="214">
        <f>SUM(BK89:BK152)</f>
        <v>0</v>
      </c>
    </row>
    <row r="89" spans="1:65" s="2" customFormat="1" ht="16.5" customHeight="1">
      <c r="A89" s="41"/>
      <c r="B89" s="42"/>
      <c r="C89" s="217" t="s">
        <v>80</v>
      </c>
      <c r="D89" s="217" t="s">
        <v>223</v>
      </c>
      <c r="E89" s="218" t="s">
        <v>1911</v>
      </c>
      <c r="F89" s="219" t="s">
        <v>1912</v>
      </c>
      <c r="G89" s="220" t="s">
        <v>238</v>
      </c>
      <c r="H89" s="221">
        <v>30.4</v>
      </c>
      <c r="I89" s="222"/>
      <c r="J89" s="223">
        <f>ROUND(I89*H89,2)</f>
        <v>0</v>
      </c>
      <c r="K89" s="219" t="s">
        <v>227</v>
      </c>
      <c r="L89" s="47"/>
      <c r="M89" s="224" t="s">
        <v>19</v>
      </c>
      <c r="N89" s="225" t="s">
        <v>43</v>
      </c>
      <c r="O89" s="87"/>
      <c r="P89" s="226">
        <f>O89*H89</f>
        <v>0</v>
      </c>
      <c r="Q89" s="226">
        <v>2.501872204</v>
      </c>
      <c r="R89" s="226">
        <f>Q89*H89</f>
        <v>76.0569150016</v>
      </c>
      <c r="S89" s="226">
        <v>0</v>
      </c>
      <c r="T89" s="22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8" t="s">
        <v>228</v>
      </c>
      <c r="AT89" s="228" t="s">
        <v>223</v>
      </c>
      <c r="AU89" s="228" t="s">
        <v>82</v>
      </c>
      <c r="AY89" s="20" t="s">
        <v>221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0" t="s">
        <v>80</v>
      </c>
      <c r="BK89" s="229">
        <f>ROUND(I89*H89,2)</f>
        <v>0</v>
      </c>
      <c r="BL89" s="20" t="s">
        <v>228</v>
      </c>
      <c r="BM89" s="228" t="s">
        <v>1913</v>
      </c>
    </row>
    <row r="90" spans="1:47" s="2" customFormat="1" ht="12">
      <c r="A90" s="41"/>
      <c r="B90" s="42"/>
      <c r="C90" s="43"/>
      <c r="D90" s="230" t="s">
        <v>230</v>
      </c>
      <c r="E90" s="43"/>
      <c r="F90" s="231" t="s">
        <v>1914</v>
      </c>
      <c r="G90" s="43"/>
      <c r="H90" s="43"/>
      <c r="I90" s="232"/>
      <c r="J90" s="43"/>
      <c r="K90" s="43"/>
      <c r="L90" s="47"/>
      <c r="M90" s="233"/>
      <c r="N90" s="23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230</v>
      </c>
      <c r="AU90" s="20" t="s">
        <v>82</v>
      </c>
    </row>
    <row r="91" spans="1:47" s="2" customFormat="1" ht="12">
      <c r="A91" s="41"/>
      <c r="B91" s="42"/>
      <c r="C91" s="43"/>
      <c r="D91" s="235" t="s">
        <v>232</v>
      </c>
      <c r="E91" s="43"/>
      <c r="F91" s="236" t="s">
        <v>1915</v>
      </c>
      <c r="G91" s="43"/>
      <c r="H91" s="43"/>
      <c r="I91" s="232"/>
      <c r="J91" s="43"/>
      <c r="K91" s="43"/>
      <c r="L91" s="47"/>
      <c r="M91" s="233"/>
      <c r="N91" s="23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232</v>
      </c>
      <c r="AU91" s="20" t="s">
        <v>82</v>
      </c>
    </row>
    <row r="92" spans="1:51" s="14" customFormat="1" ht="12">
      <c r="A92" s="14"/>
      <c r="B92" s="248"/>
      <c r="C92" s="249"/>
      <c r="D92" s="230" t="s">
        <v>234</v>
      </c>
      <c r="E92" s="250" t="s">
        <v>19</v>
      </c>
      <c r="F92" s="251" t="s">
        <v>1916</v>
      </c>
      <c r="G92" s="249"/>
      <c r="H92" s="250" t="s">
        <v>19</v>
      </c>
      <c r="I92" s="252"/>
      <c r="J92" s="249"/>
      <c r="K92" s="249"/>
      <c r="L92" s="253"/>
      <c r="M92" s="254"/>
      <c r="N92" s="255"/>
      <c r="O92" s="255"/>
      <c r="P92" s="255"/>
      <c r="Q92" s="255"/>
      <c r="R92" s="255"/>
      <c r="S92" s="255"/>
      <c r="T92" s="25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7" t="s">
        <v>234</v>
      </c>
      <c r="AU92" s="257" t="s">
        <v>82</v>
      </c>
      <c r="AV92" s="14" t="s">
        <v>80</v>
      </c>
      <c r="AW92" s="14" t="s">
        <v>33</v>
      </c>
      <c r="AX92" s="14" t="s">
        <v>72</v>
      </c>
      <c r="AY92" s="257" t="s">
        <v>221</v>
      </c>
    </row>
    <row r="93" spans="1:51" s="13" customFormat="1" ht="12">
      <c r="A93" s="13"/>
      <c r="B93" s="237"/>
      <c r="C93" s="238"/>
      <c r="D93" s="230" t="s">
        <v>234</v>
      </c>
      <c r="E93" s="239" t="s">
        <v>19</v>
      </c>
      <c r="F93" s="240" t="s">
        <v>1917</v>
      </c>
      <c r="G93" s="238"/>
      <c r="H93" s="241">
        <v>30.4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7" t="s">
        <v>234</v>
      </c>
      <c r="AU93" s="247" t="s">
        <v>82</v>
      </c>
      <c r="AV93" s="13" t="s">
        <v>82</v>
      </c>
      <c r="AW93" s="13" t="s">
        <v>33</v>
      </c>
      <c r="AX93" s="13" t="s">
        <v>72</v>
      </c>
      <c r="AY93" s="247" t="s">
        <v>221</v>
      </c>
    </row>
    <row r="94" spans="1:51" s="15" customFormat="1" ht="12">
      <c r="A94" s="15"/>
      <c r="B94" s="258"/>
      <c r="C94" s="259"/>
      <c r="D94" s="230" t="s">
        <v>234</v>
      </c>
      <c r="E94" s="260" t="s">
        <v>19</v>
      </c>
      <c r="F94" s="261" t="s">
        <v>243</v>
      </c>
      <c r="G94" s="259"/>
      <c r="H94" s="262">
        <v>30.4</v>
      </c>
      <c r="I94" s="263"/>
      <c r="J94" s="259"/>
      <c r="K94" s="259"/>
      <c r="L94" s="264"/>
      <c r="M94" s="265"/>
      <c r="N94" s="266"/>
      <c r="O94" s="266"/>
      <c r="P94" s="266"/>
      <c r="Q94" s="266"/>
      <c r="R94" s="266"/>
      <c r="S94" s="266"/>
      <c r="T94" s="26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68" t="s">
        <v>234</v>
      </c>
      <c r="AU94" s="268" t="s">
        <v>82</v>
      </c>
      <c r="AV94" s="15" t="s">
        <v>228</v>
      </c>
      <c r="AW94" s="15" t="s">
        <v>33</v>
      </c>
      <c r="AX94" s="15" t="s">
        <v>80</v>
      </c>
      <c r="AY94" s="268" t="s">
        <v>221</v>
      </c>
    </row>
    <row r="95" spans="1:65" s="2" customFormat="1" ht="16.5" customHeight="1">
      <c r="A95" s="41"/>
      <c r="B95" s="42"/>
      <c r="C95" s="217" t="s">
        <v>82</v>
      </c>
      <c r="D95" s="217" t="s">
        <v>223</v>
      </c>
      <c r="E95" s="218" t="s">
        <v>1918</v>
      </c>
      <c r="F95" s="219" t="s">
        <v>1919</v>
      </c>
      <c r="G95" s="220" t="s">
        <v>226</v>
      </c>
      <c r="H95" s="221">
        <v>9.6</v>
      </c>
      <c r="I95" s="222"/>
      <c r="J95" s="223">
        <f>ROUND(I95*H95,2)</f>
        <v>0</v>
      </c>
      <c r="K95" s="219" t="s">
        <v>227</v>
      </c>
      <c r="L95" s="47"/>
      <c r="M95" s="224" t="s">
        <v>19</v>
      </c>
      <c r="N95" s="225" t="s">
        <v>43</v>
      </c>
      <c r="O95" s="87"/>
      <c r="P95" s="226">
        <f>O95*H95</f>
        <v>0</v>
      </c>
      <c r="Q95" s="226">
        <v>0.002944</v>
      </c>
      <c r="R95" s="226">
        <f>Q95*H95</f>
        <v>0.0282624</v>
      </c>
      <c r="S95" s="226">
        <v>0</v>
      </c>
      <c r="T95" s="22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8" t="s">
        <v>228</v>
      </c>
      <c r="AT95" s="228" t="s">
        <v>223</v>
      </c>
      <c r="AU95" s="228" t="s">
        <v>82</v>
      </c>
      <c r="AY95" s="20" t="s">
        <v>221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0" t="s">
        <v>80</v>
      </c>
      <c r="BK95" s="229">
        <f>ROUND(I95*H95,2)</f>
        <v>0</v>
      </c>
      <c r="BL95" s="20" t="s">
        <v>228</v>
      </c>
      <c r="BM95" s="228" t="s">
        <v>1920</v>
      </c>
    </row>
    <row r="96" spans="1:47" s="2" customFormat="1" ht="12">
      <c r="A96" s="41"/>
      <c r="B96" s="42"/>
      <c r="C96" s="43"/>
      <c r="D96" s="230" t="s">
        <v>230</v>
      </c>
      <c r="E96" s="43"/>
      <c r="F96" s="231" t="s">
        <v>1921</v>
      </c>
      <c r="G96" s="43"/>
      <c r="H96" s="43"/>
      <c r="I96" s="232"/>
      <c r="J96" s="43"/>
      <c r="K96" s="43"/>
      <c r="L96" s="47"/>
      <c r="M96" s="233"/>
      <c r="N96" s="23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230</v>
      </c>
      <c r="AU96" s="20" t="s">
        <v>82</v>
      </c>
    </row>
    <row r="97" spans="1:47" s="2" customFormat="1" ht="12">
      <c r="A97" s="41"/>
      <c r="B97" s="42"/>
      <c r="C97" s="43"/>
      <c r="D97" s="235" t="s">
        <v>232</v>
      </c>
      <c r="E97" s="43"/>
      <c r="F97" s="236" t="s">
        <v>1922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232</v>
      </c>
      <c r="AU97" s="20" t="s">
        <v>82</v>
      </c>
    </row>
    <row r="98" spans="1:51" s="14" customFormat="1" ht="12">
      <c r="A98" s="14"/>
      <c r="B98" s="248"/>
      <c r="C98" s="249"/>
      <c r="D98" s="230" t="s">
        <v>234</v>
      </c>
      <c r="E98" s="250" t="s">
        <v>19</v>
      </c>
      <c r="F98" s="251" t="s">
        <v>1916</v>
      </c>
      <c r="G98" s="249"/>
      <c r="H98" s="250" t="s">
        <v>19</v>
      </c>
      <c r="I98" s="252"/>
      <c r="J98" s="249"/>
      <c r="K98" s="249"/>
      <c r="L98" s="253"/>
      <c r="M98" s="254"/>
      <c r="N98" s="255"/>
      <c r="O98" s="255"/>
      <c r="P98" s="255"/>
      <c r="Q98" s="255"/>
      <c r="R98" s="255"/>
      <c r="S98" s="255"/>
      <c r="T98" s="25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7" t="s">
        <v>234</v>
      </c>
      <c r="AU98" s="257" t="s">
        <v>82</v>
      </c>
      <c r="AV98" s="14" t="s">
        <v>80</v>
      </c>
      <c r="AW98" s="14" t="s">
        <v>33</v>
      </c>
      <c r="AX98" s="14" t="s">
        <v>72</v>
      </c>
      <c r="AY98" s="257" t="s">
        <v>221</v>
      </c>
    </row>
    <row r="99" spans="1:51" s="13" customFormat="1" ht="12">
      <c r="A99" s="13"/>
      <c r="B99" s="237"/>
      <c r="C99" s="238"/>
      <c r="D99" s="230" t="s">
        <v>234</v>
      </c>
      <c r="E99" s="239" t="s">
        <v>19</v>
      </c>
      <c r="F99" s="240" t="s">
        <v>1923</v>
      </c>
      <c r="G99" s="238"/>
      <c r="H99" s="241">
        <v>9.6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7" t="s">
        <v>234</v>
      </c>
      <c r="AU99" s="247" t="s">
        <v>82</v>
      </c>
      <c r="AV99" s="13" t="s">
        <v>82</v>
      </c>
      <c r="AW99" s="13" t="s">
        <v>33</v>
      </c>
      <c r="AX99" s="13" t="s">
        <v>72</v>
      </c>
      <c r="AY99" s="247" t="s">
        <v>221</v>
      </c>
    </row>
    <row r="100" spans="1:51" s="15" customFormat="1" ht="12">
      <c r="A100" s="15"/>
      <c r="B100" s="258"/>
      <c r="C100" s="259"/>
      <c r="D100" s="230" t="s">
        <v>234</v>
      </c>
      <c r="E100" s="260" t="s">
        <v>19</v>
      </c>
      <c r="F100" s="261" t="s">
        <v>243</v>
      </c>
      <c r="G100" s="259"/>
      <c r="H100" s="262">
        <v>9.6</v>
      </c>
      <c r="I100" s="263"/>
      <c r="J100" s="259"/>
      <c r="K100" s="259"/>
      <c r="L100" s="264"/>
      <c r="M100" s="265"/>
      <c r="N100" s="266"/>
      <c r="O100" s="266"/>
      <c r="P100" s="266"/>
      <c r="Q100" s="266"/>
      <c r="R100" s="266"/>
      <c r="S100" s="266"/>
      <c r="T100" s="26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8" t="s">
        <v>234</v>
      </c>
      <c r="AU100" s="268" t="s">
        <v>82</v>
      </c>
      <c r="AV100" s="15" t="s">
        <v>228</v>
      </c>
      <c r="AW100" s="15" t="s">
        <v>33</v>
      </c>
      <c r="AX100" s="15" t="s">
        <v>80</v>
      </c>
      <c r="AY100" s="268" t="s">
        <v>221</v>
      </c>
    </row>
    <row r="101" spans="1:65" s="2" customFormat="1" ht="16.5" customHeight="1">
      <c r="A101" s="41"/>
      <c r="B101" s="42"/>
      <c r="C101" s="217" t="s">
        <v>95</v>
      </c>
      <c r="D101" s="217" t="s">
        <v>223</v>
      </c>
      <c r="E101" s="218" t="s">
        <v>1924</v>
      </c>
      <c r="F101" s="219" t="s">
        <v>1925</v>
      </c>
      <c r="G101" s="220" t="s">
        <v>226</v>
      </c>
      <c r="H101" s="221">
        <v>9.6</v>
      </c>
      <c r="I101" s="222"/>
      <c r="J101" s="223">
        <f>ROUND(I101*H101,2)</f>
        <v>0</v>
      </c>
      <c r="K101" s="219" t="s">
        <v>227</v>
      </c>
      <c r="L101" s="47"/>
      <c r="M101" s="224" t="s">
        <v>19</v>
      </c>
      <c r="N101" s="225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228</v>
      </c>
      <c r="AT101" s="228" t="s">
        <v>223</v>
      </c>
      <c r="AU101" s="228" t="s">
        <v>82</v>
      </c>
      <c r="AY101" s="20" t="s">
        <v>221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80</v>
      </c>
      <c r="BK101" s="229">
        <f>ROUND(I101*H101,2)</f>
        <v>0</v>
      </c>
      <c r="BL101" s="20" t="s">
        <v>228</v>
      </c>
      <c r="BM101" s="228" t="s">
        <v>1926</v>
      </c>
    </row>
    <row r="102" spans="1:47" s="2" customFormat="1" ht="12">
      <c r="A102" s="41"/>
      <c r="B102" s="42"/>
      <c r="C102" s="43"/>
      <c r="D102" s="230" t="s">
        <v>230</v>
      </c>
      <c r="E102" s="43"/>
      <c r="F102" s="231" t="s">
        <v>1927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230</v>
      </c>
      <c r="AU102" s="20" t="s">
        <v>82</v>
      </c>
    </row>
    <row r="103" spans="1:47" s="2" customFormat="1" ht="12">
      <c r="A103" s="41"/>
      <c r="B103" s="42"/>
      <c r="C103" s="43"/>
      <c r="D103" s="235" t="s">
        <v>232</v>
      </c>
      <c r="E103" s="43"/>
      <c r="F103" s="236" t="s">
        <v>1928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232</v>
      </c>
      <c r="AU103" s="20" t="s">
        <v>82</v>
      </c>
    </row>
    <row r="104" spans="1:65" s="2" customFormat="1" ht="16.5" customHeight="1">
      <c r="A104" s="41"/>
      <c r="B104" s="42"/>
      <c r="C104" s="217" t="s">
        <v>228</v>
      </c>
      <c r="D104" s="217" t="s">
        <v>223</v>
      </c>
      <c r="E104" s="218" t="s">
        <v>1929</v>
      </c>
      <c r="F104" s="219" t="s">
        <v>1930</v>
      </c>
      <c r="G104" s="220" t="s">
        <v>267</v>
      </c>
      <c r="H104" s="221">
        <v>2.118</v>
      </c>
      <c r="I104" s="222"/>
      <c r="J104" s="223">
        <f>ROUND(I104*H104,2)</f>
        <v>0</v>
      </c>
      <c r="K104" s="219" t="s">
        <v>227</v>
      </c>
      <c r="L104" s="47"/>
      <c r="M104" s="224" t="s">
        <v>19</v>
      </c>
      <c r="N104" s="225" t="s">
        <v>43</v>
      </c>
      <c r="O104" s="87"/>
      <c r="P104" s="226">
        <f>O104*H104</f>
        <v>0</v>
      </c>
      <c r="Q104" s="226">
        <v>1.0627727797</v>
      </c>
      <c r="R104" s="226">
        <f>Q104*H104</f>
        <v>2.2509527474046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228</v>
      </c>
      <c r="AT104" s="228" t="s">
        <v>223</v>
      </c>
      <c r="AU104" s="228" t="s">
        <v>82</v>
      </c>
      <c r="AY104" s="20" t="s">
        <v>221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80</v>
      </c>
      <c r="BK104" s="229">
        <f>ROUND(I104*H104,2)</f>
        <v>0</v>
      </c>
      <c r="BL104" s="20" t="s">
        <v>228</v>
      </c>
      <c r="BM104" s="228" t="s">
        <v>1931</v>
      </c>
    </row>
    <row r="105" spans="1:47" s="2" customFormat="1" ht="12">
      <c r="A105" s="41"/>
      <c r="B105" s="42"/>
      <c r="C105" s="43"/>
      <c r="D105" s="230" t="s">
        <v>230</v>
      </c>
      <c r="E105" s="43"/>
      <c r="F105" s="231" t="s">
        <v>1932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230</v>
      </c>
      <c r="AU105" s="20" t="s">
        <v>82</v>
      </c>
    </row>
    <row r="106" spans="1:47" s="2" customFormat="1" ht="12">
      <c r="A106" s="41"/>
      <c r="B106" s="42"/>
      <c r="C106" s="43"/>
      <c r="D106" s="235" t="s">
        <v>232</v>
      </c>
      <c r="E106" s="43"/>
      <c r="F106" s="236" t="s">
        <v>1933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232</v>
      </c>
      <c r="AU106" s="20" t="s">
        <v>82</v>
      </c>
    </row>
    <row r="107" spans="1:51" s="14" customFormat="1" ht="12">
      <c r="A107" s="14"/>
      <c r="B107" s="248"/>
      <c r="C107" s="249"/>
      <c r="D107" s="230" t="s">
        <v>234</v>
      </c>
      <c r="E107" s="250" t="s">
        <v>19</v>
      </c>
      <c r="F107" s="251" t="s">
        <v>1916</v>
      </c>
      <c r="G107" s="249"/>
      <c r="H107" s="250" t="s">
        <v>19</v>
      </c>
      <c r="I107" s="252"/>
      <c r="J107" s="249"/>
      <c r="K107" s="249"/>
      <c r="L107" s="253"/>
      <c r="M107" s="254"/>
      <c r="N107" s="255"/>
      <c r="O107" s="255"/>
      <c r="P107" s="255"/>
      <c r="Q107" s="255"/>
      <c r="R107" s="255"/>
      <c r="S107" s="255"/>
      <c r="T107" s="25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7" t="s">
        <v>234</v>
      </c>
      <c r="AU107" s="257" t="s">
        <v>82</v>
      </c>
      <c r="AV107" s="14" t="s">
        <v>80</v>
      </c>
      <c r="AW107" s="14" t="s">
        <v>33</v>
      </c>
      <c r="AX107" s="14" t="s">
        <v>72</v>
      </c>
      <c r="AY107" s="257" t="s">
        <v>221</v>
      </c>
    </row>
    <row r="108" spans="1:51" s="13" customFormat="1" ht="12">
      <c r="A108" s="13"/>
      <c r="B108" s="237"/>
      <c r="C108" s="238"/>
      <c r="D108" s="230" t="s">
        <v>234</v>
      </c>
      <c r="E108" s="239" t="s">
        <v>19</v>
      </c>
      <c r="F108" s="240" t="s">
        <v>1934</v>
      </c>
      <c r="G108" s="238"/>
      <c r="H108" s="241">
        <v>1.842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7" t="s">
        <v>234</v>
      </c>
      <c r="AU108" s="247" t="s">
        <v>82</v>
      </c>
      <c r="AV108" s="13" t="s">
        <v>82</v>
      </c>
      <c r="AW108" s="13" t="s">
        <v>33</v>
      </c>
      <c r="AX108" s="13" t="s">
        <v>72</v>
      </c>
      <c r="AY108" s="247" t="s">
        <v>221</v>
      </c>
    </row>
    <row r="109" spans="1:51" s="15" customFormat="1" ht="12">
      <c r="A109" s="15"/>
      <c r="B109" s="258"/>
      <c r="C109" s="259"/>
      <c r="D109" s="230" t="s">
        <v>234</v>
      </c>
      <c r="E109" s="260" t="s">
        <v>19</v>
      </c>
      <c r="F109" s="261" t="s">
        <v>243</v>
      </c>
      <c r="G109" s="259"/>
      <c r="H109" s="262">
        <v>1.842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8" t="s">
        <v>234</v>
      </c>
      <c r="AU109" s="268" t="s">
        <v>82</v>
      </c>
      <c r="AV109" s="15" t="s">
        <v>228</v>
      </c>
      <c r="AW109" s="15" t="s">
        <v>33</v>
      </c>
      <c r="AX109" s="15" t="s">
        <v>80</v>
      </c>
      <c r="AY109" s="268" t="s">
        <v>221</v>
      </c>
    </row>
    <row r="110" spans="1:51" s="13" customFormat="1" ht="12">
      <c r="A110" s="13"/>
      <c r="B110" s="237"/>
      <c r="C110" s="238"/>
      <c r="D110" s="230" t="s">
        <v>234</v>
      </c>
      <c r="E110" s="238"/>
      <c r="F110" s="240" t="s">
        <v>1935</v>
      </c>
      <c r="G110" s="238"/>
      <c r="H110" s="241">
        <v>2.118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7" t="s">
        <v>234</v>
      </c>
      <c r="AU110" s="247" t="s">
        <v>82</v>
      </c>
      <c r="AV110" s="13" t="s">
        <v>82</v>
      </c>
      <c r="AW110" s="13" t="s">
        <v>4</v>
      </c>
      <c r="AX110" s="13" t="s">
        <v>80</v>
      </c>
      <c r="AY110" s="247" t="s">
        <v>221</v>
      </c>
    </row>
    <row r="111" spans="1:65" s="2" customFormat="1" ht="16.5" customHeight="1">
      <c r="A111" s="41"/>
      <c r="B111" s="42"/>
      <c r="C111" s="217" t="s">
        <v>257</v>
      </c>
      <c r="D111" s="217" t="s">
        <v>223</v>
      </c>
      <c r="E111" s="218" t="s">
        <v>1936</v>
      </c>
      <c r="F111" s="219" t="s">
        <v>1937</v>
      </c>
      <c r="G111" s="220" t="s">
        <v>238</v>
      </c>
      <c r="H111" s="221">
        <v>18.238</v>
      </c>
      <c r="I111" s="222"/>
      <c r="J111" s="223">
        <f>ROUND(I111*H111,2)</f>
        <v>0</v>
      </c>
      <c r="K111" s="219" t="s">
        <v>227</v>
      </c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2.301022204</v>
      </c>
      <c r="R111" s="226">
        <f>Q111*H111</f>
        <v>41.966042956552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228</v>
      </c>
      <c r="AT111" s="228" t="s">
        <v>223</v>
      </c>
      <c r="AU111" s="228" t="s">
        <v>82</v>
      </c>
      <c r="AY111" s="20" t="s">
        <v>221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80</v>
      </c>
      <c r="BK111" s="229">
        <f>ROUND(I111*H111,2)</f>
        <v>0</v>
      </c>
      <c r="BL111" s="20" t="s">
        <v>228</v>
      </c>
      <c r="BM111" s="228" t="s">
        <v>1938</v>
      </c>
    </row>
    <row r="112" spans="1:47" s="2" customFormat="1" ht="12">
      <c r="A112" s="41"/>
      <c r="B112" s="42"/>
      <c r="C112" s="43"/>
      <c r="D112" s="230" t="s">
        <v>230</v>
      </c>
      <c r="E112" s="43"/>
      <c r="F112" s="231" t="s">
        <v>1939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230</v>
      </c>
      <c r="AU112" s="20" t="s">
        <v>82</v>
      </c>
    </row>
    <row r="113" spans="1:47" s="2" customFormat="1" ht="12">
      <c r="A113" s="41"/>
      <c r="B113" s="42"/>
      <c r="C113" s="43"/>
      <c r="D113" s="235" t="s">
        <v>232</v>
      </c>
      <c r="E113" s="43"/>
      <c r="F113" s="236" t="s">
        <v>1940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232</v>
      </c>
      <c r="AU113" s="20" t="s">
        <v>82</v>
      </c>
    </row>
    <row r="114" spans="1:51" s="14" customFormat="1" ht="12">
      <c r="A114" s="14"/>
      <c r="B114" s="248"/>
      <c r="C114" s="249"/>
      <c r="D114" s="230" t="s">
        <v>234</v>
      </c>
      <c r="E114" s="250" t="s">
        <v>19</v>
      </c>
      <c r="F114" s="251" t="s">
        <v>1941</v>
      </c>
      <c r="G114" s="249"/>
      <c r="H114" s="250" t="s">
        <v>19</v>
      </c>
      <c r="I114" s="252"/>
      <c r="J114" s="249"/>
      <c r="K114" s="249"/>
      <c r="L114" s="253"/>
      <c r="M114" s="254"/>
      <c r="N114" s="255"/>
      <c r="O114" s="255"/>
      <c r="P114" s="255"/>
      <c r="Q114" s="255"/>
      <c r="R114" s="255"/>
      <c r="S114" s="255"/>
      <c r="T114" s="25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7" t="s">
        <v>234</v>
      </c>
      <c r="AU114" s="257" t="s">
        <v>82</v>
      </c>
      <c r="AV114" s="14" t="s">
        <v>80</v>
      </c>
      <c r="AW114" s="14" t="s">
        <v>33</v>
      </c>
      <c r="AX114" s="14" t="s">
        <v>72</v>
      </c>
      <c r="AY114" s="257" t="s">
        <v>221</v>
      </c>
    </row>
    <row r="115" spans="1:51" s="13" customFormat="1" ht="12">
      <c r="A115" s="13"/>
      <c r="B115" s="237"/>
      <c r="C115" s="238"/>
      <c r="D115" s="230" t="s">
        <v>234</v>
      </c>
      <c r="E115" s="239" t="s">
        <v>19</v>
      </c>
      <c r="F115" s="240" t="s">
        <v>1942</v>
      </c>
      <c r="G115" s="238"/>
      <c r="H115" s="241">
        <v>17.026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7" t="s">
        <v>234</v>
      </c>
      <c r="AU115" s="247" t="s">
        <v>82</v>
      </c>
      <c r="AV115" s="13" t="s">
        <v>82</v>
      </c>
      <c r="AW115" s="13" t="s">
        <v>33</v>
      </c>
      <c r="AX115" s="13" t="s">
        <v>72</v>
      </c>
      <c r="AY115" s="247" t="s">
        <v>221</v>
      </c>
    </row>
    <row r="116" spans="1:51" s="14" customFormat="1" ht="12">
      <c r="A116" s="14"/>
      <c r="B116" s="248"/>
      <c r="C116" s="249"/>
      <c r="D116" s="230" t="s">
        <v>234</v>
      </c>
      <c r="E116" s="250" t="s">
        <v>19</v>
      </c>
      <c r="F116" s="251" t="s">
        <v>1943</v>
      </c>
      <c r="G116" s="249"/>
      <c r="H116" s="250" t="s">
        <v>19</v>
      </c>
      <c r="I116" s="252"/>
      <c r="J116" s="249"/>
      <c r="K116" s="249"/>
      <c r="L116" s="253"/>
      <c r="M116" s="254"/>
      <c r="N116" s="255"/>
      <c r="O116" s="255"/>
      <c r="P116" s="255"/>
      <c r="Q116" s="255"/>
      <c r="R116" s="255"/>
      <c r="S116" s="255"/>
      <c r="T116" s="25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7" t="s">
        <v>234</v>
      </c>
      <c r="AU116" s="257" t="s">
        <v>82</v>
      </c>
      <c r="AV116" s="14" t="s">
        <v>80</v>
      </c>
      <c r="AW116" s="14" t="s">
        <v>33</v>
      </c>
      <c r="AX116" s="14" t="s">
        <v>72</v>
      </c>
      <c r="AY116" s="257" t="s">
        <v>221</v>
      </c>
    </row>
    <row r="117" spans="1:51" s="13" customFormat="1" ht="12">
      <c r="A117" s="13"/>
      <c r="B117" s="237"/>
      <c r="C117" s="238"/>
      <c r="D117" s="230" t="s">
        <v>234</v>
      </c>
      <c r="E117" s="239" t="s">
        <v>19</v>
      </c>
      <c r="F117" s="240" t="s">
        <v>1944</v>
      </c>
      <c r="G117" s="238"/>
      <c r="H117" s="241">
        <v>1.212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7" t="s">
        <v>234</v>
      </c>
      <c r="AU117" s="247" t="s">
        <v>82</v>
      </c>
      <c r="AV117" s="13" t="s">
        <v>82</v>
      </c>
      <c r="AW117" s="13" t="s">
        <v>33</v>
      </c>
      <c r="AX117" s="13" t="s">
        <v>72</v>
      </c>
      <c r="AY117" s="247" t="s">
        <v>221</v>
      </c>
    </row>
    <row r="118" spans="1:51" s="15" customFormat="1" ht="12">
      <c r="A118" s="15"/>
      <c r="B118" s="258"/>
      <c r="C118" s="259"/>
      <c r="D118" s="230" t="s">
        <v>234</v>
      </c>
      <c r="E118" s="260" t="s">
        <v>19</v>
      </c>
      <c r="F118" s="261" t="s">
        <v>243</v>
      </c>
      <c r="G118" s="259"/>
      <c r="H118" s="262">
        <v>18.238</v>
      </c>
      <c r="I118" s="263"/>
      <c r="J118" s="259"/>
      <c r="K118" s="259"/>
      <c r="L118" s="264"/>
      <c r="M118" s="265"/>
      <c r="N118" s="266"/>
      <c r="O118" s="266"/>
      <c r="P118" s="266"/>
      <c r="Q118" s="266"/>
      <c r="R118" s="266"/>
      <c r="S118" s="266"/>
      <c r="T118" s="26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8" t="s">
        <v>234</v>
      </c>
      <c r="AU118" s="268" t="s">
        <v>82</v>
      </c>
      <c r="AV118" s="15" t="s">
        <v>228</v>
      </c>
      <c r="AW118" s="15" t="s">
        <v>33</v>
      </c>
      <c r="AX118" s="15" t="s">
        <v>80</v>
      </c>
      <c r="AY118" s="268" t="s">
        <v>221</v>
      </c>
    </row>
    <row r="119" spans="1:65" s="2" customFormat="1" ht="33" customHeight="1">
      <c r="A119" s="41"/>
      <c r="B119" s="42"/>
      <c r="C119" s="217" t="s">
        <v>264</v>
      </c>
      <c r="D119" s="217" t="s">
        <v>223</v>
      </c>
      <c r="E119" s="218" t="s">
        <v>1945</v>
      </c>
      <c r="F119" s="219" t="s">
        <v>1946</v>
      </c>
      <c r="G119" s="220" t="s">
        <v>226</v>
      </c>
      <c r="H119" s="221">
        <v>11.007</v>
      </c>
      <c r="I119" s="222"/>
      <c r="J119" s="223">
        <f>ROUND(I119*H119,2)</f>
        <v>0</v>
      </c>
      <c r="K119" s="219" t="s">
        <v>227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0.5180894</v>
      </c>
      <c r="R119" s="226">
        <f>Q119*H119</f>
        <v>5.7026100258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228</v>
      </c>
      <c r="AT119" s="228" t="s">
        <v>223</v>
      </c>
      <c r="AU119" s="228" t="s">
        <v>82</v>
      </c>
      <c r="AY119" s="20" t="s">
        <v>221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80</v>
      </c>
      <c r="BK119" s="229">
        <f>ROUND(I119*H119,2)</f>
        <v>0</v>
      </c>
      <c r="BL119" s="20" t="s">
        <v>228</v>
      </c>
      <c r="BM119" s="228" t="s">
        <v>1947</v>
      </c>
    </row>
    <row r="120" spans="1:47" s="2" customFormat="1" ht="12">
      <c r="A120" s="41"/>
      <c r="B120" s="42"/>
      <c r="C120" s="43"/>
      <c r="D120" s="230" t="s">
        <v>230</v>
      </c>
      <c r="E120" s="43"/>
      <c r="F120" s="231" t="s">
        <v>1948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230</v>
      </c>
      <c r="AU120" s="20" t="s">
        <v>82</v>
      </c>
    </row>
    <row r="121" spans="1:47" s="2" customFormat="1" ht="12">
      <c r="A121" s="41"/>
      <c r="B121" s="42"/>
      <c r="C121" s="43"/>
      <c r="D121" s="235" t="s">
        <v>232</v>
      </c>
      <c r="E121" s="43"/>
      <c r="F121" s="236" t="s">
        <v>1949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232</v>
      </c>
      <c r="AU121" s="20" t="s">
        <v>82</v>
      </c>
    </row>
    <row r="122" spans="1:51" s="14" customFormat="1" ht="12">
      <c r="A122" s="14"/>
      <c r="B122" s="248"/>
      <c r="C122" s="249"/>
      <c r="D122" s="230" t="s">
        <v>234</v>
      </c>
      <c r="E122" s="250" t="s">
        <v>19</v>
      </c>
      <c r="F122" s="251" t="s">
        <v>1950</v>
      </c>
      <c r="G122" s="249"/>
      <c r="H122" s="250" t="s">
        <v>19</v>
      </c>
      <c r="I122" s="252"/>
      <c r="J122" s="249"/>
      <c r="K122" s="249"/>
      <c r="L122" s="253"/>
      <c r="M122" s="254"/>
      <c r="N122" s="255"/>
      <c r="O122" s="255"/>
      <c r="P122" s="255"/>
      <c r="Q122" s="255"/>
      <c r="R122" s="255"/>
      <c r="S122" s="255"/>
      <c r="T122" s="25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7" t="s">
        <v>234</v>
      </c>
      <c r="AU122" s="257" t="s">
        <v>82</v>
      </c>
      <c r="AV122" s="14" t="s">
        <v>80</v>
      </c>
      <c r="AW122" s="14" t="s">
        <v>33</v>
      </c>
      <c r="AX122" s="14" t="s">
        <v>72</v>
      </c>
      <c r="AY122" s="257" t="s">
        <v>221</v>
      </c>
    </row>
    <row r="123" spans="1:51" s="13" customFormat="1" ht="12">
      <c r="A123" s="13"/>
      <c r="B123" s="237"/>
      <c r="C123" s="238"/>
      <c r="D123" s="230" t="s">
        <v>234</v>
      </c>
      <c r="E123" s="239" t="s">
        <v>19</v>
      </c>
      <c r="F123" s="240" t="s">
        <v>1951</v>
      </c>
      <c r="G123" s="238"/>
      <c r="H123" s="241">
        <v>3.173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7" t="s">
        <v>234</v>
      </c>
      <c r="AU123" s="247" t="s">
        <v>82</v>
      </c>
      <c r="AV123" s="13" t="s">
        <v>82</v>
      </c>
      <c r="AW123" s="13" t="s">
        <v>33</v>
      </c>
      <c r="AX123" s="13" t="s">
        <v>72</v>
      </c>
      <c r="AY123" s="247" t="s">
        <v>221</v>
      </c>
    </row>
    <row r="124" spans="1:51" s="13" customFormat="1" ht="12">
      <c r="A124" s="13"/>
      <c r="B124" s="237"/>
      <c r="C124" s="238"/>
      <c r="D124" s="230" t="s">
        <v>234</v>
      </c>
      <c r="E124" s="239" t="s">
        <v>19</v>
      </c>
      <c r="F124" s="240" t="s">
        <v>1952</v>
      </c>
      <c r="G124" s="238"/>
      <c r="H124" s="241">
        <v>2.115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234</v>
      </c>
      <c r="AU124" s="247" t="s">
        <v>82</v>
      </c>
      <c r="AV124" s="13" t="s">
        <v>82</v>
      </c>
      <c r="AW124" s="13" t="s">
        <v>33</v>
      </c>
      <c r="AX124" s="13" t="s">
        <v>72</v>
      </c>
      <c r="AY124" s="247" t="s">
        <v>221</v>
      </c>
    </row>
    <row r="125" spans="1:51" s="13" customFormat="1" ht="12">
      <c r="A125" s="13"/>
      <c r="B125" s="237"/>
      <c r="C125" s="238"/>
      <c r="D125" s="230" t="s">
        <v>234</v>
      </c>
      <c r="E125" s="239" t="s">
        <v>19</v>
      </c>
      <c r="F125" s="240" t="s">
        <v>1953</v>
      </c>
      <c r="G125" s="238"/>
      <c r="H125" s="241">
        <v>5.719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7" t="s">
        <v>234</v>
      </c>
      <c r="AU125" s="247" t="s">
        <v>82</v>
      </c>
      <c r="AV125" s="13" t="s">
        <v>82</v>
      </c>
      <c r="AW125" s="13" t="s">
        <v>33</v>
      </c>
      <c r="AX125" s="13" t="s">
        <v>72</v>
      </c>
      <c r="AY125" s="247" t="s">
        <v>221</v>
      </c>
    </row>
    <row r="126" spans="1:51" s="15" customFormat="1" ht="12">
      <c r="A126" s="15"/>
      <c r="B126" s="258"/>
      <c r="C126" s="259"/>
      <c r="D126" s="230" t="s">
        <v>234</v>
      </c>
      <c r="E126" s="260" t="s">
        <v>19</v>
      </c>
      <c r="F126" s="261" t="s">
        <v>243</v>
      </c>
      <c r="G126" s="259"/>
      <c r="H126" s="262">
        <v>11.007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8" t="s">
        <v>234</v>
      </c>
      <c r="AU126" s="268" t="s">
        <v>82</v>
      </c>
      <c r="AV126" s="15" t="s">
        <v>228</v>
      </c>
      <c r="AW126" s="15" t="s">
        <v>33</v>
      </c>
      <c r="AX126" s="15" t="s">
        <v>80</v>
      </c>
      <c r="AY126" s="268" t="s">
        <v>221</v>
      </c>
    </row>
    <row r="127" spans="1:65" s="2" customFormat="1" ht="33" customHeight="1">
      <c r="A127" s="41"/>
      <c r="B127" s="42"/>
      <c r="C127" s="217" t="s">
        <v>272</v>
      </c>
      <c r="D127" s="217" t="s">
        <v>223</v>
      </c>
      <c r="E127" s="218" t="s">
        <v>1954</v>
      </c>
      <c r="F127" s="219" t="s">
        <v>1955</v>
      </c>
      <c r="G127" s="220" t="s">
        <v>226</v>
      </c>
      <c r="H127" s="221">
        <v>26.25</v>
      </c>
      <c r="I127" s="222"/>
      <c r="J127" s="223">
        <f>ROUND(I127*H127,2)</f>
        <v>0</v>
      </c>
      <c r="K127" s="219" t="s">
        <v>227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0.69346604</v>
      </c>
      <c r="R127" s="226">
        <f>Q127*H127</f>
        <v>18.20348355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228</v>
      </c>
      <c r="AT127" s="228" t="s">
        <v>223</v>
      </c>
      <c r="AU127" s="228" t="s">
        <v>82</v>
      </c>
      <c r="AY127" s="20" t="s">
        <v>221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80</v>
      </c>
      <c r="BK127" s="229">
        <f>ROUND(I127*H127,2)</f>
        <v>0</v>
      </c>
      <c r="BL127" s="20" t="s">
        <v>228</v>
      </c>
      <c r="BM127" s="228" t="s">
        <v>1956</v>
      </c>
    </row>
    <row r="128" spans="1:47" s="2" customFormat="1" ht="12">
      <c r="A128" s="41"/>
      <c r="B128" s="42"/>
      <c r="C128" s="43"/>
      <c r="D128" s="230" t="s">
        <v>230</v>
      </c>
      <c r="E128" s="43"/>
      <c r="F128" s="231" t="s">
        <v>1957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230</v>
      </c>
      <c r="AU128" s="20" t="s">
        <v>82</v>
      </c>
    </row>
    <row r="129" spans="1:47" s="2" customFormat="1" ht="12">
      <c r="A129" s="41"/>
      <c r="B129" s="42"/>
      <c r="C129" s="43"/>
      <c r="D129" s="235" t="s">
        <v>232</v>
      </c>
      <c r="E129" s="43"/>
      <c r="F129" s="236" t="s">
        <v>1958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232</v>
      </c>
      <c r="AU129" s="20" t="s">
        <v>82</v>
      </c>
    </row>
    <row r="130" spans="1:51" s="14" customFormat="1" ht="12">
      <c r="A130" s="14"/>
      <c r="B130" s="248"/>
      <c r="C130" s="249"/>
      <c r="D130" s="230" t="s">
        <v>234</v>
      </c>
      <c r="E130" s="250" t="s">
        <v>19</v>
      </c>
      <c r="F130" s="251" t="s">
        <v>1959</v>
      </c>
      <c r="G130" s="249"/>
      <c r="H130" s="250" t="s">
        <v>19</v>
      </c>
      <c r="I130" s="252"/>
      <c r="J130" s="249"/>
      <c r="K130" s="249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234</v>
      </c>
      <c r="AU130" s="257" t="s">
        <v>82</v>
      </c>
      <c r="AV130" s="14" t="s">
        <v>80</v>
      </c>
      <c r="AW130" s="14" t="s">
        <v>33</v>
      </c>
      <c r="AX130" s="14" t="s">
        <v>72</v>
      </c>
      <c r="AY130" s="257" t="s">
        <v>221</v>
      </c>
    </row>
    <row r="131" spans="1:51" s="13" customFormat="1" ht="12">
      <c r="A131" s="13"/>
      <c r="B131" s="237"/>
      <c r="C131" s="238"/>
      <c r="D131" s="230" t="s">
        <v>234</v>
      </c>
      <c r="E131" s="239" t="s">
        <v>19</v>
      </c>
      <c r="F131" s="240" t="s">
        <v>1960</v>
      </c>
      <c r="G131" s="238"/>
      <c r="H131" s="241">
        <v>18.75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234</v>
      </c>
      <c r="AU131" s="247" t="s">
        <v>82</v>
      </c>
      <c r="AV131" s="13" t="s">
        <v>82</v>
      </c>
      <c r="AW131" s="13" t="s">
        <v>33</v>
      </c>
      <c r="AX131" s="13" t="s">
        <v>72</v>
      </c>
      <c r="AY131" s="247" t="s">
        <v>221</v>
      </c>
    </row>
    <row r="132" spans="1:51" s="14" customFormat="1" ht="12">
      <c r="A132" s="14"/>
      <c r="B132" s="248"/>
      <c r="C132" s="249"/>
      <c r="D132" s="230" t="s">
        <v>234</v>
      </c>
      <c r="E132" s="250" t="s">
        <v>19</v>
      </c>
      <c r="F132" s="251" t="s">
        <v>1961</v>
      </c>
      <c r="G132" s="249"/>
      <c r="H132" s="250" t="s">
        <v>19</v>
      </c>
      <c r="I132" s="252"/>
      <c r="J132" s="249"/>
      <c r="K132" s="249"/>
      <c r="L132" s="253"/>
      <c r="M132" s="254"/>
      <c r="N132" s="255"/>
      <c r="O132" s="255"/>
      <c r="P132" s="255"/>
      <c r="Q132" s="255"/>
      <c r="R132" s="255"/>
      <c r="S132" s="255"/>
      <c r="T132" s="25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7" t="s">
        <v>234</v>
      </c>
      <c r="AU132" s="257" t="s">
        <v>82</v>
      </c>
      <c r="AV132" s="14" t="s">
        <v>80</v>
      </c>
      <c r="AW132" s="14" t="s">
        <v>33</v>
      </c>
      <c r="AX132" s="14" t="s">
        <v>72</v>
      </c>
      <c r="AY132" s="257" t="s">
        <v>221</v>
      </c>
    </row>
    <row r="133" spans="1:51" s="13" customFormat="1" ht="12">
      <c r="A133" s="13"/>
      <c r="B133" s="237"/>
      <c r="C133" s="238"/>
      <c r="D133" s="230" t="s">
        <v>234</v>
      </c>
      <c r="E133" s="239" t="s">
        <v>19</v>
      </c>
      <c r="F133" s="240" t="s">
        <v>1962</v>
      </c>
      <c r="G133" s="238"/>
      <c r="H133" s="241">
        <v>7.5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234</v>
      </c>
      <c r="AU133" s="247" t="s">
        <v>82</v>
      </c>
      <c r="AV133" s="13" t="s">
        <v>82</v>
      </c>
      <c r="AW133" s="13" t="s">
        <v>33</v>
      </c>
      <c r="AX133" s="13" t="s">
        <v>72</v>
      </c>
      <c r="AY133" s="247" t="s">
        <v>221</v>
      </c>
    </row>
    <row r="134" spans="1:51" s="15" customFormat="1" ht="12">
      <c r="A134" s="15"/>
      <c r="B134" s="258"/>
      <c r="C134" s="259"/>
      <c r="D134" s="230" t="s">
        <v>234</v>
      </c>
      <c r="E134" s="260" t="s">
        <v>19</v>
      </c>
      <c r="F134" s="261" t="s">
        <v>243</v>
      </c>
      <c r="G134" s="259"/>
      <c r="H134" s="262">
        <v>26.25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8" t="s">
        <v>234</v>
      </c>
      <c r="AU134" s="268" t="s">
        <v>82</v>
      </c>
      <c r="AV134" s="15" t="s">
        <v>228</v>
      </c>
      <c r="AW134" s="15" t="s">
        <v>33</v>
      </c>
      <c r="AX134" s="15" t="s">
        <v>80</v>
      </c>
      <c r="AY134" s="268" t="s">
        <v>221</v>
      </c>
    </row>
    <row r="135" spans="1:65" s="2" customFormat="1" ht="33" customHeight="1">
      <c r="A135" s="41"/>
      <c r="B135" s="42"/>
      <c r="C135" s="217" t="s">
        <v>279</v>
      </c>
      <c r="D135" s="217" t="s">
        <v>223</v>
      </c>
      <c r="E135" s="218" t="s">
        <v>1963</v>
      </c>
      <c r="F135" s="219" t="s">
        <v>1964</v>
      </c>
      <c r="G135" s="220" t="s">
        <v>226</v>
      </c>
      <c r="H135" s="221">
        <v>56.25</v>
      </c>
      <c r="I135" s="222"/>
      <c r="J135" s="223">
        <f>ROUND(I135*H135,2)</f>
        <v>0</v>
      </c>
      <c r="K135" s="219" t="s">
        <v>227</v>
      </c>
      <c r="L135" s="47"/>
      <c r="M135" s="224" t="s">
        <v>19</v>
      </c>
      <c r="N135" s="225" t="s">
        <v>43</v>
      </c>
      <c r="O135" s="87"/>
      <c r="P135" s="226">
        <f>O135*H135</f>
        <v>0</v>
      </c>
      <c r="Q135" s="226">
        <v>0.9622603</v>
      </c>
      <c r="R135" s="226">
        <f>Q135*H135</f>
        <v>54.127141875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228</v>
      </c>
      <c r="AT135" s="228" t="s">
        <v>223</v>
      </c>
      <c r="AU135" s="228" t="s">
        <v>82</v>
      </c>
      <c r="AY135" s="20" t="s">
        <v>221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80</v>
      </c>
      <c r="BK135" s="229">
        <f>ROUND(I135*H135,2)</f>
        <v>0</v>
      </c>
      <c r="BL135" s="20" t="s">
        <v>228</v>
      </c>
      <c r="BM135" s="228" t="s">
        <v>1965</v>
      </c>
    </row>
    <row r="136" spans="1:47" s="2" customFormat="1" ht="12">
      <c r="A136" s="41"/>
      <c r="B136" s="42"/>
      <c r="C136" s="43"/>
      <c r="D136" s="230" t="s">
        <v>230</v>
      </c>
      <c r="E136" s="43"/>
      <c r="F136" s="231" t="s">
        <v>1966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230</v>
      </c>
      <c r="AU136" s="20" t="s">
        <v>82</v>
      </c>
    </row>
    <row r="137" spans="1:47" s="2" customFormat="1" ht="12">
      <c r="A137" s="41"/>
      <c r="B137" s="42"/>
      <c r="C137" s="43"/>
      <c r="D137" s="235" t="s">
        <v>232</v>
      </c>
      <c r="E137" s="43"/>
      <c r="F137" s="236" t="s">
        <v>1967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232</v>
      </c>
      <c r="AU137" s="20" t="s">
        <v>82</v>
      </c>
    </row>
    <row r="138" spans="1:51" s="14" customFormat="1" ht="12">
      <c r="A138" s="14"/>
      <c r="B138" s="248"/>
      <c r="C138" s="249"/>
      <c r="D138" s="230" t="s">
        <v>234</v>
      </c>
      <c r="E138" s="250" t="s">
        <v>19</v>
      </c>
      <c r="F138" s="251" t="s">
        <v>1968</v>
      </c>
      <c r="G138" s="249"/>
      <c r="H138" s="250" t="s">
        <v>19</v>
      </c>
      <c r="I138" s="252"/>
      <c r="J138" s="249"/>
      <c r="K138" s="249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234</v>
      </c>
      <c r="AU138" s="257" t="s">
        <v>82</v>
      </c>
      <c r="AV138" s="14" t="s">
        <v>80</v>
      </c>
      <c r="AW138" s="14" t="s">
        <v>33</v>
      </c>
      <c r="AX138" s="14" t="s">
        <v>72</v>
      </c>
      <c r="AY138" s="257" t="s">
        <v>221</v>
      </c>
    </row>
    <row r="139" spans="1:51" s="13" customFormat="1" ht="12">
      <c r="A139" s="13"/>
      <c r="B139" s="237"/>
      <c r="C139" s="238"/>
      <c r="D139" s="230" t="s">
        <v>234</v>
      </c>
      <c r="E139" s="239" t="s">
        <v>19</v>
      </c>
      <c r="F139" s="240" t="s">
        <v>1969</v>
      </c>
      <c r="G139" s="238"/>
      <c r="H139" s="241">
        <v>26.25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234</v>
      </c>
      <c r="AU139" s="247" t="s">
        <v>82</v>
      </c>
      <c r="AV139" s="13" t="s">
        <v>82</v>
      </c>
      <c r="AW139" s="13" t="s">
        <v>33</v>
      </c>
      <c r="AX139" s="13" t="s">
        <v>72</v>
      </c>
      <c r="AY139" s="247" t="s">
        <v>221</v>
      </c>
    </row>
    <row r="140" spans="1:51" s="14" customFormat="1" ht="12">
      <c r="A140" s="14"/>
      <c r="B140" s="248"/>
      <c r="C140" s="249"/>
      <c r="D140" s="230" t="s">
        <v>234</v>
      </c>
      <c r="E140" s="250" t="s">
        <v>19</v>
      </c>
      <c r="F140" s="251" t="s">
        <v>1970</v>
      </c>
      <c r="G140" s="249"/>
      <c r="H140" s="250" t="s">
        <v>19</v>
      </c>
      <c r="I140" s="252"/>
      <c r="J140" s="249"/>
      <c r="K140" s="249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234</v>
      </c>
      <c r="AU140" s="257" t="s">
        <v>82</v>
      </c>
      <c r="AV140" s="14" t="s">
        <v>80</v>
      </c>
      <c r="AW140" s="14" t="s">
        <v>33</v>
      </c>
      <c r="AX140" s="14" t="s">
        <v>72</v>
      </c>
      <c r="AY140" s="257" t="s">
        <v>221</v>
      </c>
    </row>
    <row r="141" spans="1:51" s="13" customFormat="1" ht="12">
      <c r="A141" s="13"/>
      <c r="B141" s="237"/>
      <c r="C141" s="238"/>
      <c r="D141" s="230" t="s">
        <v>234</v>
      </c>
      <c r="E141" s="239" t="s">
        <v>19</v>
      </c>
      <c r="F141" s="240" t="s">
        <v>1971</v>
      </c>
      <c r="G141" s="238"/>
      <c r="H141" s="241">
        <v>30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234</v>
      </c>
      <c r="AU141" s="247" t="s">
        <v>82</v>
      </c>
      <c r="AV141" s="13" t="s">
        <v>82</v>
      </c>
      <c r="AW141" s="13" t="s">
        <v>33</v>
      </c>
      <c r="AX141" s="13" t="s">
        <v>72</v>
      </c>
      <c r="AY141" s="247" t="s">
        <v>221</v>
      </c>
    </row>
    <row r="142" spans="1:51" s="15" customFormat="1" ht="12">
      <c r="A142" s="15"/>
      <c r="B142" s="258"/>
      <c r="C142" s="259"/>
      <c r="D142" s="230" t="s">
        <v>234</v>
      </c>
      <c r="E142" s="260" t="s">
        <v>19</v>
      </c>
      <c r="F142" s="261" t="s">
        <v>243</v>
      </c>
      <c r="G142" s="259"/>
      <c r="H142" s="262">
        <v>56.25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8" t="s">
        <v>234</v>
      </c>
      <c r="AU142" s="268" t="s">
        <v>82</v>
      </c>
      <c r="AV142" s="15" t="s">
        <v>228</v>
      </c>
      <c r="AW142" s="15" t="s">
        <v>33</v>
      </c>
      <c r="AX142" s="15" t="s">
        <v>80</v>
      </c>
      <c r="AY142" s="268" t="s">
        <v>221</v>
      </c>
    </row>
    <row r="143" spans="1:65" s="2" customFormat="1" ht="21.75" customHeight="1">
      <c r="A143" s="41"/>
      <c r="B143" s="42"/>
      <c r="C143" s="217" t="s">
        <v>286</v>
      </c>
      <c r="D143" s="217" t="s">
        <v>223</v>
      </c>
      <c r="E143" s="218" t="s">
        <v>1972</v>
      </c>
      <c r="F143" s="219" t="s">
        <v>1973</v>
      </c>
      <c r="G143" s="220" t="s">
        <v>267</v>
      </c>
      <c r="H143" s="221">
        <v>2.451</v>
      </c>
      <c r="I143" s="222"/>
      <c r="J143" s="223">
        <f>ROUND(I143*H143,2)</f>
        <v>0</v>
      </c>
      <c r="K143" s="219" t="s">
        <v>227</v>
      </c>
      <c r="L143" s="47"/>
      <c r="M143" s="224" t="s">
        <v>19</v>
      </c>
      <c r="N143" s="225" t="s">
        <v>43</v>
      </c>
      <c r="O143" s="87"/>
      <c r="P143" s="226">
        <f>O143*H143</f>
        <v>0</v>
      </c>
      <c r="Q143" s="226">
        <v>1.0606208</v>
      </c>
      <c r="R143" s="226">
        <f>Q143*H143</f>
        <v>2.5995815808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228</v>
      </c>
      <c r="AT143" s="228" t="s">
        <v>223</v>
      </c>
      <c r="AU143" s="228" t="s">
        <v>82</v>
      </c>
      <c r="AY143" s="20" t="s">
        <v>221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80</v>
      </c>
      <c r="BK143" s="229">
        <f>ROUND(I143*H143,2)</f>
        <v>0</v>
      </c>
      <c r="BL143" s="20" t="s">
        <v>228</v>
      </c>
      <c r="BM143" s="228" t="s">
        <v>1974</v>
      </c>
    </row>
    <row r="144" spans="1:47" s="2" customFormat="1" ht="12">
      <c r="A144" s="41"/>
      <c r="B144" s="42"/>
      <c r="C144" s="43"/>
      <c r="D144" s="230" t="s">
        <v>230</v>
      </c>
      <c r="E144" s="43"/>
      <c r="F144" s="231" t="s">
        <v>1975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230</v>
      </c>
      <c r="AU144" s="20" t="s">
        <v>82</v>
      </c>
    </row>
    <row r="145" spans="1:47" s="2" customFormat="1" ht="12">
      <c r="A145" s="41"/>
      <c r="B145" s="42"/>
      <c r="C145" s="43"/>
      <c r="D145" s="235" t="s">
        <v>232</v>
      </c>
      <c r="E145" s="43"/>
      <c r="F145" s="236" t="s">
        <v>1976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232</v>
      </c>
      <c r="AU145" s="20" t="s">
        <v>82</v>
      </c>
    </row>
    <row r="146" spans="1:51" s="14" customFormat="1" ht="12">
      <c r="A146" s="14"/>
      <c r="B146" s="248"/>
      <c r="C146" s="249"/>
      <c r="D146" s="230" t="s">
        <v>234</v>
      </c>
      <c r="E146" s="250" t="s">
        <v>19</v>
      </c>
      <c r="F146" s="251" t="s">
        <v>1916</v>
      </c>
      <c r="G146" s="249"/>
      <c r="H146" s="250" t="s">
        <v>19</v>
      </c>
      <c r="I146" s="252"/>
      <c r="J146" s="249"/>
      <c r="K146" s="249"/>
      <c r="L146" s="253"/>
      <c r="M146" s="254"/>
      <c r="N146" s="255"/>
      <c r="O146" s="255"/>
      <c r="P146" s="255"/>
      <c r="Q146" s="255"/>
      <c r="R146" s="255"/>
      <c r="S146" s="255"/>
      <c r="T146" s="25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7" t="s">
        <v>234</v>
      </c>
      <c r="AU146" s="257" t="s">
        <v>82</v>
      </c>
      <c r="AV146" s="14" t="s">
        <v>80</v>
      </c>
      <c r="AW146" s="14" t="s">
        <v>33</v>
      </c>
      <c r="AX146" s="14" t="s">
        <v>72</v>
      </c>
      <c r="AY146" s="257" t="s">
        <v>221</v>
      </c>
    </row>
    <row r="147" spans="1:51" s="14" customFormat="1" ht="12">
      <c r="A147" s="14"/>
      <c r="B147" s="248"/>
      <c r="C147" s="249"/>
      <c r="D147" s="230" t="s">
        <v>234</v>
      </c>
      <c r="E147" s="250" t="s">
        <v>19</v>
      </c>
      <c r="F147" s="251" t="s">
        <v>1977</v>
      </c>
      <c r="G147" s="249"/>
      <c r="H147" s="250" t="s">
        <v>19</v>
      </c>
      <c r="I147" s="252"/>
      <c r="J147" s="249"/>
      <c r="K147" s="249"/>
      <c r="L147" s="253"/>
      <c r="M147" s="254"/>
      <c r="N147" s="255"/>
      <c r="O147" s="255"/>
      <c r="P147" s="255"/>
      <c r="Q147" s="255"/>
      <c r="R147" s="255"/>
      <c r="S147" s="255"/>
      <c r="T147" s="25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7" t="s">
        <v>234</v>
      </c>
      <c r="AU147" s="257" t="s">
        <v>82</v>
      </c>
      <c r="AV147" s="14" t="s">
        <v>80</v>
      </c>
      <c r="AW147" s="14" t="s">
        <v>33</v>
      </c>
      <c r="AX147" s="14" t="s">
        <v>72</v>
      </c>
      <c r="AY147" s="257" t="s">
        <v>221</v>
      </c>
    </row>
    <row r="148" spans="1:51" s="13" customFormat="1" ht="12">
      <c r="A148" s="13"/>
      <c r="B148" s="237"/>
      <c r="C148" s="238"/>
      <c r="D148" s="230" t="s">
        <v>234</v>
      </c>
      <c r="E148" s="239" t="s">
        <v>19</v>
      </c>
      <c r="F148" s="240" t="s">
        <v>1978</v>
      </c>
      <c r="G148" s="238"/>
      <c r="H148" s="241">
        <v>1.878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234</v>
      </c>
      <c r="AU148" s="247" t="s">
        <v>82</v>
      </c>
      <c r="AV148" s="13" t="s">
        <v>82</v>
      </c>
      <c r="AW148" s="13" t="s">
        <v>33</v>
      </c>
      <c r="AX148" s="13" t="s">
        <v>72</v>
      </c>
      <c r="AY148" s="247" t="s">
        <v>221</v>
      </c>
    </row>
    <row r="149" spans="1:51" s="14" customFormat="1" ht="12">
      <c r="A149" s="14"/>
      <c r="B149" s="248"/>
      <c r="C149" s="249"/>
      <c r="D149" s="230" t="s">
        <v>234</v>
      </c>
      <c r="E149" s="250" t="s">
        <v>19</v>
      </c>
      <c r="F149" s="251" t="s">
        <v>1950</v>
      </c>
      <c r="G149" s="249"/>
      <c r="H149" s="250" t="s">
        <v>19</v>
      </c>
      <c r="I149" s="252"/>
      <c r="J149" s="249"/>
      <c r="K149" s="249"/>
      <c r="L149" s="253"/>
      <c r="M149" s="254"/>
      <c r="N149" s="255"/>
      <c r="O149" s="255"/>
      <c r="P149" s="255"/>
      <c r="Q149" s="255"/>
      <c r="R149" s="255"/>
      <c r="S149" s="255"/>
      <c r="T149" s="25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7" t="s">
        <v>234</v>
      </c>
      <c r="AU149" s="257" t="s">
        <v>82</v>
      </c>
      <c r="AV149" s="14" t="s">
        <v>80</v>
      </c>
      <c r="AW149" s="14" t="s">
        <v>33</v>
      </c>
      <c r="AX149" s="14" t="s">
        <v>72</v>
      </c>
      <c r="AY149" s="257" t="s">
        <v>221</v>
      </c>
    </row>
    <row r="150" spans="1:51" s="13" customFormat="1" ht="12">
      <c r="A150" s="13"/>
      <c r="B150" s="237"/>
      <c r="C150" s="238"/>
      <c r="D150" s="230" t="s">
        <v>234</v>
      </c>
      <c r="E150" s="239" t="s">
        <v>19</v>
      </c>
      <c r="F150" s="240" t="s">
        <v>1979</v>
      </c>
      <c r="G150" s="238"/>
      <c r="H150" s="241">
        <v>0.253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234</v>
      </c>
      <c r="AU150" s="247" t="s">
        <v>82</v>
      </c>
      <c r="AV150" s="13" t="s">
        <v>82</v>
      </c>
      <c r="AW150" s="13" t="s">
        <v>33</v>
      </c>
      <c r="AX150" s="13" t="s">
        <v>72</v>
      </c>
      <c r="AY150" s="247" t="s">
        <v>221</v>
      </c>
    </row>
    <row r="151" spans="1:51" s="15" customFormat="1" ht="12">
      <c r="A151" s="15"/>
      <c r="B151" s="258"/>
      <c r="C151" s="259"/>
      <c r="D151" s="230" t="s">
        <v>234</v>
      </c>
      <c r="E151" s="260" t="s">
        <v>19</v>
      </c>
      <c r="F151" s="261" t="s">
        <v>243</v>
      </c>
      <c r="G151" s="259"/>
      <c r="H151" s="262">
        <v>2.131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8" t="s">
        <v>234</v>
      </c>
      <c r="AU151" s="268" t="s">
        <v>82</v>
      </c>
      <c r="AV151" s="15" t="s">
        <v>228</v>
      </c>
      <c r="AW151" s="15" t="s">
        <v>33</v>
      </c>
      <c r="AX151" s="15" t="s">
        <v>80</v>
      </c>
      <c r="AY151" s="268" t="s">
        <v>221</v>
      </c>
    </row>
    <row r="152" spans="1:51" s="13" customFormat="1" ht="12">
      <c r="A152" s="13"/>
      <c r="B152" s="237"/>
      <c r="C152" s="238"/>
      <c r="D152" s="230" t="s">
        <v>234</v>
      </c>
      <c r="E152" s="238"/>
      <c r="F152" s="240" t="s">
        <v>1980</v>
      </c>
      <c r="G152" s="238"/>
      <c r="H152" s="241">
        <v>2.451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234</v>
      </c>
      <c r="AU152" s="247" t="s">
        <v>82</v>
      </c>
      <c r="AV152" s="13" t="s">
        <v>82</v>
      </c>
      <c r="AW152" s="13" t="s">
        <v>4</v>
      </c>
      <c r="AX152" s="13" t="s">
        <v>80</v>
      </c>
      <c r="AY152" s="247" t="s">
        <v>221</v>
      </c>
    </row>
    <row r="153" spans="1:63" s="12" customFormat="1" ht="22.8" customHeight="1">
      <c r="A153" s="12"/>
      <c r="B153" s="201"/>
      <c r="C153" s="202"/>
      <c r="D153" s="203" t="s">
        <v>71</v>
      </c>
      <c r="E153" s="215" t="s">
        <v>95</v>
      </c>
      <c r="F153" s="215" t="s">
        <v>315</v>
      </c>
      <c r="G153" s="202"/>
      <c r="H153" s="202"/>
      <c r="I153" s="205"/>
      <c r="J153" s="216">
        <f>BK153</f>
        <v>0</v>
      </c>
      <c r="K153" s="202"/>
      <c r="L153" s="207"/>
      <c r="M153" s="208"/>
      <c r="N153" s="209"/>
      <c r="O153" s="209"/>
      <c r="P153" s="210">
        <f>SUM(P154:P178)</f>
        <v>0</v>
      </c>
      <c r="Q153" s="209"/>
      <c r="R153" s="210">
        <f>SUM(R154:R178)</f>
        <v>14.0833502307</v>
      </c>
      <c r="S153" s="209"/>
      <c r="T153" s="211">
        <f>SUM(T154:T178)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2" t="s">
        <v>80</v>
      </c>
      <c r="AT153" s="213" t="s">
        <v>71</v>
      </c>
      <c r="AU153" s="213" t="s">
        <v>80</v>
      </c>
      <c r="AY153" s="212" t="s">
        <v>221</v>
      </c>
      <c r="BK153" s="214">
        <f>SUM(BK154:BK178)</f>
        <v>0</v>
      </c>
    </row>
    <row r="154" spans="1:65" s="2" customFormat="1" ht="37.8" customHeight="1">
      <c r="A154" s="41"/>
      <c r="B154" s="42"/>
      <c r="C154" s="217" t="s">
        <v>294</v>
      </c>
      <c r="D154" s="217" t="s">
        <v>223</v>
      </c>
      <c r="E154" s="218" t="s">
        <v>1981</v>
      </c>
      <c r="F154" s="219" t="s">
        <v>1982</v>
      </c>
      <c r="G154" s="220" t="s">
        <v>226</v>
      </c>
      <c r="H154" s="221">
        <v>17.5</v>
      </c>
      <c r="I154" s="222"/>
      <c r="J154" s="223">
        <f>ROUND(I154*H154,2)</f>
        <v>0</v>
      </c>
      <c r="K154" s="219" t="s">
        <v>227</v>
      </c>
      <c r="L154" s="47"/>
      <c r="M154" s="224" t="s">
        <v>19</v>
      </c>
      <c r="N154" s="225" t="s">
        <v>43</v>
      </c>
      <c r="O154" s="87"/>
      <c r="P154" s="226">
        <f>O154*H154</f>
        <v>0</v>
      </c>
      <c r="Q154" s="226">
        <v>0.5496014</v>
      </c>
      <c r="R154" s="226">
        <f>Q154*H154</f>
        <v>9.6180245</v>
      </c>
      <c r="S154" s="226">
        <v>0</v>
      </c>
      <c r="T154" s="22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8" t="s">
        <v>228</v>
      </c>
      <c r="AT154" s="228" t="s">
        <v>223</v>
      </c>
      <c r="AU154" s="228" t="s">
        <v>82</v>
      </c>
      <c r="AY154" s="20" t="s">
        <v>221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0" t="s">
        <v>80</v>
      </c>
      <c r="BK154" s="229">
        <f>ROUND(I154*H154,2)</f>
        <v>0</v>
      </c>
      <c r="BL154" s="20" t="s">
        <v>228</v>
      </c>
      <c r="BM154" s="228" t="s">
        <v>1983</v>
      </c>
    </row>
    <row r="155" spans="1:47" s="2" customFormat="1" ht="12">
      <c r="A155" s="41"/>
      <c r="B155" s="42"/>
      <c r="C155" s="43"/>
      <c r="D155" s="230" t="s">
        <v>230</v>
      </c>
      <c r="E155" s="43"/>
      <c r="F155" s="231" t="s">
        <v>1984</v>
      </c>
      <c r="G155" s="43"/>
      <c r="H155" s="43"/>
      <c r="I155" s="232"/>
      <c r="J155" s="43"/>
      <c r="K155" s="43"/>
      <c r="L155" s="47"/>
      <c r="M155" s="233"/>
      <c r="N155" s="23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230</v>
      </c>
      <c r="AU155" s="20" t="s">
        <v>82</v>
      </c>
    </row>
    <row r="156" spans="1:47" s="2" customFormat="1" ht="12">
      <c r="A156" s="41"/>
      <c r="B156" s="42"/>
      <c r="C156" s="43"/>
      <c r="D156" s="235" t="s">
        <v>232</v>
      </c>
      <c r="E156" s="43"/>
      <c r="F156" s="236" t="s">
        <v>1985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232</v>
      </c>
      <c r="AU156" s="20" t="s">
        <v>82</v>
      </c>
    </row>
    <row r="157" spans="1:51" s="14" customFormat="1" ht="12">
      <c r="A157" s="14"/>
      <c r="B157" s="248"/>
      <c r="C157" s="249"/>
      <c r="D157" s="230" t="s">
        <v>234</v>
      </c>
      <c r="E157" s="250" t="s">
        <v>19</v>
      </c>
      <c r="F157" s="251" t="s">
        <v>1986</v>
      </c>
      <c r="G157" s="249"/>
      <c r="H157" s="250" t="s">
        <v>19</v>
      </c>
      <c r="I157" s="252"/>
      <c r="J157" s="249"/>
      <c r="K157" s="249"/>
      <c r="L157" s="253"/>
      <c r="M157" s="254"/>
      <c r="N157" s="255"/>
      <c r="O157" s="255"/>
      <c r="P157" s="255"/>
      <c r="Q157" s="255"/>
      <c r="R157" s="255"/>
      <c r="S157" s="255"/>
      <c r="T157" s="25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7" t="s">
        <v>234</v>
      </c>
      <c r="AU157" s="257" t="s">
        <v>82</v>
      </c>
      <c r="AV157" s="14" t="s">
        <v>80</v>
      </c>
      <c r="AW157" s="14" t="s">
        <v>33</v>
      </c>
      <c r="AX157" s="14" t="s">
        <v>72</v>
      </c>
      <c r="AY157" s="257" t="s">
        <v>221</v>
      </c>
    </row>
    <row r="158" spans="1:51" s="13" customFormat="1" ht="12">
      <c r="A158" s="13"/>
      <c r="B158" s="237"/>
      <c r="C158" s="238"/>
      <c r="D158" s="230" t="s">
        <v>234</v>
      </c>
      <c r="E158" s="239" t="s">
        <v>19</v>
      </c>
      <c r="F158" s="240" t="s">
        <v>1987</v>
      </c>
      <c r="G158" s="238"/>
      <c r="H158" s="241">
        <v>10.5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234</v>
      </c>
      <c r="AU158" s="247" t="s">
        <v>82</v>
      </c>
      <c r="AV158" s="13" t="s">
        <v>82</v>
      </c>
      <c r="AW158" s="13" t="s">
        <v>33</v>
      </c>
      <c r="AX158" s="13" t="s">
        <v>72</v>
      </c>
      <c r="AY158" s="247" t="s">
        <v>221</v>
      </c>
    </row>
    <row r="159" spans="1:51" s="14" customFormat="1" ht="12">
      <c r="A159" s="14"/>
      <c r="B159" s="248"/>
      <c r="C159" s="249"/>
      <c r="D159" s="230" t="s">
        <v>234</v>
      </c>
      <c r="E159" s="250" t="s">
        <v>19</v>
      </c>
      <c r="F159" s="251" t="s">
        <v>1988</v>
      </c>
      <c r="G159" s="249"/>
      <c r="H159" s="250" t="s">
        <v>19</v>
      </c>
      <c r="I159" s="252"/>
      <c r="J159" s="249"/>
      <c r="K159" s="249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234</v>
      </c>
      <c r="AU159" s="257" t="s">
        <v>82</v>
      </c>
      <c r="AV159" s="14" t="s">
        <v>80</v>
      </c>
      <c r="AW159" s="14" t="s">
        <v>33</v>
      </c>
      <c r="AX159" s="14" t="s">
        <v>72</v>
      </c>
      <c r="AY159" s="257" t="s">
        <v>221</v>
      </c>
    </row>
    <row r="160" spans="1:51" s="13" customFormat="1" ht="12">
      <c r="A160" s="13"/>
      <c r="B160" s="237"/>
      <c r="C160" s="238"/>
      <c r="D160" s="230" t="s">
        <v>234</v>
      </c>
      <c r="E160" s="239" t="s">
        <v>19</v>
      </c>
      <c r="F160" s="240" t="s">
        <v>1989</v>
      </c>
      <c r="G160" s="238"/>
      <c r="H160" s="241">
        <v>7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234</v>
      </c>
      <c r="AU160" s="247" t="s">
        <v>82</v>
      </c>
      <c r="AV160" s="13" t="s">
        <v>82</v>
      </c>
      <c r="AW160" s="13" t="s">
        <v>33</v>
      </c>
      <c r="AX160" s="13" t="s">
        <v>72</v>
      </c>
      <c r="AY160" s="247" t="s">
        <v>221</v>
      </c>
    </row>
    <row r="161" spans="1:51" s="15" customFormat="1" ht="12">
      <c r="A161" s="15"/>
      <c r="B161" s="258"/>
      <c r="C161" s="259"/>
      <c r="D161" s="230" t="s">
        <v>234</v>
      </c>
      <c r="E161" s="260" t="s">
        <v>19</v>
      </c>
      <c r="F161" s="261" t="s">
        <v>243</v>
      </c>
      <c r="G161" s="259"/>
      <c r="H161" s="262">
        <v>17.5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8" t="s">
        <v>234</v>
      </c>
      <c r="AU161" s="268" t="s">
        <v>82</v>
      </c>
      <c r="AV161" s="15" t="s">
        <v>228</v>
      </c>
      <c r="AW161" s="15" t="s">
        <v>33</v>
      </c>
      <c r="AX161" s="15" t="s">
        <v>80</v>
      </c>
      <c r="AY161" s="268" t="s">
        <v>221</v>
      </c>
    </row>
    <row r="162" spans="1:65" s="2" customFormat="1" ht="21.75" customHeight="1">
      <c r="A162" s="41"/>
      <c r="B162" s="42"/>
      <c r="C162" s="217" t="s">
        <v>302</v>
      </c>
      <c r="D162" s="217" t="s">
        <v>223</v>
      </c>
      <c r="E162" s="218" t="s">
        <v>1990</v>
      </c>
      <c r="F162" s="219" t="s">
        <v>1991</v>
      </c>
      <c r="G162" s="220" t="s">
        <v>238</v>
      </c>
      <c r="H162" s="221">
        <v>1.869</v>
      </c>
      <c r="I162" s="222"/>
      <c r="J162" s="223">
        <f>ROUND(I162*H162,2)</f>
        <v>0</v>
      </c>
      <c r="K162" s="219" t="s">
        <v>227</v>
      </c>
      <c r="L162" s="47"/>
      <c r="M162" s="224" t="s">
        <v>19</v>
      </c>
      <c r="N162" s="225" t="s">
        <v>43</v>
      </c>
      <c r="O162" s="87"/>
      <c r="P162" s="226">
        <f>O162*H162</f>
        <v>0</v>
      </c>
      <c r="Q162" s="226">
        <v>2.1183172</v>
      </c>
      <c r="R162" s="226">
        <f>Q162*H162</f>
        <v>3.9591348467999996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228</v>
      </c>
      <c r="AT162" s="228" t="s">
        <v>223</v>
      </c>
      <c r="AU162" s="228" t="s">
        <v>82</v>
      </c>
      <c r="AY162" s="20" t="s">
        <v>221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0" t="s">
        <v>80</v>
      </c>
      <c r="BK162" s="229">
        <f>ROUND(I162*H162,2)</f>
        <v>0</v>
      </c>
      <c r="BL162" s="20" t="s">
        <v>228</v>
      </c>
      <c r="BM162" s="228" t="s">
        <v>1992</v>
      </c>
    </row>
    <row r="163" spans="1:47" s="2" customFormat="1" ht="12">
      <c r="A163" s="41"/>
      <c r="B163" s="42"/>
      <c r="C163" s="43"/>
      <c r="D163" s="230" t="s">
        <v>230</v>
      </c>
      <c r="E163" s="43"/>
      <c r="F163" s="231" t="s">
        <v>1993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230</v>
      </c>
      <c r="AU163" s="20" t="s">
        <v>82</v>
      </c>
    </row>
    <row r="164" spans="1:47" s="2" customFormat="1" ht="12">
      <c r="A164" s="41"/>
      <c r="B164" s="42"/>
      <c r="C164" s="43"/>
      <c r="D164" s="235" t="s">
        <v>232</v>
      </c>
      <c r="E164" s="43"/>
      <c r="F164" s="236" t="s">
        <v>1994</v>
      </c>
      <c r="G164" s="43"/>
      <c r="H164" s="43"/>
      <c r="I164" s="232"/>
      <c r="J164" s="43"/>
      <c r="K164" s="43"/>
      <c r="L164" s="47"/>
      <c r="M164" s="233"/>
      <c r="N164" s="23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232</v>
      </c>
      <c r="AU164" s="20" t="s">
        <v>82</v>
      </c>
    </row>
    <row r="165" spans="1:51" s="14" customFormat="1" ht="12">
      <c r="A165" s="14"/>
      <c r="B165" s="248"/>
      <c r="C165" s="249"/>
      <c r="D165" s="230" t="s">
        <v>234</v>
      </c>
      <c r="E165" s="250" t="s">
        <v>19</v>
      </c>
      <c r="F165" s="251" t="s">
        <v>1916</v>
      </c>
      <c r="G165" s="249"/>
      <c r="H165" s="250" t="s">
        <v>19</v>
      </c>
      <c r="I165" s="252"/>
      <c r="J165" s="249"/>
      <c r="K165" s="249"/>
      <c r="L165" s="253"/>
      <c r="M165" s="254"/>
      <c r="N165" s="255"/>
      <c r="O165" s="255"/>
      <c r="P165" s="255"/>
      <c r="Q165" s="255"/>
      <c r="R165" s="255"/>
      <c r="S165" s="255"/>
      <c r="T165" s="25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7" t="s">
        <v>234</v>
      </c>
      <c r="AU165" s="257" t="s">
        <v>82</v>
      </c>
      <c r="AV165" s="14" t="s">
        <v>80</v>
      </c>
      <c r="AW165" s="14" t="s">
        <v>33</v>
      </c>
      <c r="AX165" s="14" t="s">
        <v>72</v>
      </c>
      <c r="AY165" s="257" t="s">
        <v>221</v>
      </c>
    </row>
    <row r="166" spans="1:51" s="14" customFormat="1" ht="12">
      <c r="A166" s="14"/>
      <c r="B166" s="248"/>
      <c r="C166" s="249"/>
      <c r="D166" s="230" t="s">
        <v>234</v>
      </c>
      <c r="E166" s="250" t="s">
        <v>19</v>
      </c>
      <c r="F166" s="251" t="s">
        <v>1995</v>
      </c>
      <c r="G166" s="249"/>
      <c r="H166" s="250" t="s">
        <v>19</v>
      </c>
      <c r="I166" s="252"/>
      <c r="J166" s="249"/>
      <c r="K166" s="249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234</v>
      </c>
      <c r="AU166" s="257" t="s">
        <v>82</v>
      </c>
      <c r="AV166" s="14" t="s">
        <v>80</v>
      </c>
      <c r="AW166" s="14" t="s">
        <v>33</v>
      </c>
      <c r="AX166" s="14" t="s">
        <v>72</v>
      </c>
      <c r="AY166" s="257" t="s">
        <v>221</v>
      </c>
    </row>
    <row r="167" spans="1:51" s="13" customFormat="1" ht="12">
      <c r="A167" s="13"/>
      <c r="B167" s="237"/>
      <c r="C167" s="238"/>
      <c r="D167" s="230" t="s">
        <v>234</v>
      </c>
      <c r="E167" s="239" t="s">
        <v>19</v>
      </c>
      <c r="F167" s="240" t="s">
        <v>1996</v>
      </c>
      <c r="G167" s="238"/>
      <c r="H167" s="241">
        <v>1.806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234</v>
      </c>
      <c r="AU167" s="247" t="s">
        <v>82</v>
      </c>
      <c r="AV167" s="13" t="s">
        <v>82</v>
      </c>
      <c r="AW167" s="13" t="s">
        <v>33</v>
      </c>
      <c r="AX167" s="13" t="s">
        <v>72</v>
      </c>
      <c r="AY167" s="247" t="s">
        <v>221</v>
      </c>
    </row>
    <row r="168" spans="1:51" s="14" customFormat="1" ht="12">
      <c r="A168" s="14"/>
      <c r="B168" s="248"/>
      <c r="C168" s="249"/>
      <c r="D168" s="230" t="s">
        <v>234</v>
      </c>
      <c r="E168" s="250" t="s">
        <v>19</v>
      </c>
      <c r="F168" s="251" t="s">
        <v>1997</v>
      </c>
      <c r="G168" s="249"/>
      <c r="H168" s="250" t="s">
        <v>19</v>
      </c>
      <c r="I168" s="252"/>
      <c r="J168" s="249"/>
      <c r="K168" s="249"/>
      <c r="L168" s="253"/>
      <c r="M168" s="254"/>
      <c r="N168" s="255"/>
      <c r="O168" s="255"/>
      <c r="P168" s="255"/>
      <c r="Q168" s="255"/>
      <c r="R168" s="255"/>
      <c r="S168" s="255"/>
      <c r="T168" s="25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7" t="s">
        <v>234</v>
      </c>
      <c r="AU168" s="257" t="s">
        <v>82</v>
      </c>
      <c r="AV168" s="14" t="s">
        <v>80</v>
      </c>
      <c r="AW168" s="14" t="s">
        <v>33</v>
      </c>
      <c r="AX168" s="14" t="s">
        <v>72</v>
      </c>
      <c r="AY168" s="257" t="s">
        <v>221</v>
      </c>
    </row>
    <row r="169" spans="1:51" s="13" customFormat="1" ht="12">
      <c r="A169" s="13"/>
      <c r="B169" s="237"/>
      <c r="C169" s="238"/>
      <c r="D169" s="230" t="s">
        <v>234</v>
      </c>
      <c r="E169" s="239" t="s">
        <v>19</v>
      </c>
      <c r="F169" s="240" t="s">
        <v>1998</v>
      </c>
      <c r="G169" s="238"/>
      <c r="H169" s="241">
        <v>0.063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234</v>
      </c>
      <c r="AU169" s="247" t="s">
        <v>82</v>
      </c>
      <c r="AV169" s="13" t="s">
        <v>82</v>
      </c>
      <c r="AW169" s="13" t="s">
        <v>33</v>
      </c>
      <c r="AX169" s="13" t="s">
        <v>72</v>
      </c>
      <c r="AY169" s="247" t="s">
        <v>221</v>
      </c>
    </row>
    <row r="170" spans="1:51" s="15" customFormat="1" ht="12">
      <c r="A170" s="15"/>
      <c r="B170" s="258"/>
      <c r="C170" s="259"/>
      <c r="D170" s="230" t="s">
        <v>234</v>
      </c>
      <c r="E170" s="260" t="s">
        <v>19</v>
      </c>
      <c r="F170" s="261" t="s">
        <v>243</v>
      </c>
      <c r="G170" s="259"/>
      <c r="H170" s="262">
        <v>1.869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8" t="s">
        <v>234</v>
      </c>
      <c r="AU170" s="268" t="s">
        <v>82</v>
      </c>
      <c r="AV170" s="15" t="s">
        <v>228</v>
      </c>
      <c r="AW170" s="15" t="s">
        <v>33</v>
      </c>
      <c r="AX170" s="15" t="s">
        <v>80</v>
      </c>
      <c r="AY170" s="268" t="s">
        <v>221</v>
      </c>
    </row>
    <row r="171" spans="1:65" s="2" customFormat="1" ht="21.75" customHeight="1">
      <c r="A171" s="41"/>
      <c r="B171" s="42"/>
      <c r="C171" s="217" t="s">
        <v>8</v>
      </c>
      <c r="D171" s="217" t="s">
        <v>223</v>
      </c>
      <c r="E171" s="218" t="s">
        <v>1999</v>
      </c>
      <c r="F171" s="219" t="s">
        <v>2000</v>
      </c>
      <c r="G171" s="220" t="s">
        <v>267</v>
      </c>
      <c r="H171" s="221">
        <v>0.481</v>
      </c>
      <c r="I171" s="222"/>
      <c r="J171" s="223">
        <f>ROUND(I171*H171,2)</f>
        <v>0</v>
      </c>
      <c r="K171" s="219" t="s">
        <v>227</v>
      </c>
      <c r="L171" s="47"/>
      <c r="M171" s="224" t="s">
        <v>19</v>
      </c>
      <c r="N171" s="225" t="s">
        <v>43</v>
      </c>
      <c r="O171" s="87"/>
      <c r="P171" s="226">
        <f>O171*H171</f>
        <v>0</v>
      </c>
      <c r="Q171" s="226">
        <v>1.0523719</v>
      </c>
      <c r="R171" s="226">
        <f>Q171*H171</f>
        <v>0.5061908839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228</v>
      </c>
      <c r="AT171" s="228" t="s">
        <v>223</v>
      </c>
      <c r="AU171" s="228" t="s">
        <v>82</v>
      </c>
      <c r="AY171" s="20" t="s">
        <v>221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0" t="s">
        <v>80</v>
      </c>
      <c r="BK171" s="229">
        <f>ROUND(I171*H171,2)</f>
        <v>0</v>
      </c>
      <c r="BL171" s="20" t="s">
        <v>228</v>
      </c>
      <c r="BM171" s="228" t="s">
        <v>2001</v>
      </c>
    </row>
    <row r="172" spans="1:47" s="2" customFormat="1" ht="12">
      <c r="A172" s="41"/>
      <c r="B172" s="42"/>
      <c r="C172" s="43"/>
      <c r="D172" s="230" t="s">
        <v>230</v>
      </c>
      <c r="E172" s="43"/>
      <c r="F172" s="231" t="s">
        <v>2002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230</v>
      </c>
      <c r="AU172" s="20" t="s">
        <v>82</v>
      </c>
    </row>
    <row r="173" spans="1:47" s="2" customFormat="1" ht="12">
      <c r="A173" s="41"/>
      <c r="B173" s="42"/>
      <c r="C173" s="43"/>
      <c r="D173" s="235" t="s">
        <v>232</v>
      </c>
      <c r="E173" s="43"/>
      <c r="F173" s="236" t="s">
        <v>2003</v>
      </c>
      <c r="G173" s="43"/>
      <c r="H173" s="43"/>
      <c r="I173" s="232"/>
      <c r="J173" s="43"/>
      <c r="K173" s="43"/>
      <c r="L173" s="47"/>
      <c r="M173" s="233"/>
      <c r="N173" s="23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232</v>
      </c>
      <c r="AU173" s="20" t="s">
        <v>82</v>
      </c>
    </row>
    <row r="174" spans="1:51" s="14" customFormat="1" ht="12">
      <c r="A174" s="14"/>
      <c r="B174" s="248"/>
      <c r="C174" s="249"/>
      <c r="D174" s="230" t="s">
        <v>234</v>
      </c>
      <c r="E174" s="250" t="s">
        <v>19</v>
      </c>
      <c r="F174" s="251" t="s">
        <v>1916</v>
      </c>
      <c r="G174" s="249"/>
      <c r="H174" s="250" t="s">
        <v>19</v>
      </c>
      <c r="I174" s="252"/>
      <c r="J174" s="249"/>
      <c r="K174" s="249"/>
      <c r="L174" s="253"/>
      <c r="M174" s="254"/>
      <c r="N174" s="255"/>
      <c r="O174" s="255"/>
      <c r="P174" s="255"/>
      <c r="Q174" s="255"/>
      <c r="R174" s="255"/>
      <c r="S174" s="255"/>
      <c r="T174" s="25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7" t="s">
        <v>234</v>
      </c>
      <c r="AU174" s="257" t="s">
        <v>82</v>
      </c>
      <c r="AV174" s="14" t="s">
        <v>80</v>
      </c>
      <c r="AW174" s="14" t="s">
        <v>33</v>
      </c>
      <c r="AX174" s="14" t="s">
        <v>72</v>
      </c>
      <c r="AY174" s="257" t="s">
        <v>221</v>
      </c>
    </row>
    <row r="175" spans="1:51" s="14" customFormat="1" ht="12">
      <c r="A175" s="14"/>
      <c r="B175" s="248"/>
      <c r="C175" s="249"/>
      <c r="D175" s="230" t="s">
        <v>234</v>
      </c>
      <c r="E175" s="250" t="s">
        <v>19</v>
      </c>
      <c r="F175" s="251" t="s">
        <v>2004</v>
      </c>
      <c r="G175" s="249"/>
      <c r="H175" s="250" t="s">
        <v>19</v>
      </c>
      <c r="I175" s="252"/>
      <c r="J175" s="249"/>
      <c r="K175" s="249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234</v>
      </c>
      <c r="AU175" s="257" t="s">
        <v>82</v>
      </c>
      <c r="AV175" s="14" t="s">
        <v>80</v>
      </c>
      <c r="AW175" s="14" t="s">
        <v>33</v>
      </c>
      <c r="AX175" s="14" t="s">
        <v>72</v>
      </c>
      <c r="AY175" s="257" t="s">
        <v>221</v>
      </c>
    </row>
    <row r="176" spans="1:51" s="13" customFormat="1" ht="12">
      <c r="A176" s="13"/>
      <c r="B176" s="237"/>
      <c r="C176" s="238"/>
      <c r="D176" s="230" t="s">
        <v>234</v>
      </c>
      <c r="E176" s="239" t="s">
        <v>19</v>
      </c>
      <c r="F176" s="240" t="s">
        <v>2005</v>
      </c>
      <c r="G176" s="238"/>
      <c r="H176" s="241">
        <v>0.418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234</v>
      </c>
      <c r="AU176" s="247" t="s">
        <v>82</v>
      </c>
      <c r="AV176" s="13" t="s">
        <v>82</v>
      </c>
      <c r="AW176" s="13" t="s">
        <v>33</v>
      </c>
      <c r="AX176" s="13" t="s">
        <v>72</v>
      </c>
      <c r="AY176" s="247" t="s">
        <v>221</v>
      </c>
    </row>
    <row r="177" spans="1:51" s="15" customFormat="1" ht="12">
      <c r="A177" s="15"/>
      <c r="B177" s="258"/>
      <c r="C177" s="259"/>
      <c r="D177" s="230" t="s">
        <v>234</v>
      </c>
      <c r="E177" s="260" t="s">
        <v>19</v>
      </c>
      <c r="F177" s="261" t="s">
        <v>243</v>
      </c>
      <c r="G177" s="259"/>
      <c r="H177" s="262">
        <v>0.418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8" t="s">
        <v>234</v>
      </c>
      <c r="AU177" s="268" t="s">
        <v>82</v>
      </c>
      <c r="AV177" s="15" t="s">
        <v>228</v>
      </c>
      <c r="AW177" s="15" t="s">
        <v>33</v>
      </c>
      <c r="AX177" s="15" t="s">
        <v>80</v>
      </c>
      <c r="AY177" s="268" t="s">
        <v>221</v>
      </c>
    </row>
    <row r="178" spans="1:51" s="13" customFormat="1" ht="12">
      <c r="A178" s="13"/>
      <c r="B178" s="237"/>
      <c r="C178" s="238"/>
      <c r="D178" s="230" t="s">
        <v>234</v>
      </c>
      <c r="E178" s="238"/>
      <c r="F178" s="240" t="s">
        <v>2006</v>
      </c>
      <c r="G178" s="238"/>
      <c r="H178" s="241">
        <v>0.481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234</v>
      </c>
      <c r="AU178" s="247" t="s">
        <v>82</v>
      </c>
      <c r="AV178" s="13" t="s">
        <v>82</v>
      </c>
      <c r="AW178" s="13" t="s">
        <v>4</v>
      </c>
      <c r="AX178" s="13" t="s">
        <v>80</v>
      </c>
      <c r="AY178" s="247" t="s">
        <v>221</v>
      </c>
    </row>
    <row r="179" spans="1:63" s="12" customFormat="1" ht="22.8" customHeight="1">
      <c r="A179" s="12"/>
      <c r="B179" s="201"/>
      <c r="C179" s="202"/>
      <c r="D179" s="203" t="s">
        <v>71</v>
      </c>
      <c r="E179" s="215" t="s">
        <v>228</v>
      </c>
      <c r="F179" s="215" t="s">
        <v>388</v>
      </c>
      <c r="G179" s="202"/>
      <c r="H179" s="202"/>
      <c r="I179" s="205"/>
      <c r="J179" s="216">
        <f>BK179</f>
        <v>0</v>
      </c>
      <c r="K179" s="202"/>
      <c r="L179" s="207"/>
      <c r="M179" s="208"/>
      <c r="N179" s="209"/>
      <c r="O179" s="209"/>
      <c r="P179" s="210">
        <f>SUM(P180:P257)</f>
        <v>0</v>
      </c>
      <c r="Q179" s="209"/>
      <c r="R179" s="210">
        <f>SUM(R180:R257)</f>
        <v>119.61294584658</v>
      </c>
      <c r="S179" s="209"/>
      <c r="T179" s="211">
        <f>SUM(T180:T257)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2" t="s">
        <v>80</v>
      </c>
      <c r="AT179" s="213" t="s">
        <v>71</v>
      </c>
      <c r="AU179" s="213" t="s">
        <v>80</v>
      </c>
      <c r="AY179" s="212" t="s">
        <v>221</v>
      </c>
      <c r="BK179" s="214">
        <f>SUM(BK180:BK257)</f>
        <v>0</v>
      </c>
    </row>
    <row r="180" spans="1:65" s="2" customFormat="1" ht="37.8" customHeight="1">
      <c r="A180" s="41"/>
      <c r="B180" s="42"/>
      <c r="C180" s="217" t="s">
        <v>316</v>
      </c>
      <c r="D180" s="217" t="s">
        <v>223</v>
      </c>
      <c r="E180" s="218" t="s">
        <v>2007</v>
      </c>
      <c r="F180" s="219" t="s">
        <v>2008</v>
      </c>
      <c r="G180" s="220" t="s">
        <v>226</v>
      </c>
      <c r="H180" s="221">
        <v>40</v>
      </c>
      <c r="I180" s="222"/>
      <c r="J180" s="223">
        <f>ROUND(I180*H180,2)</f>
        <v>0</v>
      </c>
      <c r="K180" s="219" t="s">
        <v>227</v>
      </c>
      <c r="L180" s="47"/>
      <c r="M180" s="224" t="s">
        <v>19</v>
      </c>
      <c r="N180" s="225" t="s">
        <v>43</v>
      </c>
      <c r="O180" s="87"/>
      <c r="P180" s="226">
        <f>O180*H180</f>
        <v>0</v>
      </c>
      <c r="Q180" s="226">
        <v>0.3364780268</v>
      </c>
      <c r="R180" s="226">
        <f>Q180*H180</f>
        <v>13.459121072</v>
      </c>
      <c r="S180" s="226">
        <v>0</v>
      </c>
      <c r="T180" s="22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8" t="s">
        <v>228</v>
      </c>
      <c r="AT180" s="228" t="s">
        <v>223</v>
      </c>
      <c r="AU180" s="228" t="s">
        <v>82</v>
      </c>
      <c r="AY180" s="20" t="s">
        <v>221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20" t="s">
        <v>80</v>
      </c>
      <c r="BK180" s="229">
        <f>ROUND(I180*H180,2)</f>
        <v>0</v>
      </c>
      <c r="BL180" s="20" t="s">
        <v>228</v>
      </c>
      <c r="BM180" s="228" t="s">
        <v>2009</v>
      </c>
    </row>
    <row r="181" spans="1:47" s="2" customFormat="1" ht="12">
      <c r="A181" s="41"/>
      <c r="B181" s="42"/>
      <c r="C181" s="43"/>
      <c r="D181" s="230" t="s">
        <v>230</v>
      </c>
      <c r="E181" s="43"/>
      <c r="F181" s="231" t="s">
        <v>2010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230</v>
      </c>
      <c r="AU181" s="20" t="s">
        <v>82</v>
      </c>
    </row>
    <row r="182" spans="1:47" s="2" customFormat="1" ht="12">
      <c r="A182" s="41"/>
      <c r="B182" s="42"/>
      <c r="C182" s="43"/>
      <c r="D182" s="235" t="s">
        <v>232</v>
      </c>
      <c r="E182" s="43"/>
      <c r="F182" s="236" t="s">
        <v>2011</v>
      </c>
      <c r="G182" s="43"/>
      <c r="H182" s="43"/>
      <c r="I182" s="232"/>
      <c r="J182" s="43"/>
      <c r="K182" s="43"/>
      <c r="L182" s="47"/>
      <c r="M182" s="233"/>
      <c r="N182" s="23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232</v>
      </c>
      <c r="AU182" s="20" t="s">
        <v>82</v>
      </c>
    </row>
    <row r="183" spans="1:51" s="13" customFormat="1" ht="12">
      <c r="A183" s="13"/>
      <c r="B183" s="237"/>
      <c r="C183" s="238"/>
      <c r="D183" s="230" t="s">
        <v>234</v>
      </c>
      <c r="E183" s="239" t="s">
        <v>19</v>
      </c>
      <c r="F183" s="240" t="s">
        <v>2012</v>
      </c>
      <c r="G183" s="238"/>
      <c r="H183" s="241">
        <v>40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234</v>
      </c>
      <c r="AU183" s="247" t="s">
        <v>82</v>
      </c>
      <c r="AV183" s="13" t="s">
        <v>82</v>
      </c>
      <c r="AW183" s="13" t="s">
        <v>33</v>
      </c>
      <c r="AX183" s="13" t="s">
        <v>80</v>
      </c>
      <c r="AY183" s="247" t="s">
        <v>221</v>
      </c>
    </row>
    <row r="184" spans="1:65" s="2" customFormat="1" ht="37.8" customHeight="1">
      <c r="A184" s="41"/>
      <c r="B184" s="42"/>
      <c r="C184" s="217" t="s">
        <v>323</v>
      </c>
      <c r="D184" s="217" t="s">
        <v>223</v>
      </c>
      <c r="E184" s="218" t="s">
        <v>2013</v>
      </c>
      <c r="F184" s="219" t="s">
        <v>2014</v>
      </c>
      <c r="G184" s="220" t="s">
        <v>226</v>
      </c>
      <c r="H184" s="221">
        <v>185</v>
      </c>
      <c r="I184" s="222"/>
      <c r="J184" s="223">
        <f>ROUND(I184*H184,2)</f>
        <v>0</v>
      </c>
      <c r="K184" s="219" t="s">
        <v>227</v>
      </c>
      <c r="L184" s="47"/>
      <c r="M184" s="224" t="s">
        <v>19</v>
      </c>
      <c r="N184" s="225" t="s">
        <v>43</v>
      </c>
      <c r="O184" s="87"/>
      <c r="P184" s="226">
        <f>O184*H184</f>
        <v>0</v>
      </c>
      <c r="Q184" s="226">
        <v>0.35833</v>
      </c>
      <c r="R184" s="226">
        <f>Q184*H184</f>
        <v>66.29105</v>
      </c>
      <c r="S184" s="226">
        <v>0</v>
      </c>
      <c r="T184" s="22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8" t="s">
        <v>228</v>
      </c>
      <c r="AT184" s="228" t="s">
        <v>223</v>
      </c>
      <c r="AU184" s="228" t="s">
        <v>82</v>
      </c>
      <c r="AY184" s="20" t="s">
        <v>221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0" t="s">
        <v>80</v>
      </c>
      <c r="BK184" s="229">
        <f>ROUND(I184*H184,2)</f>
        <v>0</v>
      </c>
      <c r="BL184" s="20" t="s">
        <v>228</v>
      </c>
      <c r="BM184" s="228" t="s">
        <v>2015</v>
      </c>
    </row>
    <row r="185" spans="1:47" s="2" customFormat="1" ht="12">
      <c r="A185" s="41"/>
      <c r="B185" s="42"/>
      <c r="C185" s="43"/>
      <c r="D185" s="230" t="s">
        <v>230</v>
      </c>
      <c r="E185" s="43"/>
      <c r="F185" s="231" t="s">
        <v>2016</v>
      </c>
      <c r="G185" s="43"/>
      <c r="H185" s="43"/>
      <c r="I185" s="232"/>
      <c r="J185" s="43"/>
      <c r="K185" s="43"/>
      <c r="L185" s="47"/>
      <c r="M185" s="233"/>
      <c r="N185" s="23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230</v>
      </c>
      <c r="AU185" s="20" t="s">
        <v>82</v>
      </c>
    </row>
    <row r="186" spans="1:47" s="2" customFormat="1" ht="12">
      <c r="A186" s="41"/>
      <c r="B186" s="42"/>
      <c r="C186" s="43"/>
      <c r="D186" s="235" t="s">
        <v>232</v>
      </c>
      <c r="E186" s="43"/>
      <c r="F186" s="236" t="s">
        <v>2017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232</v>
      </c>
      <c r="AU186" s="20" t="s">
        <v>82</v>
      </c>
    </row>
    <row r="187" spans="1:51" s="13" customFormat="1" ht="12">
      <c r="A187" s="13"/>
      <c r="B187" s="237"/>
      <c r="C187" s="238"/>
      <c r="D187" s="230" t="s">
        <v>234</v>
      </c>
      <c r="E187" s="239" t="s">
        <v>19</v>
      </c>
      <c r="F187" s="240" t="s">
        <v>2018</v>
      </c>
      <c r="G187" s="238"/>
      <c r="H187" s="241">
        <v>185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234</v>
      </c>
      <c r="AU187" s="247" t="s">
        <v>82</v>
      </c>
      <c r="AV187" s="13" t="s">
        <v>82</v>
      </c>
      <c r="AW187" s="13" t="s">
        <v>33</v>
      </c>
      <c r="AX187" s="13" t="s">
        <v>80</v>
      </c>
      <c r="AY187" s="247" t="s">
        <v>221</v>
      </c>
    </row>
    <row r="188" spans="1:65" s="2" customFormat="1" ht="16.5" customHeight="1">
      <c r="A188" s="41"/>
      <c r="B188" s="42"/>
      <c r="C188" s="217" t="s">
        <v>333</v>
      </c>
      <c r="D188" s="217" t="s">
        <v>223</v>
      </c>
      <c r="E188" s="218" t="s">
        <v>2019</v>
      </c>
      <c r="F188" s="219" t="s">
        <v>2020</v>
      </c>
      <c r="G188" s="220" t="s">
        <v>267</v>
      </c>
      <c r="H188" s="221">
        <v>1.024</v>
      </c>
      <c r="I188" s="222"/>
      <c r="J188" s="223">
        <f>ROUND(I188*H188,2)</f>
        <v>0</v>
      </c>
      <c r="K188" s="219" t="s">
        <v>227</v>
      </c>
      <c r="L188" s="47"/>
      <c r="M188" s="224" t="s">
        <v>19</v>
      </c>
      <c r="N188" s="225" t="s">
        <v>43</v>
      </c>
      <c r="O188" s="87"/>
      <c r="P188" s="226">
        <f>O188*H188</f>
        <v>0</v>
      </c>
      <c r="Q188" s="226">
        <v>1.06277</v>
      </c>
      <c r="R188" s="226">
        <f>Q188*H188</f>
        <v>1.08827648</v>
      </c>
      <c r="S188" s="226">
        <v>0</v>
      </c>
      <c r="T188" s="22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8" t="s">
        <v>228</v>
      </c>
      <c r="AT188" s="228" t="s">
        <v>223</v>
      </c>
      <c r="AU188" s="228" t="s">
        <v>82</v>
      </c>
      <c r="AY188" s="20" t="s">
        <v>221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0" t="s">
        <v>80</v>
      </c>
      <c r="BK188" s="229">
        <f>ROUND(I188*H188,2)</f>
        <v>0</v>
      </c>
      <c r="BL188" s="20" t="s">
        <v>228</v>
      </c>
      <c r="BM188" s="228" t="s">
        <v>2021</v>
      </c>
    </row>
    <row r="189" spans="1:47" s="2" customFormat="1" ht="12">
      <c r="A189" s="41"/>
      <c r="B189" s="42"/>
      <c r="C189" s="43"/>
      <c r="D189" s="230" t="s">
        <v>230</v>
      </c>
      <c r="E189" s="43"/>
      <c r="F189" s="231" t="s">
        <v>2022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230</v>
      </c>
      <c r="AU189" s="20" t="s">
        <v>82</v>
      </c>
    </row>
    <row r="190" spans="1:47" s="2" customFormat="1" ht="12">
      <c r="A190" s="41"/>
      <c r="B190" s="42"/>
      <c r="C190" s="43"/>
      <c r="D190" s="235" t="s">
        <v>232</v>
      </c>
      <c r="E190" s="43"/>
      <c r="F190" s="236" t="s">
        <v>2023</v>
      </c>
      <c r="G190" s="43"/>
      <c r="H190" s="43"/>
      <c r="I190" s="232"/>
      <c r="J190" s="43"/>
      <c r="K190" s="43"/>
      <c r="L190" s="47"/>
      <c r="M190" s="233"/>
      <c r="N190" s="23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232</v>
      </c>
      <c r="AU190" s="20" t="s">
        <v>82</v>
      </c>
    </row>
    <row r="191" spans="1:51" s="13" customFormat="1" ht="12">
      <c r="A191" s="13"/>
      <c r="B191" s="237"/>
      <c r="C191" s="238"/>
      <c r="D191" s="230" t="s">
        <v>234</v>
      </c>
      <c r="E191" s="239" t="s">
        <v>19</v>
      </c>
      <c r="F191" s="240" t="s">
        <v>2024</v>
      </c>
      <c r="G191" s="238"/>
      <c r="H191" s="241">
        <v>1.024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7" t="s">
        <v>234</v>
      </c>
      <c r="AU191" s="247" t="s">
        <v>82</v>
      </c>
      <c r="AV191" s="13" t="s">
        <v>82</v>
      </c>
      <c r="AW191" s="13" t="s">
        <v>33</v>
      </c>
      <c r="AX191" s="13" t="s">
        <v>80</v>
      </c>
      <c r="AY191" s="247" t="s">
        <v>221</v>
      </c>
    </row>
    <row r="192" spans="1:65" s="2" customFormat="1" ht="16.5" customHeight="1">
      <c r="A192" s="41"/>
      <c r="B192" s="42"/>
      <c r="C192" s="217" t="s">
        <v>341</v>
      </c>
      <c r="D192" s="217" t="s">
        <v>223</v>
      </c>
      <c r="E192" s="218" t="s">
        <v>2025</v>
      </c>
      <c r="F192" s="219" t="s">
        <v>2026</v>
      </c>
      <c r="G192" s="220" t="s">
        <v>238</v>
      </c>
      <c r="H192" s="221">
        <v>1.105</v>
      </c>
      <c r="I192" s="222"/>
      <c r="J192" s="223">
        <f>ROUND(I192*H192,2)</f>
        <v>0</v>
      </c>
      <c r="K192" s="219" t="s">
        <v>227</v>
      </c>
      <c r="L192" s="47"/>
      <c r="M192" s="224" t="s">
        <v>19</v>
      </c>
      <c r="N192" s="225" t="s">
        <v>43</v>
      </c>
      <c r="O192" s="87"/>
      <c r="P192" s="226">
        <f>O192*H192</f>
        <v>0</v>
      </c>
      <c r="Q192" s="226">
        <v>2.50194</v>
      </c>
      <c r="R192" s="226">
        <f>Q192*H192</f>
        <v>2.7646436999999997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228</v>
      </c>
      <c r="AT192" s="228" t="s">
        <v>223</v>
      </c>
      <c r="AU192" s="228" t="s">
        <v>82</v>
      </c>
      <c r="AY192" s="20" t="s">
        <v>221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0" t="s">
        <v>80</v>
      </c>
      <c r="BK192" s="229">
        <f>ROUND(I192*H192,2)</f>
        <v>0</v>
      </c>
      <c r="BL192" s="20" t="s">
        <v>228</v>
      </c>
      <c r="BM192" s="228" t="s">
        <v>2027</v>
      </c>
    </row>
    <row r="193" spans="1:47" s="2" customFormat="1" ht="12">
      <c r="A193" s="41"/>
      <c r="B193" s="42"/>
      <c r="C193" s="43"/>
      <c r="D193" s="230" t="s">
        <v>230</v>
      </c>
      <c r="E193" s="43"/>
      <c r="F193" s="231" t="s">
        <v>2028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230</v>
      </c>
      <c r="AU193" s="20" t="s">
        <v>82</v>
      </c>
    </row>
    <row r="194" spans="1:47" s="2" customFormat="1" ht="12">
      <c r="A194" s="41"/>
      <c r="B194" s="42"/>
      <c r="C194" s="43"/>
      <c r="D194" s="235" t="s">
        <v>232</v>
      </c>
      <c r="E194" s="43"/>
      <c r="F194" s="236" t="s">
        <v>2029</v>
      </c>
      <c r="G194" s="43"/>
      <c r="H194" s="43"/>
      <c r="I194" s="232"/>
      <c r="J194" s="43"/>
      <c r="K194" s="43"/>
      <c r="L194" s="47"/>
      <c r="M194" s="233"/>
      <c r="N194" s="23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232</v>
      </c>
      <c r="AU194" s="20" t="s">
        <v>82</v>
      </c>
    </row>
    <row r="195" spans="1:51" s="14" customFormat="1" ht="12">
      <c r="A195" s="14"/>
      <c r="B195" s="248"/>
      <c r="C195" s="249"/>
      <c r="D195" s="230" t="s">
        <v>234</v>
      </c>
      <c r="E195" s="250" t="s">
        <v>19</v>
      </c>
      <c r="F195" s="251" t="s">
        <v>2030</v>
      </c>
      <c r="G195" s="249"/>
      <c r="H195" s="250" t="s">
        <v>19</v>
      </c>
      <c r="I195" s="252"/>
      <c r="J195" s="249"/>
      <c r="K195" s="249"/>
      <c r="L195" s="253"/>
      <c r="M195" s="254"/>
      <c r="N195" s="255"/>
      <c r="O195" s="255"/>
      <c r="P195" s="255"/>
      <c r="Q195" s="255"/>
      <c r="R195" s="255"/>
      <c r="S195" s="255"/>
      <c r="T195" s="25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234</v>
      </c>
      <c r="AU195" s="257" t="s">
        <v>82</v>
      </c>
      <c r="AV195" s="14" t="s">
        <v>80</v>
      </c>
      <c r="AW195" s="14" t="s">
        <v>33</v>
      </c>
      <c r="AX195" s="14" t="s">
        <v>72</v>
      </c>
      <c r="AY195" s="257" t="s">
        <v>221</v>
      </c>
    </row>
    <row r="196" spans="1:51" s="13" customFormat="1" ht="12">
      <c r="A196" s="13"/>
      <c r="B196" s="237"/>
      <c r="C196" s="238"/>
      <c r="D196" s="230" t="s">
        <v>234</v>
      </c>
      <c r="E196" s="239" t="s">
        <v>19</v>
      </c>
      <c r="F196" s="240" t="s">
        <v>2031</v>
      </c>
      <c r="G196" s="238"/>
      <c r="H196" s="241">
        <v>1.105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234</v>
      </c>
      <c r="AU196" s="247" t="s">
        <v>82</v>
      </c>
      <c r="AV196" s="13" t="s">
        <v>82</v>
      </c>
      <c r="AW196" s="13" t="s">
        <v>33</v>
      </c>
      <c r="AX196" s="13" t="s">
        <v>72</v>
      </c>
      <c r="AY196" s="247" t="s">
        <v>221</v>
      </c>
    </row>
    <row r="197" spans="1:51" s="15" customFormat="1" ht="12">
      <c r="A197" s="15"/>
      <c r="B197" s="258"/>
      <c r="C197" s="259"/>
      <c r="D197" s="230" t="s">
        <v>234</v>
      </c>
      <c r="E197" s="260" t="s">
        <v>19</v>
      </c>
      <c r="F197" s="261" t="s">
        <v>243</v>
      </c>
      <c r="G197" s="259"/>
      <c r="H197" s="262">
        <v>1.105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8" t="s">
        <v>234</v>
      </c>
      <c r="AU197" s="268" t="s">
        <v>82</v>
      </c>
      <c r="AV197" s="15" t="s">
        <v>228</v>
      </c>
      <c r="AW197" s="15" t="s">
        <v>33</v>
      </c>
      <c r="AX197" s="15" t="s">
        <v>80</v>
      </c>
      <c r="AY197" s="268" t="s">
        <v>221</v>
      </c>
    </row>
    <row r="198" spans="1:65" s="2" customFormat="1" ht="24.15" customHeight="1">
      <c r="A198" s="41"/>
      <c r="B198" s="42"/>
      <c r="C198" s="217" t="s">
        <v>348</v>
      </c>
      <c r="D198" s="217" t="s">
        <v>223</v>
      </c>
      <c r="E198" s="218" t="s">
        <v>2032</v>
      </c>
      <c r="F198" s="219" t="s">
        <v>2033</v>
      </c>
      <c r="G198" s="220" t="s">
        <v>226</v>
      </c>
      <c r="H198" s="221">
        <v>7.54</v>
      </c>
      <c r="I198" s="222"/>
      <c r="J198" s="223">
        <f>ROUND(I198*H198,2)</f>
        <v>0</v>
      </c>
      <c r="K198" s="219" t="s">
        <v>227</v>
      </c>
      <c r="L198" s="47"/>
      <c r="M198" s="224" t="s">
        <v>19</v>
      </c>
      <c r="N198" s="225" t="s">
        <v>43</v>
      </c>
      <c r="O198" s="87"/>
      <c r="P198" s="226">
        <f>O198*H198</f>
        <v>0</v>
      </c>
      <c r="Q198" s="226">
        <v>0.00663</v>
      </c>
      <c r="R198" s="226">
        <f>Q198*H198</f>
        <v>0.0499902</v>
      </c>
      <c r="S198" s="226">
        <v>0</v>
      </c>
      <c r="T198" s="22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8" t="s">
        <v>228</v>
      </c>
      <c r="AT198" s="228" t="s">
        <v>223</v>
      </c>
      <c r="AU198" s="228" t="s">
        <v>82</v>
      </c>
      <c r="AY198" s="20" t="s">
        <v>221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0" t="s">
        <v>80</v>
      </c>
      <c r="BK198" s="229">
        <f>ROUND(I198*H198,2)</f>
        <v>0</v>
      </c>
      <c r="BL198" s="20" t="s">
        <v>228</v>
      </c>
      <c r="BM198" s="228" t="s">
        <v>2034</v>
      </c>
    </row>
    <row r="199" spans="1:47" s="2" customFormat="1" ht="12">
      <c r="A199" s="41"/>
      <c r="B199" s="42"/>
      <c r="C199" s="43"/>
      <c r="D199" s="230" t="s">
        <v>230</v>
      </c>
      <c r="E199" s="43"/>
      <c r="F199" s="231" t="s">
        <v>2035</v>
      </c>
      <c r="G199" s="43"/>
      <c r="H199" s="43"/>
      <c r="I199" s="232"/>
      <c r="J199" s="43"/>
      <c r="K199" s="43"/>
      <c r="L199" s="47"/>
      <c r="M199" s="233"/>
      <c r="N199" s="23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230</v>
      </c>
      <c r="AU199" s="20" t="s">
        <v>82</v>
      </c>
    </row>
    <row r="200" spans="1:47" s="2" customFormat="1" ht="12">
      <c r="A200" s="41"/>
      <c r="B200" s="42"/>
      <c r="C200" s="43"/>
      <c r="D200" s="235" t="s">
        <v>232</v>
      </c>
      <c r="E200" s="43"/>
      <c r="F200" s="236" t="s">
        <v>2036</v>
      </c>
      <c r="G200" s="43"/>
      <c r="H200" s="43"/>
      <c r="I200" s="232"/>
      <c r="J200" s="43"/>
      <c r="K200" s="43"/>
      <c r="L200" s="47"/>
      <c r="M200" s="233"/>
      <c r="N200" s="23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232</v>
      </c>
      <c r="AU200" s="20" t="s">
        <v>82</v>
      </c>
    </row>
    <row r="201" spans="1:51" s="14" customFormat="1" ht="12">
      <c r="A201" s="14"/>
      <c r="B201" s="248"/>
      <c r="C201" s="249"/>
      <c r="D201" s="230" t="s">
        <v>234</v>
      </c>
      <c r="E201" s="250" t="s">
        <v>19</v>
      </c>
      <c r="F201" s="251" t="s">
        <v>2030</v>
      </c>
      <c r="G201" s="249"/>
      <c r="H201" s="250" t="s">
        <v>19</v>
      </c>
      <c r="I201" s="252"/>
      <c r="J201" s="249"/>
      <c r="K201" s="249"/>
      <c r="L201" s="253"/>
      <c r="M201" s="254"/>
      <c r="N201" s="255"/>
      <c r="O201" s="255"/>
      <c r="P201" s="255"/>
      <c r="Q201" s="255"/>
      <c r="R201" s="255"/>
      <c r="S201" s="255"/>
      <c r="T201" s="25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7" t="s">
        <v>234</v>
      </c>
      <c r="AU201" s="257" t="s">
        <v>82</v>
      </c>
      <c r="AV201" s="14" t="s">
        <v>80</v>
      </c>
      <c r="AW201" s="14" t="s">
        <v>33</v>
      </c>
      <c r="AX201" s="14" t="s">
        <v>72</v>
      </c>
      <c r="AY201" s="257" t="s">
        <v>221</v>
      </c>
    </row>
    <row r="202" spans="1:51" s="13" customFormat="1" ht="12">
      <c r="A202" s="13"/>
      <c r="B202" s="237"/>
      <c r="C202" s="238"/>
      <c r="D202" s="230" t="s">
        <v>234</v>
      </c>
      <c r="E202" s="239" t="s">
        <v>19</v>
      </c>
      <c r="F202" s="240" t="s">
        <v>2037</v>
      </c>
      <c r="G202" s="238"/>
      <c r="H202" s="241">
        <v>7.54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7" t="s">
        <v>234</v>
      </c>
      <c r="AU202" s="247" t="s">
        <v>82</v>
      </c>
      <c r="AV202" s="13" t="s">
        <v>82</v>
      </c>
      <c r="AW202" s="13" t="s">
        <v>33</v>
      </c>
      <c r="AX202" s="13" t="s">
        <v>72</v>
      </c>
      <c r="AY202" s="247" t="s">
        <v>221</v>
      </c>
    </row>
    <row r="203" spans="1:51" s="15" customFormat="1" ht="12">
      <c r="A203" s="15"/>
      <c r="B203" s="258"/>
      <c r="C203" s="259"/>
      <c r="D203" s="230" t="s">
        <v>234</v>
      </c>
      <c r="E203" s="260" t="s">
        <v>19</v>
      </c>
      <c r="F203" s="261" t="s">
        <v>243</v>
      </c>
      <c r="G203" s="259"/>
      <c r="H203" s="262">
        <v>7.54</v>
      </c>
      <c r="I203" s="263"/>
      <c r="J203" s="259"/>
      <c r="K203" s="259"/>
      <c r="L203" s="264"/>
      <c r="M203" s="265"/>
      <c r="N203" s="266"/>
      <c r="O203" s="266"/>
      <c r="P203" s="266"/>
      <c r="Q203" s="266"/>
      <c r="R203" s="266"/>
      <c r="S203" s="266"/>
      <c r="T203" s="26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8" t="s">
        <v>234</v>
      </c>
      <c r="AU203" s="268" t="s">
        <v>82</v>
      </c>
      <c r="AV203" s="15" t="s">
        <v>228</v>
      </c>
      <c r="AW203" s="15" t="s">
        <v>33</v>
      </c>
      <c r="AX203" s="15" t="s">
        <v>80</v>
      </c>
      <c r="AY203" s="268" t="s">
        <v>221</v>
      </c>
    </row>
    <row r="204" spans="1:65" s="2" customFormat="1" ht="24.15" customHeight="1">
      <c r="A204" s="41"/>
      <c r="B204" s="42"/>
      <c r="C204" s="217" t="s">
        <v>355</v>
      </c>
      <c r="D204" s="217" t="s">
        <v>223</v>
      </c>
      <c r="E204" s="218" t="s">
        <v>2038</v>
      </c>
      <c r="F204" s="219" t="s">
        <v>2039</v>
      </c>
      <c r="G204" s="220" t="s">
        <v>226</v>
      </c>
      <c r="H204" s="221">
        <v>7.54</v>
      </c>
      <c r="I204" s="222"/>
      <c r="J204" s="223">
        <f>ROUND(I204*H204,2)</f>
        <v>0</v>
      </c>
      <c r="K204" s="219" t="s">
        <v>227</v>
      </c>
      <c r="L204" s="47"/>
      <c r="M204" s="224" t="s">
        <v>19</v>
      </c>
      <c r="N204" s="225" t="s">
        <v>43</v>
      </c>
      <c r="O204" s="87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8" t="s">
        <v>228</v>
      </c>
      <c r="AT204" s="228" t="s">
        <v>223</v>
      </c>
      <c r="AU204" s="228" t="s">
        <v>82</v>
      </c>
      <c r="AY204" s="20" t="s">
        <v>221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0" t="s">
        <v>80</v>
      </c>
      <c r="BK204" s="229">
        <f>ROUND(I204*H204,2)</f>
        <v>0</v>
      </c>
      <c r="BL204" s="20" t="s">
        <v>228</v>
      </c>
      <c r="BM204" s="228" t="s">
        <v>2040</v>
      </c>
    </row>
    <row r="205" spans="1:47" s="2" customFormat="1" ht="12">
      <c r="A205" s="41"/>
      <c r="B205" s="42"/>
      <c r="C205" s="43"/>
      <c r="D205" s="230" t="s">
        <v>230</v>
      </c>
      <c r="E205" s="43"/>
      <c r="F205" s="231" t="s">
        <v>2041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230</v>
      </c>
      <c r="AU205" s="20" t="s">
        <v>82</v>
      </c>
    </row>
    <row r="206" spans="1:47" s="2" customFormat="1" ht="12">
      <c r="A206" s="41"/>
      <c r="B206" s="42"/>
      <c r="C206" s="43"/>
      <c r="D206" s="235" t="s">
        <v>232</v>
      </c>
      <c r="E206" s="43"/>
      <c r="F206" s="236" t="s">
        <v>2042</v>
      </c>
      <c r="G206" s="43"/>
      <c r="H206" s="43"/>
      <c r="I206" s="232"/>
      <c r="J206" s="43"/>
      <c r="K206" s="43"/>
      <c r="L206" s="47"/>
      <c r="M206" s="233"/>
      <c r="N206" s="23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232</v>
      </c>
      <c r="AU206" s="20" t="s">
        <v>82</v>
      </c>
    </row>
    <row r="207" spans="1:65" s="2" customFormat="1" ht="33" customHeight="1">
      <c r="A207" s="41"/>
      <c r="B207" s="42"/>
      <c r="C207" s="217" t="s">
        <v>362</v>
      </c>
      <c r="D207" s="217" t="s">
        <v>223</v>
      </c>
      <c r="E207" s="218" t="s">
        <v>2043</v>
      </c>
      <c r="F207" s="219" t="s">
        <v>2044</v>
      </c>
      <c r="G207" s="220" t="s">
        <v>226</v>
      </c>
      <c r="H207" s="221">
        <v>1.3</v>
      </c>
      <c r="I207" s="222"/>
      <c r="J207" s="223">
        <f>ROUND(I207*H207,2)</f>
        <v>0</v>
      </c>
      <c r="K207" s="219" t="s">
        <v>227</v>
      </c>
      <c r="L207" s="47"/>
      <c r="M207" s="224" t="s">
        <v>19</v>
      </c>
      <c r="N207" s="225" t="s">
        <v>43</v>
      </c>
      <c r="O207" s="87"/>
      <c r="P207" s="226">
        <f>O207*H207</f>
        <v>0</v>
      </c>
      <c r="Q207" s="226">
        <v>0.00134</v>
      </c>
      <c r="R207" s="226">
        <f>Q207*H207</f>
        <v>0.001742</v>
      </c>
      <c r="S207" s="226">
        <v>0</v>
      </c>
      <c r="T207" s="22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8" t="s">
        <v>228</v>
      </c>
      <c r="AT207" s="228" t="s">
        <v>223</v>
      </c>
      <c r="AU207" s="228" t="s">
        <v>82</v>
      </c>
      <c r="AY207" s="20" t="s">
        <v>221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0" t="s">
        <v>80</v>
      </c>
      <c r="BK207" s="229">
        <f>ROUND(I207*H207,2)</f>
        <v>0</v>
      </c>
      <c r="BL207" s="20" t="s">
        <v>228</v>
      </c>
      <c r="BM207" s="228" t="s">
        <v>2045</v>
      </c>
    </row>
    <row r="208" spans="1:47" s="2" customFormat="1" ht="12">
      <c r="A208" s="41"/>
      <c r="B208" s="42"/>
      <c r="C208" s="43"/>
      <c r="D208" s="230" t="s">
        <v>230</v>
      </c>
      <c r="E208" s="43"/>
      <c r="F208" s="231" t="s">
        <v>2046</v>
      </c>
      <c r="G208" s="43"/>
      <c r="H208" s="43"/>
      <c r="I208" s="232"/>
      <c r="J208" s="43"/>
      <c r="K208" s="43"/>
      <c r="L208" s="47"/>
      <c r="M208" s="233"/>
      <c r="N208" s="23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230</v>
      </c>
      <c r="AU208" s="20" t="s">
        <v>82</v>
      </c>
    </row>
    <row r="209" spans="1:47" s="2" customFormat="1" ht="12">
      <c r="A209" s="41"/>
      <c r="B209" s="42"/>
      <c r="C209" s="43"/>
      <c r="D209" s="235" t="s">
        <v>232</v>
      </c>
      <c r="E209" s="43"/>
      <c r="F209" s="236" t="s">
        <v>2047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232</v>
      </c>
      <c r="AU209" s="20" t="s">
        <v>82</v>
      </c>
    </row>
    <row r="210" spans="1:51" s="14" customFormat="1" ht="12">
      <c r="A210" s="14"/>
      <c r="B210" s="248"/>
      <c r="C210" s="249"/>
      <c r="D210" s="230" t="s">
        <v>234</v>
      </c>
      <c r="E210" s="250" t="s">
        <v>19</v>
      </c>
      <c r="F210" s="251" t="s">
        <v>2030</v>
      </c>
      <c r="G210" s="249"/>
      <c r="H210" s="250" t="s">
        <v>19</v>
      </c>
      <c r="I210" s="252"/>
      <c r="J210" s="249"/>
      <c r="K210" s="249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234</v>
      </c>
      <c r="AU210" s="257" t="s">
        <v>82</v>
      </c>
      <c r="AV210" s="14" t="s">
        <v>80</v>
      </c>
      <c r="AW210" s="14" t="s">
        <v>33</v>
      </c>
      <c r="AX210" s="14" t="s">
        <v>72</v>
      </c>
      <c r="AY210" s="257" t="s">
        <v>221</v>
      </c>
    </row>
    <row r="211" spans="1:51" s="13" customFormat="1" ht="12">
      <c r="A211" s="13"/>
      <c r="B211" s="237"/>
      <c r="C211" s="238"/>
      <c r="D211" s="230" t="s">
        <v>234</v>
      </c>
      <c r="E211" s="239" t="s">
        <v>19</v>
      </c>
      <c r="F211" s="240" t="s">
        <v>2048</v>
      </c>
      <c r="G211" s="238"/>
      <c r="H211" s="241">
        <v>1.3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234</v>
      </c>
      <c r="AU211" s="247" t="s">
        <v>82</v>
      </c>
      <c r="AV211" s="13" t="s">
        <v>82</v>
      </c>
      <c r="AW211" s="13" t="s">
        <v>33</v>
      </c>
      <c r="AX211" s="13" t="s">
        <v>72</v>
      </c>
      <c r="AY211" s="247" t="s">
        <v>221</v>
      </c>
    </row>
    <row r="212" spans="1:51" s="15" customFormat="1" ht="12">
      <c r="A212" s="15"/>
      <c r="B212" s="258"/>
      <c r="C212" s="259"/>
      <c r="D212" s="230" t="s">
        <v>234</v>
      </c>
      <c r="E212" s="260" t="s">
        <v>19</v>
      </c>
      <c r="F212" s="261" t="s">
        <v>243</v>
      </c>
      <c r="G212" s="259"/>
      <c r="H212" s="262">
        <v>1.3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8" t="s">
        <v>234</v>
      </c>
      <c r="AU212" s="268" t="s">
        <v>82</v>
      </c>
      <c r="AV212" s="15" t="s">
        <v>228</v>
      </c>
      <c r="AW212" s="15" t="s">
        <v>33</v>
      </c>
      <c r="AX212" s="15" t="s">
        <v>80</v>
      </c>
      <c r="AY212" s="268" t="s">
        <v>221</v>
      </c>
    </row>
    <row r="213" spans="1:65" s="2" customFormat="1" ht="33" customHeight="1">
      <c r="A213" s="41"/>
      <c r="B213" s="42"/>
      <c r="C213" s="217" t="s">
        <v>370</v>
      </c>
      <c r="D213" s="217" t="s">
        <v>223</v>
      </c>
      <c r="E213" s="218" t="s">
        <v>2049</v>
      </c>
      <c r="F213" s="219" t="s">
        <v>2050</v>
      </c>
      <c r="G213" s="220" t="s">
        <v>226</v>
      </c>
      <c r="H213" s="221">
        <v>1.3</v>
      </c>
      <c r="I213" s="222"/>
      <c r="J213" s="223">
        <f>ROUND(I213*H213,2)</f>
        <v>0</v>
      </c>
      <c r="K213" s="219" t="s">
        <v>227</v>
      </c>
      <c r="L213" s="47"/>
      <c r="M213" s="224" t="s">
        <v>19</v>
      </c>
      <c r="N213" s="225" t="s">
        <v>43</v>
      </c>
      <c r="O213" s="87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8" t="s">
        <v>228</v>
      </c>
      <c r="AT213" s="228" t="s">
        <v>223</v>
      </c>
      <c r="AU213" s="228" t="s">
        <v>82</v>
      </c>
      <c r="AY213" s="20" t="s">
        <v>221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0" t="s">
        <v>80</v>
      </c>
      <c r="BK213" s="229">
        <f>ROUND(I213*H213,2)</f>
        <v>0</v>
      </c>
      <c r="BL213" s="20" t="s">
        <v>228</v>
      </c>
      <c r="BM213" s="228" t="s">
        <v>2051</v>
      </c>
    </row>
    <row r="214" spans="1:47" s="2" customFormat="1" ht="12">
      <c r="A214" s="41"/>
      <c r="B214" s="42"/>
      <c r="C214" s="43"/>
      <c r="D214" s="230" t="s">
        <v>230</v>
      </c>
      <c r="E214" s="43"/>
      <c r="F214" s="231" t="s">
        <v>2052</v>
      </c>
      <c r="G214" s="43"/>
      <c r="H214" s="43"/>
      <c r="I214" s="232"/>
      <c r="J214" s="43"/>
      <c r="K214" s="43"/>
      <c r="L214" s="47"/>
      <c r="M214" s="233"/>
      <c r="N214" s="23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230</v>
      </c>
      <c r="AU214" s="20" t="s">
        <v>82</v>
      </c>
    </row>
    <row r="215" spans="1:47" s="2" customFormat="1" ht="12">
      <c r="A215" s="41"/>
      <c r="B215" s="42"/>
      <c r="C215" s="43"/>
      <c r="D215" s="235" t="s">
        <v>232</v>
      </c>
      <c r="E215" s="43"/>
      <c r="F215" s="236" t="s">
        <v>2053</v>
      </c>
      <c r="G215" s="43"/>
      <c r="H215" s="43"/>
      <c r="I215" s="232"/>
      <c r="J215" s="43"/>
      <c r="K215" s="43"/>
      <c r="L215" s="47"/>
      <c r="M215" s="233"/>
      <c r="N215" s="23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232</v>
      </c>
      <c r="AU215" s="20" t="s">
        <v>82</v>
      </c>
    </row>
    <row r="216" spans="1:65" s="2" customFormat="1" ht="33" customHeight="1">
      <c r="A216" s="41"/>
      <c r="B216" s="42"/>
      <c r="C216" s="217" t="s">
        <v>7</v>
      </c>
      <c r="D216" s="217" t="s">
        <v>223</v>
      </c>
      <c r="E216" s="218" t="s">
        <v>2054</v>
      </c>
      <c r="F216" s="219" t="s">
        <v>2055</v>
      </c>
      <c r="G216" s="220" t="s">
        <v>267</v>
      </c>
      <c r="H216" s="221">
        <v>0.06</v>
      </c>
      <c r="I216" s="222"/>
      <c r="J216" s="223">
        <f>ROUND(I216*H216,2)</f>
        <v>0</v>
      </c>
      <c r="K216" s="219" t="s">
        <v>227</v>
      </c>
      <c r="L216" s="47"/>
      <c r="M216" s="224" t="s">
        <v>19</v>
      </c>
      <c r="N216" s="225" t="s">
        <v>43</v>
      </c>
      <c r="O216" s="87"/>
      <c r="P216" s="226">
        <f>O216*H216</f>
        <v>0</v>
      </c>
      <c r="Q216" s="226">
        <v>0.01954</v>
      </c>
      <c r="R216" s="226">
        <f>Q216*H216</f>
        <v>0.0011723999999999999</v>
      </c>
      <c r="S216" s="226">
        <v>0</v>
      </c>
      <c r="T216" s="22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8" t="s">
        <v>228</v>
      </c>
      <c r="AT216" s="228" t="s">
        <v>223</v>
      </c>
      <c r="AU216" s="228" t="s">
        <v>82</v>
      </c>
      <c r="AY216" s="20" t="s">
        <v>221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0" t="s">
        <v>80</v>
      </c>
      <c r="BK216" s="229">
        <f>ROUND(I216*H216,2)</f>
        <v>0</v>
      </c>
      <c r="BL216" s="20" t="s">
        <v>228</v>
      </c>
      <c r="BM216" s="228" t="s">
        <v>2056</v>
      </c>
    </row>
    <row r="217" spans="1:47" s="2" customFormat="1" ht="12">
      <c r="A217" s="41"/>
      <c r="B217" s="42"/>
      <c r="C217" s="43"/>
      <c r="D217" s="230" t="s">
        <v>230</v>
      </c>
      <c r="E217" s="43"/>
      <c r="F217" s="231" t="s">
        <v>2057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230</v>
      </c>
      <c r="AU217" s="20" t="s">
        <v>82</v>
      </c>
    </row>
    <row r="218" spans="1:47" s="2" customFormat="1" ht="12">
      <c r="A218" s="41"/>
      <c r="B218" s="42"/>
      <c r="C218" s="43"/>
      <c r="D218" s="235" t="s">
        <v>232</v>
      </c>
      <c r="E218" s="43"/>
      <c r="F218" s="236" t="s">
        <v>2058</v>
      </c>
      <c r="G218" s="43"/>
      <c r="H218" s="43"/>
      <c r="I218" s="232"/>
      <c r="J218" s="43"/>
      <c r="K218" s="43"/>
      <c r="L218" s="47"/>
      <c r="M218" s="233"/>
      <c r="N218" s="23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232</v>
      </c>
      <c r="AU218" s="20" t="s">
        <v>82</v>
      </c>
    </row>
    <row r="219" spans="1:51" s="14" customFormat="1" ht="12">
      <c r="A219" s="14"/>
      <c r="B219" s="248"/>
      <c r="C219" s="249"/>
      <c r="D219" s="230" t="s">
        <v>234</v>
      </c>
      <c r="E219" s="250" t="s">
        <v>19</v>
      </c>
      <c r="F219" s="251" t="s">
        <v>2059</v>
      </c>
      <c r="G219" s="249"/>
      <c r="H219" s="250" t="s">
        <v>19</v>
      </c>
      <c r="I219" s="252"/>
      <c r="J219" s="249"/>
      <c r="K219" s="249"/>
      <c r="L219" s="253"/>
      <c r="M219" s="254"/>
      <c r="N219" s="255"/>
      <c r="O219" s="255"/>
      <c r="P219" s="255"/>
      <c r="Q219" s="255"/>
      <c r="R219" s="255"/>
      <c r="S219" s="255"/>
      <c r="T219" s="25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7" t="s">
        <v>234</v>
      </c>
      <c r="AU219" s="257" t="s">
        <v>82</v>
      </c>
      <c r="AV219" s="14" t="s">
        <v>80</v>
      </c>
      <c r="AW219" s="14" t="s">
        <v>33</v>
      </c>
      <c r="AX219" s="14" t="s">
        <v>72</v>
      </c>
      <c r="AY219" s="257" t="s">
        <v>221</v>
      </c>
    </row>
    <row r="220" spans="1:51" s="13" customFormat="1" ht="12">
      <c r="A220" s="13"/>
      <c r="B220" s="237"/>
      <c r="C220" s="238"/>
      <c r="D220" s="230" t="s">
        <v>234</v>
      </c>
      <c r="E220" s="239" t="s">
        <v>19</v>
      </c>
      <c r="F220" s="240" t="s">
        <v>2060</v>
      </c>
      <c r="G220" s="238"/>
      <c r="H220" s="241">
        <v>0.06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234</v>
      </c>
      <c r="AU220" s="247" t="s">
        <v>82</v>
      </c>
      <c r="AV220" s="13" t="s">
        <v>82</v>
      </c>
      <c r="AW220" s="13" t="s">
        <v>33</v>
      </c>
      <c r="AX220" s="13" t="s">
        <v>72</v>
      </c>
      <c r="AY220" s="247" t="s">
        <v>221</v>
      </c>
    </row>
    <row r="221" spans="1:51" s="15" customFormat="1" ht="12">
      <c r="A221" s="15"/>
      <c r="B221" s="258"/>
      <c r="C221" s="259"/>
      <c r="D221" s="230" t="s">
        <v>234</v>
      </c>
      <c r="E221" s="260" t="s">
        <v>19</v>
      </c>
      <c r="F221" s="261" t="s">
        <v>243</v>
      </c>
      <c r="G221" s="259"/>
      <c r="H221" s="262">
        <v>0.06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8" t="s">
        <v>234</v>
      </c>
      <c r="AU221" s="268" t="s">
        <v>82</v>
      </c>
      <c r="AV221" s="15" t="s">
        <v>228</v>
      </c>
      <c r="AW221" s="15" t="s">
        <v>33</v>
      </c>
      <c r="AX221" s="15" t="s">
        <v>80</v>
      </c>
      <c r="AY221" s="268" t="s">
        <v>221</v>
      </c>
    </row>
    <row r="222" spans="1:65" s="2" customFormat="1" ht="21.75" customHeight="1">
      <c r="A222" s="41"/>
      <c r="B222" s="42"/>
      <c r="C222" s="269" t="s">
        <v>381</v>
      </c>
      <c r="D222" s="269" t="s">
        <v>295</v>
      </c>
      <c r="E222" s="270" t="s">
        <v>2061</v>
      </c>
      <c r="F222" s="271" t="s">
        <v>2062</v>
      </c>
      <c r="G222" s="272" t="s">
        <v>267</v>
      </c>
      <c r="H222" s="273">
        <v>0.069</v>
      </c>
      <c r="I222" s="274"/>
      <c r="J222" s="275">
        <f>ROUND(I222*H222,2)</f>
        <v>0</v>
      </c>
      <c r="K222" s="271" t="s">
        <v>227</v>
      </c>
      <c r="L222" s="276"/>
      <c r="M222" s="277" t="s">
        <v>19</v>
      </c>
      <c r="N222" s="278" t="s">
        <v>43</v>
      </c>
      <c r="O222" s="87"/>
      <c r="P222" s="226">
        <f>O222*H222</f>
        <v>0</v>
      </c>
      <c r="Q222" s="226">
        <v>1</v>
      </c>
      <c r="R222" s="226">
        <f>Q222*H222</f>
        <v>0.069</v>
      </c>
      <c r="S222" s="226">
        <v>0</v>
      </c>
      <c r="T222" s="22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8" t="s">
        <v>279</v>
      </c>
      <c r="AT222" s="228" t="s">
        <v>295</v>
      </c>
      <c r="AU222" s="228" t="s">
        <v>82</v>
      </c>
      <c r="AY222" s="20" t="s">
        <v>221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0" t="s">
        <v>80</v>
      </c>
      <c r="BK222" s="229">
        <f>ROUND(I222*H222,2)</f>
        <v>0</v>
      </c>
      <c r="BL222" s="20" t="s">
        <v>228</v>
      </c>
      <c r="BM222" s="228" t="s">
        <v>2063</v>
      </c>
    </row>
    <row r="223" spans="1:47" s="2" customFormat="1" ht="12">
      <c r="A223" s="41"/>
      <c r="B223" s="42"/>
      <c r="C223" s="43"/>
      <c r="D223" s="230" t="s">
        <v>230</v>
      </c>
      <c r="E223" s="43"/>
      <c r="F223" s="231" t="s">
        <v>2062</v>
      </c>
      <c r="G223" s="43"/>
      <c r="H223" s="43"/>
      <c r="I223" s="232"/>
      <c r="J223" s="43"/>
      <c r="K223" s="43"/>
      <c r="L223" s="47"/>
      <c r="M223" s="233"/>
      <c r="N223" s="23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230</v>
      </c>
      <c r="AU223" s="20" t="s">
        <v>82</v>
      </c>
    </row>
    <row r="224" spans="1:51" s="13" customFormat="1" ht="12">
      <c r="A224" s="13"/>
      <c r="B224" s="237"/>
      <c r="C224" s="238"/>
      <c r="D224" s="230" t="s">
        <v>234</v>
      </c>
      <c r="E224" s="238"/>
      <c r="F224" s="240" t="s">
        <v>2064</v>
      </c>
      <c r="G224" s="238"/>
      <c r="H224" s="241">
        <v>0.069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234</v>
      </c>
      <c r="AU224" s="247" t="s">
        <v>82</v>
      </c>
      <c r="AV224" s="13" t="s">
        <v>82</v>
      </c>
      <c r="AW224" s="13" t="s">
        <v>4</v>
      </c>
      <c r="AX224" s="13" t="s">
        <v>80</v>
      </c>
      <c r="AY224" s="247" t="s">
        <v>221</v>
      </c>
    </row>
    <row r="225" spans="1:65" s="2" customFormat="1" ht="16.5" customHeight="1">
      <c r="A225" s="41"/>
      <c r="B225" s="42"/>
      <c r="C225" s="217" t="s">
        <v>389</v>
      </c>
      <c r="D225" s="217" t="s">
        <v>223</v>
      </c>
      <c r="E225" s="218" t="s">
        <v>2065</v>
      </c>
      <c r="F225" s="219" t="s">
        <v>2066</v>
      </c>
      <c r="G225" s="220" t="s">
        <v>238</v>
      </c>
      <c r="H225" s="221">
        <v>14.055</v>
      </c>
      <c r="I225" s="222"/>
      <c r="J225" s="223">
        <f>ROUND(I225*H225,2)</f>
        <v>0</v>
      </c>
      <c r="K225" s="219" t="s">
        <v>227</v>
      </c>
      <c r="L225" s="47"/>
      <c r="M225" s="224" t="s">
        <v>19</v>
      </c>
      <c r="N225" s="225" t="s">
        <v>43</v>
      </c>
      <c r="O225" s="87"/>
      <c r="P225" s="226">
        <f>O225*H225</f>
        <v>0</v>
      </c>
      <c r="Q225" s="226">
        <v>2.501975</v>
      </c>
      <c r="R225" s="226">
        <f>Q225*H225</f>
        <v>35.165258625</v>
      </c>
      <c r="S225" s="226">
        <v>0</v>
      </c>
      <c r="T225" s="22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8" t="s">
        <v>228</v>
      </c>
      <c r="AT225" s="228" t="s">
        <v>223</v>
      </c>
      <c r="AU225" s="228" t="s">
        <v>82</v>
      </c>
      <c r="AY225" s="20" t="s">
        <v>221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0" t="s">
        <v>80</v>
      </c>
      <c r="BK225" s="229">
        <f>ROUND(I225*H225,2)</f>
        <v>0</v>
      </c>
      <c r="BL225" s="20" t="s">
        <v>228</v>
      </c>
      <c r="BM225" s="228" t="s">
        <v>2067</v>
      </c>
    </row>
    <row r="226" spans="1:47" s="2" customFormat="1" ht="12">
      <c r="A226" s="41"/>
      <c r="B226" s="42"/>
      <c r="C226" s="43"/>
      <c r="D226" s="230" t="s">
        <v>230</v>
      </c>
      <c r="E226" s="43"/>
      <c r="F226" s="231" t="s">
        <v>2068</v>
      </c>
      <c r="G226" s="43"/>
      <c r="H226" s="43"/>
      <c r="I226" s="232"/>
      <c r="J226" s="43"/>
      <c r="K226" s="43"/>
      <c r="L226" s="47"/>
      <c r="M226" s="233"/>
      <c r="N226" s="23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230</v>
      </c>
      <c r="AU226" s="20" t="s">
        <v>82</v>
      </c>
    </row>
    <row r="227" spans="1:47" s="2" customFormat="1" ht="12">
      <c r="A227" s="41"/>
      <c r="B227" s="42"/>
      <c r="C227" s="43"/>
      <c r="D227" s="235" t="s">
        <v>232</v>
      </c>
      <c r="E227" s="43"/>
      <c r="F227" s="236" t="s">
        <v>2069</v>
      </c>
      <c r="G227" s="43"/>
      <c r="H227" s="43"/>
      <c r="I227" s="232"/>
      <c r="J227" s="43"/>
      <c r="K227" s="43"/>
      <c r="L227" s="47"/>
      <c r="M227" s="233"/>
      <c r="N227" s="23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232</v>
      </c>
      <c r="AU227" s="20" t="s">
        <v>82</v>
      </c>
    </row>
    <row r="228" spans="1:51" s="14" customFormat="1" ht="12">
      <c r="A228" s="14"/>
      <c r="B228" s="248"/>
      <c r="C228" s="249"/>
      <c r="D228" s="230" t="s">
        <v>234</v>
      </c>
      <c r="E228" s="250" t="s">
        <v>19</v>
      </c>
      <c r="F228" s="251" t="s">
        <v>2070</v>
      </c>
      <c r="G228" s="249"/>
      <c r="H228" s="250" t="s">
        <v>19</v>
      </c>
      <c r="I228" s="252"/>
      <c r="J228" s="249"/>
      <c r="K228" s="249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234</v>
      </c>
      <c r="AU228" s="257" t="s">
        <v>82</v>
      </c>
      <c r="AV228" s="14" t="s">
        <v>80</v>
      </c>
      <c r="AW228" s="14" t="s">
        <v>33</v>
      </c>
      <c r="AX228" s="14" t="s">
        <v>72</v>
      </c>
      <c r="AY228" s="257" t="s">
        <v>221</v>
      </c>
    </row>
    <row r="229" spans="1:51" s="13" customFormat="1" ht="12">
      <c r="A229" s="13"/>
      <c r="B229" s="237"/>
      <c r="C229" s="238"/>
      <c r="D229" s="230" t="s">
        <v>234</v>
      </c>
      <c r="E229" s="239" t="s">
        <v>19</v>
      </c>
      <c r="F229" s="240" t="s">
        <v>2071</v>
      </c>
      <c r="G229" s="238"/>
      <c r="H229" s="241">
        <v>1.063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234</v>
      </c>
      <c r="AU229" s="247" t="s">
        <v>82</v>
      </c>
      <c r="AV229" s="13" t="s">
        <v>82</v>
      </c>
      <c r="AW229" s="13" t="s">
        <v>33</v>
      </c>
      <c r="AX229" s="13" t="s">
        <v>72</v>
      </c>
      <c r="AY229" s="247" t="s">
        <v>221</v>
      </c>
    </row>
    <row r="230" spans="1:51" s="14" customFormat="1" ht="12">
      <c r="A230" s="14"/>
      <c r="B230" s="248"/>
      <c r="C230" s="249"/>
      <c r="D230" s="230" t="s">
        <v>234</v>
      </c>
      <c r="E230" s="250" t="s">
        <v>19</v>
      </c>
      <c r="F230" s="251" t="s">
        <v>2072</v>
      </c>
      <c r="G230" s="249"/>
      <c r="H230" s="250" t="s">
        <v>19</v>
      </c>
      <c r="I230" s="252"/>
      <c r="J230" s="249"/>
      <c r="K230" s="249"/>
      <c r="L230" s="253"/>
      <c r="M230" s="254"/>
      <c r="N230" s="255"/>
      <c r="O230" s="255"/>
      <c r="P230" s="255"/>
      <c r="Q230" s="255"/>
      <c r="R230" s="255"/>
      <c r="S230" s="255"/>
      <c r="T230" s="25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7" t="s">
        <v>234</v>
      </c>
      <c r="AU230" s="257" t="s">
        <v>82</v>
      </c>
      <c r="AV230" s="14" t="s">
        <v>80</v>
      </c>
      <c r="AW230" s="14" t="s">
        <v>33</v>
      </c>
      <c r="AX230" s="14" t="s">
        <v>72</v>
      </c>
      <c r="AY230" s="257" t="s">
        <v>221</v>
      </c>
    </row>
    <row r="231" spans="1:51" s="13" customFormat="1" ht="12">
      <c r="A231" s="13"/>
      <c r="B231" s="237"/>
      <c r="C231" s="238"/>
      <c r="D231" s="230" t="s">
        <v>234</v>
      </c>
      <c r="E231" s="239" t="s">
        <v>19</v>
      </c>
      <c r="F231" s="240" t="s">
        <v>2073</v>
      </c>
      <c r="G231" s="238"/>
      <c r="H231" s="241">
        <v>0.688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7" t="s">
        <v>234</v>
      </c>
      <c r="AU231" s="247" t="s">
        <v>82</v>
      </c>
      <c r="AV231" s="13" t="s">
        <v>82</v>
      </c>
      <c r="AW231" s="13" t="s">
        <v>33</v>
      </c>
      <c r="AX231" s="13" t="s">
        <v>72</v>
      </c>
      <c r="AY231" s="247" t="s">
        <v>221</v>
      </c>
    </row>
    <row r="232" spans="1:51" s="14" customFormat="1" ht="12">
      <c r="A232" s="14"/>
      <c r="B232" s="248"/>
      <c r="C232" s="249"/>
      <c r="D232" s="230" t="s">
        <v>234</v>
      </c>
      <c r="E232" s="250" t="s">
        <v>19</v>
      </c>
      <c r="F232" s="251" t="s">
        <v>2074</v>
      </c>
      <c r="G232" s="249"/>
      <c r="H232" s="250" t="s">
        <v>19</v>
      </c>
      <c r="I232" s="252"/>
      <c r="J232" s="249"/>
      <c r="K232" s="249"/>
      <c r="L232" s="253"/>
      <c r="M232" s="254"/>
      <c r="N232" s="255"/>
      <c r="O232" s="255"/>
      <c r="P232" s="255"/>
      <c r="Q232" s="255"/>
      <c r="R232" s="255"/>
      <c r="S232" s="255"/>
      <c r="T232" s="25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7" t="s">
        <v>234</v>
      </c>
      <c r="AU232" s="257" t="s">
        <v>82</v>
      </c>
      <c r="AV232" s="14" t="s">
        <v>80</v>
      </c>
      <c r="AW232" s="14" t="s">
        <v>33</v>
      </c>
      <c r="AX232" s="14" t="s">
        <v>72</v>
      </c>
      <c r="AY232" s="257" t="s">
        <v>221</v>
      </c>
    </row>
    <row r="233" spans="1:51" s="13" customFormat="1" ht="12">
      <c r="A233" s="13"/>
      <c r="B233" s="237"/>
      <c r="C233" s="238"/>
      <c r="D233" s="230" t="s">
        <v>234</v>
      </c>
      <c r="E233" s="239" t="s">
        <v>19</v>
      </c>
      <c r="F233" s="240" t="s">
        <v>2075</v>
      </c>
      <c r="G233" s="238"/>
      <c r="H233" s="241">
        <v>0.875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7" t="s">
        <v>234</v>
      </c>
      <c r="AU233" s="247" t="s">
        <v>82</v>
      </c>
      <c r="AV233" s="13" t="s">
        <v>82</v>
      </c>
      <c r="AW233" s="13" t="s">
        <v>33</v>
      </c>
      <c r="AX233" s="13" t="s">
        <v>72</v>
      </c>
      <c r="AY233" s="247" t="s">
        <v>221</v>
      </c>
    </row>
    <row r="234" spans="1:51" s="14" customFormat="1" ht="12">
      <c r="A234" s="14"/>
      <c r="B234" s="248"/>
      <c r="C234" s="249"/>
      <c r="D234" s="230" t="s">
        <v>234</v>
      </c>
      <c r="E234" s="250" t="s">
        <v>19</v>
      </c>
      <c r="F234" s="251" t="s">
        <v>2076</v>
      </c>
      <c r="G234" s="249"/>
      <c r="H234" s="250" t="s">
        <v>19</v>
      </c>
      <c r="I234" s="252"/>
      <c r="J234" s="249"/>
      <c r="K234" s="249"/>
      <c r="L234" s="253"/>
      <c r="M234" s="254"/>
      <c r="N234" s="255"/>
      <c r="O234" s="255"/>
      <c r="P234" s="255"/>
      <c r="Q234" s="255"/>
      <c r="R234" s="255"/>
      <c r="S234" s="255"/>
      <c r="T234" s="25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7" t="s">
        <v>234</v>
      </c>
      <c r="AU234" s="257" t="s">
        <v>82</v>
      </c>
      <c r="AV234" s="14" t="s">
        <v>80</v>
      </c>
      <c r="AW234" s="14" t="s">
        <v>33</v>
      </c>
      <c r="AX234" s="14" t="s">
        <v>72</v>
      </c>
      <c r="AY234" s="257" t="s">
        <v>221</v>
      </c>
    </row>
    <row r="235" spans="1:51" s="13" customFormat="1" ht="12">
      <c r="A235" s="13"/>
      <c r="B235" s="237"/>
      <c r="C235" s="238"/>
      <c r="D235" s="230" t="s">
        <v>234</v>
      </c>
      <c r="E235" s="239" t="s">
        <v>19</v>
      </c>
      <c r="F235" s="240" t="s">
        <v>2077</v>
      </c>
      <c r="G235" s="238"/>
      <c r="H235" s="241">
        <v>10.149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234</v>
      </c>
      <c r="AU235" s="247" t="s">
        <v>82</v>
      </c>
      <c r="AV235" s="13" t="s">
        <v>82</v>
      </c>
      <c r="AW235" s="13" t="s">
        <v>33</v>
      </c>
      <c r="AX235" s="13" t="s">
        <v>72</v>
      </c>
      <c r="AY235" s="247" t="s">
        <v>221</v>
      </c>
    </row>
    <row r="236" spans="1:51" s="14" customFormat="1" ht="12">
      <c r="A236" s="14"/>
      <c r="B236" s="248"/>
      <c r="C236" s="249"/>
      <c r="D236" s="230" t="s">
        <v>234</v>
      </c>
      <c r="E236" s="250" t="s">
        <v>19</v>
      </c>
      <c r="F236" s="251" t="s">
        <v>2078</v>
      </c>
      <c r="G236" s="249"/>
      <c r="H236" s="250" t="s">
        <v>19</v>
      </c>
      <c r="I236" s="252"/>
      <c r="J236" s="249"/>
      <c r="K236" s="249"/>
      <c r="L236" s="253"/>
      <c r="M236" s="254"/>
      <c r="N236" s="255"/>
      <c r="O236" s="255"/>
      <c r="P236" s="255"/>
      <c r="Q236" s="255"/>
      <c r="R236" s="255"/>
      <c r="S236" s="255"/>
      <c r="T236" s="25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7" t="s">
        <v>234</v>
      </c>
      <c r="AU236" s="257" t="s">
        <v>82</v>
      </c>
      <c r="AV236" s="14" t="s">
        <v>80</v>
      </c>
      <c r="AW236" s="14" t="s">
        <v>33</v>
      </c>
      <c r="AX236" s="14" t="s">
        <v>72</v>
      </c>
      <c r="AY236" s="257" t="s">
        <v>221</v>
      </c>
    </row>
    <row r="237" spans="1:51" s="13" customFormat="1" ht="12">
      <c r="A237" s="13"/>
      <c r="B237" s="237"/>
      <c r="C237" s="238"/>
      <c r="D237" s="230" t="s">
        <v>234</v>
      </c>
      <c r="E237" s="239" t="s">
        <v>19</v>
      </c>
      <c r="F237" s="240" t="s">
        <v>2079</v>
      </c>
      <c r="G237" s="238"/>
      <c r="H237" s="241">
        <v>1.28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234</v>
      </c>
      <c r="AU237" s="247" t="s">
        <v>82</v>
      </c>
      <c r="AV237" s="13" t="s">
        <v>82</v>
      </c>
      <c r="AW237" s="13" t="s">
        <v>33</v>
      </c>
      <c r="AX237" s="13" t="s">
        <v>72</v>
      </c>
      <c r="AY237" s="247" t="s">
        <v>221</v>
      </c>
    </row>
    <row r="238" spans="1:51" s="15" customFormat="1" ht="12">
      <c r="A238" s="15"/>
      <c r="B238" s="258"/>
      <c r="C238" s="259"/>
      <c r="D238" s="230" t="s">
        <v>234</v>
      </c>
      <c r="E238" s="260" t="s">
        <v>19</v>
      </c>
      <c r="F238" s="261" t="s">
        <v>243</v>
      </c>
      <c r="G238" s="259"/>
      <c r="H238" s="262">
        <v>14.055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8" t="s">
        <v>234</v>
      </c>
      <c r="AU238" s="268" t="s">
        <v>82</v>
      </c>
      <c r="AV238" s="15" t="s">
        <v>228</v>
      </c>
      <c r="AW238" s="15" t="s">
        <v>33</v>
      </c>
      <c r="AX238" s="15" t="s">
        <v>80</v>
      </c>
      <c r="AY238" s="268" t="s">
        <v>221</v>
      </c>
    </row>
    <row r="239" spans="1:65" s="2" customFormat="1" ht="16.5" customHeight="1">
      <c r="A239" s="41"/>
      <c r="B239" s="42"/>
      <c r="C239" s="217" t="s">
        <v>396</v>
      </c>
      <c r="D239" s="217" t="s">
        <v>223</v>
      </c>
      <c r="E239" s="218" t="s">
        <v>2080</v>
      </c>
      <c r="F239" s="219" t="s">
        <v>2081</v>
      </c>
      <c r="G239" s="220" t="s">
        <v>226</v>
      </c>
      <c r="H239" s="221">
        <v>19.355</v>
      </c>
      <c r="I239" s="222"/>
      <c r="J239" s="223">
        <f>ROUND(I239*H239,2)</f>
        <v>0</v>
      </c>
      <c r="K239" s="219" t="s">
        <v>227</v>
      </c>
      <c r="L239" s="47"/>
      <c r="M239" s="224" t="s">
        <v>19</v>
      </c>
      <c r="N239" s="225" t="s">
        <v>43</v>
      </c>
      <c r="O239" s="87"/>
      <c r="P239" s="226">
        <f>O239*H239</f>
        <v>0</v>
      </c>
      <c r="Q239" s="226">
        <v>0.0111725</v>
      </c>
      <c r="R239" s="226">
        <f>Q239*H239</f>
        <v>0.2162437375</v>
      </c>
      <c r="S239" s="226">
        <v>0</v>
      </c>
      <c r="T239" s="22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8" t="s">
        <v>228</v>
      </c>
      <c r="AT239" s="228" t="s">
        <v>223</v>
      </c>
      <c r="AU239" s="228" t="s">
        <v>82</v>
      </c>
      <c r="AY239" s="20" t="s">
        <v>221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0" t="s">
        <v>80</v>
      </c>
      <c r="BK239" s="229">
        <f>ROUND(I239*H239,2)</f>
        <v>0</v>
      </c>
      <c r="BL239" s="20" t="s">
        <v>228</v>
      </c>
      <c r="BM239" s="228" t="s">
        <v>2082</v>
      </c>
    </row>
    <row r="240" spans="1:47" s="2" customFormat="1" ht="12">
      <c r="A240" s="41"/>
      <c r="B240" s="42"/>
      <c r="C240" s="43"/>
      <c r="D240" s="230" t="s">
        <v>230</v>
      </c>
      <c r="E240" s="43"/>
      <c r="F240" s="231" t="s">
        <v>2083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230</v>
      </c>
      <c r="AU240" s="20" t="s">
        <v>82</v>
      </c>
    </row>
    <row r="241" spans="1:47" s="2" customFormat="1" ht="12">
      <c r="A241" s="41"/>
      <c r="B241" s="42"/>
      <c r="C241" s="43"/>
      <c r="D241" s="235" t="s">
        <v>232</v>
      </c>
      <c r="E241" s="43"/>
      <c r="F241" s="236" t="s">
        <v>2084</v>
      </c>
      <c r="G241" s="43"/>
      <c r="H241" s="43"/>
      <c r="I241" s="232"/>
      <c r="J241" s="43"/>
      <c r="K241" s="43"/>
      <c r="L241" s="47"/>
      <c r="M241" s="233"/>
      <c r="N241" s="23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232</v>
      </c>
      <c r="AU241" s="20" t="s">
        <v>82</v>
      </c>
    </row>
    <row r="242" spans="1:51" s="14" customFormat="1" ht="12">
      <c r="A242" s="14"/>
      <c r="B242" s="248"/>
      <c r="C242" s="249"/>
      <c r="D242" s="230" t="s">
        <v>234</v>
      </c>
      <c r="E242" s="250" t="s">
        <v>19</v>
      </c>
      <c r="F242" s="251" t="s">
        <v>2074</v>
      </c>
      <c r="G242" s="249"/>
      <c r="H242" s="250" t="s">
        <v>19</v>
      </c>
      <c r="I242" s="252"/>
      <c r="J242" s="249"/>
      <c r="K242" s="249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234</v>
      </c>
      <c r="AU242" s="257" t="s">
        <v>82</v>
      </c>
      <c r="AV242" s="14" t="s">
        <v>80</v>
      </c>
      <c r="AW242" s="14" t="s">
        <v>33</v>
      </c>
      <c r="AX242" s="14" t="s">
        <v>72</v>
      </c>
      <c r="AY242" s="257" t="s">
        <v>221</v>
      </c>
    </row>
    <row r="243" spans="1:51" s="13" customFormat="1" ht="12">
      <c r="A243" s="13"/>
      <c r="B243" s="237"/>
      <c r="C243" s="238"/>
      <c r="D243" s="230" t="s">
        <v>234</v>
      </c>
      <c r="E243" s="239" t="s">
        <v>19</v>
      </c>
      <c r="F243" s="240" t="s">
        <v>2085</v>
      </c>
      <c r="G243" s="238"/>
      <c r="H243" s="241">
        <v>7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234</v>
      </c>
      <c r="AU243" s="247" t="s">
        <v>82</v>
      </c>
      <c r="AV243" s="13" t="s">
        <v>82</v>
      </c>
      <c r="AW243" s="13" t="s">
        <v>33</v>
      </c>
      <c r="AX243" s="13" t="s">
        <v>72</v>
      </c>
      <c r="AY243" s="247" t="s">
        <v>221</v>
      </c>
    </row>
    <row r="244" spans="1:51" s="14" customFormat="1" ht="12">
      <c r="A244" s="14"/>
      <c r="B244" s="248"/>
      <c r="C244" s="249"/>
      <c r="D244" s="230" t="s">
        <v>234</v>
      </c>
      <c r="E244" s="250" t="s">
        <v>19</v>
      </c>
      <c r="F244" s="251" t="s">
        <v>2078</v>
      </c>
      <c r="G244" s="249"/>
      <c r="H244" s="250" t="s">
        <v>19</v>
      </c>
      <c r="I244" s="252"/>
      <c r="J244" s="249"/>
      <c r="K244" s="249"/>
      <c r="L244" s="253"/>
      <c r="M244" s="254"/>
      <c r="N244" s="255"/>
      <c r="O244" s="255"/>
      <c r="P244" s="255"/>
      <c r="Q244" s="255"/>
      <c r="R244" s="255"/>
      <c r="S244" s="255"/>
      <c r="T244" s="25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7" t="s">
        <v>234</v>
      </c>
      <c r="AU244" s="257" t="s">
        <v>82</v>
      </c>
      <c r="AV244" s="14" t="s">
        <v>80</v>
      </c>
      <c r="AW244" s="14" t="s">
        <v>33</v>
      </c>
      <c r="AX244" s="14" t="s">
        <v>72</v>
      </c>
      <c r="AY244" s="257" t="s">
        <v>221</v>
      </c>
    </row>
    <row r="245" spans="1:51" s="13" customFormat="1" ht="12">
      <c r="A245" s="13"/>
      <c r="B245" s="237"/>
      <c r="C245" s="238"/>
      <c r="D245" s="230" t="s">
        <v>234</v>
      </c>
      <c r="E245" s="239" t="s">
        <v>19</v>
      </c>
      <c r="F245" s="240" t="s">
        <v>2086</v>
      </c>
      <c r="G245" s="238"/>
      <c r="H245" s="241">
        <v>12.355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7" t="s">
        <v>234</v>
      </c>
      <c r="AU245" s="247" t="s">
        <v>82</v>
      </c>
      <c r="AV245" s="13" t="s">
        <v>82</v>
      </c>
      <c r="AW245" s="13" t="s">
        <v>33</v>
      </c>
      <c r="AX245" s="13" t="s">
        <v>72</v>
      </c>
      <c r="AY245" s="247" t="s">
        <v>221</v>
      </c>
    </row>
    <row r="246" spans="1:51" s="15" customFormat="1" ht="12">
      <c r="A246" s="15"/>
      <c r="B246" s="258"/>
      <c r="C246" s="259"/>
      <c r="D246" s="230" t="s">
        <v>234</v>
      </c>
      <c r="E246" s="260" t="s">
        <v>19</v>
      </c>
      <c r="F246" s="261" t="s">
        <v>243</v>
      </c>
      <c r="G246" s="259"/>
      <c r="H246" s="262">
        <v>19.355</v>
      </c>
      <c r="I246" s="263"/>
      <c r="J246" s="259"/>
      <c r="K246" s="259"/>
      <c r="L246" s="264"/>
      <c r="M246" s="265"/>
      <c r="N246" s="266"/>
      <c r="O246" s="266"/>
      <c r="P246" s="266"/>
      <c r="Q246" s="266"/>
      <c r="R246" s="266"/>
      <c r="S246" s="266"/>
      <c r="T246" s="26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8" t="s">
        <v>234</v>
      </c>
      <c r="AU246" s="268" t="s">
        <v>82</v>
      </c>
      <c r="AV246" s="15" t="s">
        <v>228</v>
      </c>
      <c r="AW246" s="15" t="s">
        <v>33</v>
      </c>
      <c r="AX246" s="15" t="s">
        <v>80</v>
      </c>
      <c r="AY246" s="268" t="s">
        <v>221</v>
      </c>
    </row>
    <row r="247" spans="1:65" s="2" customFormat="1" ht="16.5" customHeight="1">
      <c r="A247" s="41"/>
      <c r="B247" s="42"/>
      <c r="C247" s="217" t="s">
        <v>406</v>
      </c>
      <c r="D247" s="217" t="s">
        <v>223</v>
      </c>
      <c r="E247" s="218" t="s">
        <v>2087</v>
      </c>
      <c r="F247" s="219" t="s">
        <v>2088</v>
      </c>
      <c r="G247" s="220" t="s">
        <v>226</v>
      </c>
      <c r="H247" s="221">
        <v>19.355</v>
      </c>
      <c r="I247" s="222"/>
      <c r="J247" s="223">
        <f>ROUND(I247*H247,2)</f>
        <v>0</v>
      </c>
      <c r="K247" s="219" t="s">
        <v>227</v>
      </c>
      <c r="L247" s="47"/>
      <c r="M247" s="224" t="s">
        <v>19</v>
      </c>
      <c r="N247" s="225" t="s">
        <v>43</v>
      </c>
      <c r="O247" s="87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8" t="s">
        <v>228</v>
      </c>
      <c r="AT247" s="228" t="s">
        <v>223</v>
      </c>
      <c r="AU247" s="228" t="s">
        <v>82</v>
      </c>
      <c r="AY247" s="20" t="s">
        <v>221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20" t="s">
        <v>80</v>
      </c>
      <c r="BK247" s="229">
        <f>ROUND(I247*H247,2)</f>
        <v>0</v>
      </c>
      <c r="BL247" s="20" t="s">
        <v>228</v>
      </c>
      <c r="BM247" s="228" t="s">
        <v>2089</v>
      </c>
    </row>
    <row r="248" spans="1:47" s="2" customFormat="1" ht="12">
      <c r="A248" s="41"/>
      <c r="B248" s="42"/>
      <c r="C248" s="43"/>
      <c r="D248" s="230" t="s">
        <v>230</v>
      </c>
      <c r="E248" s="43"/>
      <c r="F248" s="231" t="s">
        <v>2090</v>
      </c>
      <c r="G248" s="43"/>
      <c r="H248" s="43"/>
      <c r="I248" s="232"/>
      <c r="J248" s="43"/>
      <c r="K248" s="43"/>
      <c r="L248" s="47"/>
      <c r="M248" s="233"/>
      <c r="N248" s="23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230</v>
      </c>
      <c r="AU248" s="20" t="s">
        <v>82</v>
      </c>
    </row>
    <row r="249" spans="1:47" s="2" customFormat="1" ht="12">
      <c r="A249" s="41"/>
      <c r="B249" s="42"/>
      <c r="C249" s="43"/>
      <c r="D249" s="235" t="s">
        <v>232</v>
      </c>
      <c r="E249" s="43"/>
      <c r="F249" s="236" t="s">
        <v>2091</v>
      </c>
      <c r="G249" s="43"/>
      <c r="H249" s="43"/>
      <c r="I249" s="232"/>
      <c r="J249" s="43"/>
      <c r="K249" s="43"/>
      <c r="L249" s="47"/>
      <c r="M249" s="233"/>
      <c r="N249" s="23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232</v>
      </c>
      <c r="AU249" s="20" t="s">
        <v>82</v>
      </c>
    </row>
    <row r="250" spans="1:65" s="2" customFormat="1" ht="24.15" customHeight="1">
      <c r="A250" s="41"/>
      <c r="B250" s="42"/>
      <c r="C250" s="217" t="s">
        <v>431</v>
      </c>
      <c r="D250" s="217" t="s">
        <v>223</v>
      </c>
      <c r="E250" s="218" t="s">
        <v>2092</v>
      </c>
      <c r="F250" s="219" t="s">
        <v>2093</v>
      </c>
      <c r="G250" s="220" t="s">
        <v>267</v>
      </c>
      <c r="H250" s="221">
        <v>0.481</v>
      </c>
      <c r="I250" s="222"/>
      <c r="J250" s="223">
        <f>ROUND(I250*H250,2)</f>
        <v>0</v>
      </c>
      <c r="K250" s="219" t="s">
        <v>227</v>
      </c>
      <c r="L250" s="47"/>
      <c r="M250" s="224" t="s">
        <v>19</v>
      </c>
      <c r="N250" s="225" t="s">
        <v>43</v>
      </c>
      <c r="O250" s="87"/>
      <c r="P250" s="226">
        <f>O250*H250</f>
        <v>0</v>
      </c>
      <c r="Q250" s="226">
        <v>1.05290568</v>
      </c>
      <c r="R250" s="226">
        <f>Q250*H250</f>
        <v>0.50644763208</v>
      </c>
      <c r="S250" s="226">
        <v>0</v>
      </c>
      <c r="T250" s="22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8" t="s">
        <v>228</v>
      </c>
      <c r="AT250" s="228" t="s">
        <v>223</v>
      </c>
      <c r="AU250" s="228" t="s">
        <v>82</v>
      </c>
      <c r="AY250" s="20" t="s">
        <v>221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0" t="s">
        <v>80</v>
      </c>
      <c r="BK250" s="229">
        <f>ROUND(I250*H250,2)</f>
        <v>0</v>
      </c>
      <c r="BL250" s="20" t="s">
        <v>228</v>
      </c>
      <c r="BM250" s="228" t="s">
        <v>2094</v>
      </c>
    </row>
    <row r="251" spans="1:47" s="2" customFormat="1" ht="12">
      <c r="A251" s="41"/>
      <c r="B251" s="42"/>
      <c r="C251" s="43"/>
      <c r="D251" s="230" t="s">
        <v>230</v>
      </c>
      <c r="E251" s="43"/>
      <c r="F251" s="231" t="s">
        <v>2095</v>
      </c>
      <c r="G251" s="43"/>
      <c r="H251" s="43"/>
      <c r="I251" s="232"/>
      <c r="J251" s="43"/>
      <c r="K251" s="43"/>
      <c r="L251" s="47"/>
      <c r="M251" s="233"/>
      <c r="N251" s="23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230</v>
      </c>
      <c r="AU251" s="20" t="s">
        <v>82</v>
      </c>
    </row>
    <row r="252" spans="1:47" s="2" customFormat="1" ht="12">
      <c r="A252" s="41"/>
      <c r="B252" s="42"/>
      <c r="C252" s="43"/>
      <c r="D252" s="235" t="s">
        <v>232</v>
      </c>
      <c r="E252" s="43"/>
      <c r="F252" s="236" t="s">
        <v>2096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232</v>
      </c>
      <c r="AU252" s="20" t="s">
        <v>82</v>
      </c>
    </row>
    <row r="253" spans="1:51" s="14" customFormat="1" ht="12">
      <c r="A253" s="14"/>
      <c r="B253" s="248"/>
      <c r="C253" s="249"/>
      <c r="D253" s="230" t="s">
        <v>234</v>
      </c>
      <c r="E253" s="250" t="s">
        <v>19</v>
      </c>
      <c r="F253" s="251" t="s">
        <v>1916</v>
      </c>
      <c r="G253" s="249"/>
      <c r="H253" s="250" t="s">
        <v>19</v>
      </c>
      <c r="I253" s="252"/>
      <c r="J253" s="249"/>
      <c r="K253" s="249"/>
      <c r="L253" s="253"/>
      <c r="M253" s="254"/>
      <c r="N253" s="255"/>
      <c r="O253" s="255"/>
      <c r="P253" s="255"/>
      <c r="Q253" s="255"/>
      <c r="R253" s="255"/>
      <c r="S253" s="255"/>
      <c r="T253" s="25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7" t="s">
        <v>234</v>
      </c>
      <c r="AU253" s="257" t="s">
        <v>82</v>
      </c>
      <c r="AV253" s="14" t="s">
        <v>80</v>
      </c>
      <c r="AW253" s="14" t="s">
        <v>33</v>
      </c>
      <c r="AX253" s="14" t="s">
        <v>72</v>
      </c>
      <c r="AY253" s="257" t="s">
        <v>221</v>
      </c>
    </row>
    <row r="254" spans="1:51" s="14" customFormat="1" ht="12">
      <c r="A254" s="14"/>
      <c r="B254" s="248"/>
      <c r="C254" s="249"/>
      <c r="D254" s="230" t="s">
        <v>234</v>
      </c>
      <c r="E254" s="250" t="s">
        <v>19</v>
      </c>
      <c r="F254" s="251" t="s">
        <v>2097</v>
      </c>
      <c r="G254" s="249"/>
      <c r="H254" s="250" t="s">
        <v>19</v>
      </c>
      <c r="I254" s="252"/>
      <c r="J254" s="249"/>
      <c r="K254" s="249"/>
      <c r="L254" s="253"/>
      <c r="M254" s="254"/>
      <c r="N254" s="255"/>
      <c r="O254" s="255"/>
      <c r="P254" s="255"/>
      <c r="Q254" s="255"/>
      <c r="R254" s="255"/>
      <c r="S254" s="255"/>
      <c r="T254" s="25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7" t="s">
        <v>234</v>
      </c>
      <c r="AU254" s="257" t="s">
        <v>82</v>
      </c>
      <c r="AV254" s="14" t="s">
        <v>80</v>
      </c>
      <c r="AW254" s="14" t="s">
        <v>33</v>
      </c>
      <c r="AX254" s="14" t="s">
        <v>72</v>
      </c>
      <c r="AY254" s="257" t="s">
        <v>221</v>
      </c>
    </row>
    <row r="255" spans="1:51" s="13" customFormat="1" ht="12">
      <c r="A255" s="13"/>
      <c r="B255" s="237"/>
      <c r="C255" s="238"/>
      <c r="D255" s="230" t="s">
        <v>234</v>
      </c>
      <c r="E255" s="239" t="s">
        <v>19</v>
      </c>
      <c r="F255" s="240" t="s">
        <v>2005</v>
      </c>
      <c r="G255" s="238"/>
      <c r="H255" s="241">
        <v>0.418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7" t="s">
        <v>234</v>
      </c>
      <c r="AU255" s="247" t="s">
        <v>82</v>
      </c>
      <c r="AV255" s="13" t="s">
        <v>82</v>
      </c>
      <c r="AW255" s="13" t="s">
        <v>33</v>
      </c>
      <c r="AX255" s="13" t="s">
        <v>72</v>
      </c>
      <c r="AY255" s="247" t="s">
        <v>221</v>
      </c>
    </row>
    <row r="256" spans="1:51" s="15" customFormat="1" ht="12">
      <c r="A256" s="15"/>
      <c r="B256" s="258"/>
      <c r="C256" s="259"/>
      <c r="D256" s="230" t="s">
        <v>234</v>
      </c>
      <c r="E256" s="260" t="s">
        <v>19</v>
      </c>
      <c r="F256" s="261" t="s">
        <v>243</v>
      </c>
      <c r="G256" s="259"/>
      <c r="H256" s="262">
        <v>0.418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8" t="s">
        <v>234</v>
      </c>
      <c r="AU256" s="268" t="s">
        <v>82</v>
      </c>
      <c r="AV256" s="15" t="s">
        <v>228</v>
      </c>
      <c r="AW256" s="15" t="s">
        <v>33</v>
      </c>
      <c r="AX256" s="15" t="s">
        <v>80</v>
      </c>
      <c r="AY256" s="268" t="s">
        <v>221</v>
      </c>
    </row>
    <row r="257" spans="1:51" s="13" customFormat="1" ht="12">
      <c r="A257" s="13"/>
      <c r="B257" s="237"/>
      <c r="C257" s="238"/>
      <c r="D257" s="230" t="s">
        <v>234</v>
      </c>
      <c r="E257" s="238"/>
      <c r="F257" s="240" t="s">
        <v>2006</v>
      </c>
      <c r="G257" s="238"/>
      <c r="H257" s="241">
        <v>0.481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7" t="s">
        <v>234</v>
      </c>
      <c r="AU257" s="247" t="s">
        <v>82</v>
      </c>
      <c r="AV257" s="13" t="s">
        <v>82</v>
      </c>
      <c r="AW257" s="13" t="s">
        <v>4</v>
      </c>
      <c r="AX257" s="13" t="s">
        <v>80</v>
      </c>
      <c r="AY257" s="247" t="s">
        <v>221</v>
      </c>
    </row>
    <row r="258" spans="1:63" s="12" customFormat="1" ht="22.8" customHeight="1">
      <c r="A258" s="12"/>
      <c r="B258" s="201"/>
      <c r="C258" s="202"/>
      <c r="D258" s="203" t="s">
        <v>71</v>
      </c>
      <c r="E258" s="215" t="s">
        <v>286</v>
      </c>
      <c r="F258" s="215" t="s">
        <v>652</v>
      </c>
      <c r="G258" s="202"/>
      <c r="H258" s="202"/>
      <c r="I258" s="205"/>
      <c r="J258" s="216">
        <f>BK258</f>
        <v>0</v>
      </c>
      <c r="K258" s="202"/>
      <c r="L258" s="207"/>
      <c r="M258" s="208"/>
      <c r="N258" s="209"/>
      <c r="O258" s="209"/>
      <c r="P258" s="210">
        <f>P259</f>
        <v>0</v>
      </c>
      <c r="Q258" s="209"/>
      <c r="R258" s="210">
        <f>R259</f>
        <v>0.02358</v>
      </c>
      <c r="S258" s="209"/>
      <c r="T258" s="211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2" t="s">
        <v>80</v>
      </c>
      <c r="AT258" s="213" t="s">
        <v>71</v>
      </c>
      <c r="AU258" s="213" t="s">
        <v>80</v>
      </c>
      <c r="AY258" s="212" t="s">
        <v>221</v>
      </c>
      <c r="BK258" s="214">
        <f>BK259</f>
        <v>0</v>
      </c>
    </row>
    <row r="259" spans="1:63" s="12" customFormat="1" ht="20.85" customHeight="1">
      <c r="A259" s="12"/>
      <c r="B259" s="201"/>
      <c r="C259" s="202"/>
      <c r="D259" s="203" t="s">
        <v>71</v>
      </c>
      <c r="E259" s="215" t="s">
        <v>715</v>
      </c>
      <c r="F259" s="215" t="s">
        <v>716</v>
      </c>
      <c r="G259" s="202"/>
      <c r="H259" s="202"/>
      <c r="I259" s="205"/>
      <c r="J259" s="216">
        <f>BK259</f>
        <v>0</v>
      </c>
      <c r="K259" s="202"/>
      <c r="L259" s="207"/>
      <c r="M259" s="208"/>
      <c r="N259" s="209"/>
      <c r="O259" s="209"/>
      <c r="P259" s="210">
        <f>SUM(P260:P272)</f>
        <v>0</v>
      </c>
      <c r="Q259" s="209"/>
      <c r="R259" s="210">
        <f>SUM(R260:R272)</f>
        <v>0.02358</v>
      </c>
      <c r="S259" s="209"/>
      <c r="T259" s="211">
        <f>SUM(T260:T272)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2" t="s">
        <v>80</v>
      </c>
      <c r="AT259" s="213" t="s">
        <v>71</v>
      </c>
      <c r="AU259" s="213" t="s">
        <v>82</v>
      </c>
      <c r="AY259" s="212" t="s">
        <v>221</v>
      </c>
      <c r="BK259" s="214">
        <f>SUM(BK260:BK272)</f>
        <v>0</v>
      </c>
    </row>
    <row r="260" spans="1:65" s="2" customFormat="1" ht="24.15" customHeight="1">
      <c r="A260" s="41"/>
      <c r="B260" s="42"/>
      <c r="C260" s="217" t="s">
        <v>454</v>
      </c>
      <c r="D260" s="217" t="s">
        <v>223</v>
      </c>
      <c r="E260" s="218" t="s">
        <v>2098</v>
      </c>
      <c r="F260" s="219" t="s">
        <v>2099</v>
      </c>
      <c r="G260" s="220" t="s">
        <v>336</v>
      </c>
      <c r="H260" s="221">
        <v>1</v>
      </c>
      <c r="I260" s="222"/>
      <c r="J260" s="223">
        <f>ROUND(I260*H260,2)</f>
        <v>0</v>
      </c>
      <c r="K260" s="219" t="s">
        <v>227</v>
      </c>
      <c r="L260" s="47"/>
      <c r="M260" s="224" t="s">
        <v>19</v>
      </c>
      <c r="N260" s="225" t="s">
        <v>43</v>
      </c>
      <c r="O260" s="87"/>
      <c r="P260" s="226">
        <f>O260*H260</f>
        <v>0</v>
      </c>
      <c r="Q260" s="226">
        <v>0.0234</v>
      </c>
      <c r="R260" s="226">
        <f>Q260*H260</f>
        <v>0.0234</v>
      </c>
      <c r="S260" s="226">
        <v>0</v>
      </c>
      <c r="T260" s="227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8" t="s">
        <v>228</v>
      </c>
      <c r="AT260" s="228" t="s">
        <v>223</v>
      </c>
      <c r="AU260" s="228" t="s">
        <v>95</v>
      </c>
      <c r="AY260" s="20" t="s">
        <v>221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20" t="s">
        <v>80</v>
      </c>
      <c r="BK260" s="229">
        <f>ROUND(I260*H260,2)</f>
        <v>0</v>
      </c>
      <c r="BL260" s="20" t="s">
        <v>228</v>
      </c>
      <c r="BM260" s="228" t="s">
        <v>2100</v>
      </c>
    </row>
    <row r="261" spans="1:47" s="2" customFormat="1" ht="12">
      <c r="A261" s="41"/>
      <c r="B261" s="42"/>
      <c r="C261" s="43"/>
      <c r="D261" s="230" t="s">
        <v>230</v>
      </c>
      <c r="E261" s="43"/>
      <c r="F261" s="231" t="s">
        <v>2101</v>
      </c>
      <c r="G261" s="43"/>
      <c r="H261" s="43"/>
      <c r="I261" s="232"/>
      <c r="J261" s="43"/>
      <c r="K261" s="43"/>
      <c r="L261" s="47"/>
      <c r="M261" s="233"/>
      <c r="N261" s="23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230</v>
      </c>
      <c r="AU261" s="20" t="s">
        <v>95</v>
      </c>
    </row>
    <row r="262" spans="1:47" s="2" customFormat="1" ht="12">
      <c r="A262" s="41"/>
      <c r="B262" s="42"/>
      <c r="C262" s="43"/>
      <c r="D262" s="235" t="s">
        <v>232</v>
      </c>
      <c r="E262" s="43"/>
      <c r="F262" s="236" t="s">
        <v>2102</v>
      </c>
      <c r="G262" s="43"/>
      <c r="H262" s="43"/>
      <c r="I262" s="232"/>
      <c r="J262" s="43"/>
      <c r="K262" s="43"/>
      <c r="L262" s="47"/>
      <c r="M262" s="233"/>
      <c r="N262" s="23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232</v>
      </c>
      <c r="AU262" s="20" t="s">
        <v>95</v>
      </c>
    </row>
    <row r="263" spans="1:51" s="13" customFormat="1" ht="12">
      <c r="A263" s="13"/>
      <c r="B263" s="237"/>
      <c r="C263" s="238"/>
      <c r="D263" s="230" t="s">
        <v>234</v>
      </c>
      <c r="E263" s="239" t="s">
        <v>19</v>
      </c>
      <c r="F263" s="240" t="s">
        <v>2103</v>
      </c>
      <c r="G263" s="238"/>
      <c r="H263" s="241">
        <v>1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7" t="s">
        <v>234</v>
      </c>
      <c r="AU263" s="247" t="s">
        <v>95</v>
      </c>
      <c r="AV263" s="13" t="s">
        <v>82</v>
      </c>
      <c r="AW263" s="13" t="s">
        <v>33</v>
      </c>
      <c r="AX263" s="13" t="s">
        <v>80</v>
      </c>
      <c r="AY263" s="247" t="s">
        <v>221</v>
      </c>
    </row>
    <row r="264" spans="1:65" s="2" customFormat="1" ht="33" customHeight="1">
      <c r="A264" s="41"/>
      <c r="B264" s="42"/>
      <c r="C264" s="269" t="s">
        <v>461</v>
      </c>
      <c r="D264" s="269" t="s">
        <v>295</v>
      </c>
      <c r="E264" s="270" t="s">
        <v>2104</v>
      </c>
      <c r="F264" s="271" t="s">
        <v>2105</v>
      </c>
      <c r="G264" s="272" t="s">
        <v>336</v>
      </c>
      <c r="H264" s="273">
        <v>1</v>
      </c>
      <c r="I264" s="274"/>
      <c r="J264" s="275">
        <f>ROUND(I264*H264,2)</f>
        <v>0</v>
      </c>
      <c r="K264" s="271" t="s">
        <v>632</v>
      </c>
      <c r="L264" s="276"/>
      <c r="M264" s="277" t="s">
        <v>19</v>
      </c>
      <c r="N264" s="278" t="s">
        <v>43</v>
      </c>
      <c r="O264" s="87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8" t="s">
        <v>279</v>
      </c>
      <c r="AT264" s="228" t="s">
        <v>295</v>
      </c>
      <c r="AU264" s="228" t="s">
        <v>95</v>
      </c>
      <c r="AY264" s="20" t="s">
        <v>221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20" t="s">
        <v>80</v>
      </c>
      <c r="BK264" s="229">
        <f>ROUND(I264*H264,2)</f>
        <v>0</v>
      </c>
      <c r="BL264" s="20" t="s">
        <v>228</v>
      </c>
      <c r="BM264" s="228" t="s">
        <v>2106</v>
      </c>
    </row>
    <row r="265" spans="1:47" s="2" customFormat="1" ht="12">
      <c r="A265" s="41"/>
      <c r="B265" s="42"/>
      <c r="C265" s="43"/>
      <c r="D265" s="230" t="s">
        <v>230</v>
      </c>
      <c r="E265" s="43"/>
      <c r="F265" s="231" t="s">
        <v>2105</v>
      </c>
      <c r="G265" s="43"/>
      <c r="H265" s="43"/>
      <c r="I265" s="232"/>
      <c r="J265" s="43"/>
      <c r="K265" s="43"/>
      <c r="L265" s="47"/>
      <c r="M265" s="233"/>
      <c r="N265" s="23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230</v>
      </c>
      <c r="AU265" s="20" t="s">
        <v>95</v>
      </c>
    </row>
    <row r="266" spans="1:65" s="2" customFormat="1" ht="24.15" customHeight="1">
      <c r="A266" s="41"/>
      <c r="B266" s="42"/>
      <c r="C266" s="217" t="s">
        <v>467</v>
      </c>
      <c r="D266" s="217" t="s">
        <v>223</v>
      </c>
      <c r="E266" s="218" t="s">
        <v>2107</v>
      </c>
      <c r="F266" s="219" t="s">
        <v>2108</v>
      </c>
      <c r="G266" s="220" t="s">
        <v>336</v>
      </c>
      <c r="H266" s="221">
        <v>2</v>
      </c>
      <c r="I266" s="222"/>
      <c r="J266" s="223">
        <f>ROUND(I266*H266,2)</f>
        <v>0</v>
      </c>
      <c r="K266" s="219" t="s">
        <v>227</v>
      </c>
      <c r="L266" s="47"/>
      <c r="M266" s="224" t="s">
        <v>19</v>
      </c>
      <c r="N266" s="225" t="s">
        <v>43</v>
      </c>
      <c r="O266" s="87"/>
      <c r="P266" s="226">
        <f>O266*H266</f>
        <v>0</v>
      </c>
      <c r="Q266" s="226">
        <v>2E-05</v>
      </c>
      <c r="R266" s="226">
        <f>Q266*H266</f>
        <v>4E-05</v>
      </c>
      <c r="S266" s="226">
        <v>0</v>
      </c>
      <c r="T266" s="22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8" t="s">
        <v>228</v>
      </c>
      <c r="AT266" s="228" t="s">
        <v>223</v>
      </c>
      <c r="AU266" s="228" t="s">
        <v>95</v>
      </c>
      <c r="AY266" s="20" t="s">
        <v>221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20" t="s">
        <v>80</v>
      </c>
      <c r="BK266" s="229">
        <f>ROUND(I266*H266,2)</f>
        <v>0</v>
      </c>
      <c r="BL266" s="20" t="s">
        <v>228</v>
      </c>
      <c r="BM266" s="228" t="s">
        <v>2109</v>
      </c>
    </row>
    <row r="267" spans="1:47" s="2" customFormat="1" ht="12">
      <c r="A267" s="41"/>
      <c r="B267" s="42"/>
      <c r="C267" s="43"/>
      <c r="D267" s="230" t="s">
        <v>230</v>
      </c>
      <c r="E267" s="43"/>
      <c r="F267" s="231" t="s">
        <v>2110</v>
      </c>
      <c r="G267" s="43"/>
      <c r="H267" s="43"/>
      <c r="I267" s="232"/>
      <c r="J267" s="43"/>
      <c r="K267" s="43"/>
      <c r="L267" s="47"/>
      <c r="M267" s="233"/>
      <c r="N267" s="23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230</v>
      </c>
      <c r="AU267" s="20" t="s">
        <v>95</v>
      </c>
    </row>
    <row r="268" spans="1:47" s="2" customFormat="1" ht="12">
      <c r="A268" s="41"/>
      <c r="B268" s="42"/>
      <c r="C268" s="43"/>
      <c r="D268" s="235" t="s">
        <v>232</v>
      </c>
      <c r="E268" s="43"/>
      <c r="F268" s="236" t="s">
        <v>2111</v>
      </c>
      <c r="G268" s="43"/>
      <c r="H268" s="43"/>
      <c r="I268" s="232"/>
      <c r="J268" s="43"/>
      <c r="K268" s="43"/>
      <c r="L268" s="47"/>
      <c r="M268" s="233"/>
      <c r="N268" s="23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232</v>
      </c>
      <c r="AU268" s="20" t="s">
        <v>95</v>
      </c>
    </row>
    <row r="269" spans="1:51" s="13" customFormat="1" ht="12">
      <c r="A269" s="13"/>
      <c r="B269" s="237"/>
      <c r="C269" s="238"/>
      <c r="D269" s="230" t="s">
        <v>234</v>
      </c>
      <c r="E269" s="239" t="s">
        <v>19</v>
      </c>
      <c r="F269" s="240" t="s">
        <v>2112</v>
      </c>
      <c r="G269" s="238"/>
      <c r="H269" s="241">
        <v>2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7" t="s">
        <v>234</v>
      </c>
      <c r="AU269" s="247" t="s">
        <v>95</v>
      </c>
      <c r="AV269" s="13" t="s">
        <v>82</v>
      </c>
      <c r="AW269" s="13" t="s">
        <v>33</v>
      </c>
      <c r="AX269" s="13" t="s">
        <v>80</v>
      </c>
      <c r="AY269" s="247" t="s">
        <v>221</v>
      </c>
    </row>
    <row r="270" spans="1:65" s="2" customFormat="1" ht="24.15" customHeight="1">
      <c r="A270" s="41"/>
      <c r="B270" s="42"/>
      <c r="C270" s="217" t="s">
        <v>473</v>
      </c>
      <c r="D270" s="217" t="s">
        <v>223</v>
      </c>
      <c r="E270" s="218" t="s">
        <v>2113</v>
      </c>
      <c r="F270" s="219" t="s">
        <v>2114</v>
      </c>
      <c r="G270" s="220" t="s">
        <v>336</v>
      </c>
      <c r="H270" s="221">
        <v>2</v>
      </c>
      <c r="I270" s="222"/>
      <c r="J270" s="223">
        <f>ROUND(I270*H270,2)</f>
        <v>0</v>
      </c>
      <c r="K270" s="219" t="s">
        <v>227</v>
      </c>
      <c r="L270" s="47"/>
      <c r="M270" s="224" t="s">
        <v>19</v>
      </c>
      <c r="N270" s="225" t="s">
        <v>43</v>
      </c>
      <c r="O270" s="87"/>
      <c r="P270" s="226">
        <f>O270*H270</f>
        <v>0</v>
      </c>
      <c r="Q270" s="226">
        <v>7E-05</v>
      </c>
      <c r="R270" s="226">
        <f>Q270*H270</f>
        <v>0.00014</v>
      </c>
      <c r="S270" s="226">
        <v>0</v>
      </c>
      <c r="T270" s="22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28" t="s">
        <v>228</v>
      </c>
      <c r="AT270" s="228" t="s">
        <v>223</v>
      </c>
      <c r="AU270" s="228" t="s">
        <v>95</v>
      </c>
      <c r="AY270" s="20" t="s">
        <v>221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20" t="s">
        <v>80</v>
      </c>
      <c r="BK270" s="229">
        <f>ROUND(I270*H270,2)</f>
        <v>0</v>
      </c>
      <c r="BL270" s="20" t="s">
        <v>228</v>
      </c>
      <c r="BM270" s="228" t="s">
        <v>2115</v>
      </c>
    </row>
    <row r="271" spans="1:47" s="2" customFormat="1" ht="12">
      <c r="A271" s="41"/>
      <c r="B271" s="42"/>
      <c r="C271" s="43"/>
      <c r="D271" s="230" t="s">
        <v>230</v>
      </c>
      <c r="E271" s="43"/>
      <c r="F271" s="231" t="s">
        <v>2116</v>
      </c>
      <c r="G271" s="43"/>
      <c r="H271" s="43"/>
      <c r="I271" s="232"/>
      <c r="J271" s="43"/>
      <c r="K271" s="43"/>
      <c r="L271" s="47"/>
      <c r="M271" s="233"/>
      <c r="N271" s="23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230</v>
      </c>
      <c r="AU271" s="20" t="s">
        <v>95</v>
      </c>
    </row>
    <row r="272" spans="1:47" s="2" customFormat="1" ht="12">
      <c r="A272" s="41"/>
      <c r="B272" s="42"/>
      <c r="C272" s="43"/>
      <c r="D272" s="235" t="s">
        <v>232</v>
      </c>
      <c r="E272" s="43"/>
      <c r="F272" s="236" t="s">
        <v>2117</v>
      </c>
      <c r="G272" s="43"/>
      <c r="H272" s="43"/>
      <c r="I272" s="232"/>
      <c r="J272" s="43"/>
      <c r="K272" s="43"/>
      <c r="L272" s="47"/>
      <c r="M272" s="233"/>
      <c r="N272" s="23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232</v>
      </c>
      <c r="AU272" s="20" t="s">
        <v>95</v>
      </c>
    </row>
    <row r="273" spans="1:63" s="12" customFormat="1" ht="22.8" customHeight="1">
      <c r="A273" s="12"/>
      <c r="B273" s="201"/>
      <c r="C273" s="202"/>
      <c r="D273" s="203" t="s">
        <v>71</v>
      </c>
      <c r="E273" s="215" t="s">
        <v>758</v>
      </c>
      <c r="F273" s="215" t="s">
        <v>759</v>
      </c>
      <c r="G273" s="202"/>
      <c r="H273" s="202"/>
      <c r="I273" s="205"/>
      <c r="J273" s="216">
        <f>BK273</f>
        <v>0</v>
      </c>
      <c r="K273" s="202"/>
      <c r="L273" s="207"/>
      <c r="M273" s="208"/>
      <c r="N273" s="209"/>
      <c r="O273" s="209"/>
      <c r="P273" s="210">
        <f>SUM(P274:P276)</f>
        <v>0</v>
      </c>
      <c r="Q273" s="209"/>
      <c r="R273" s="210">
        <f>SUM(R274:R276)</f>
        <v>0</v>
      </c>
      <c r="S273" s="209"/>
      <c r="T273" s="211">
        <f>SUM(T274:T276)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2" t="s">
        <v>80</v>
      </c>
      <c r="AT273" s="213" t="s">
        <v>71</v>
      </c>
      <c r="AU273" s="213" t="s">
        <v>80</v>
      </c>
      <c r="AY273" s="212" t="s">
        <v>221</v>
      </c>
      <c r="BK273" s="214">
        <f>SUM(BK274:BK276)</f>
        <v>0</v>
      </c>
    </row>
    <row r="274" spans="1:65" s="2" customFormat="1" ht="16.5" customHeight="1">
      <c r="A274" s="41"/>
      <c r="B274" s="42"/>
      <c r="C274" s="217" t="s">
        <v>478</v>
      </c>
      <c r="D274" s="217" t="s">
        <v>223</v>
      </c>
      <c r="E274" s="218" t="s">
        <v>761</v>
      </c>
      <c r="F274" s="219" t="s">
        <v>762</v>
      </c>
      <c r="G274" s="220" t="s">
        <v>267</v>
      </c>
      <c r="H274" s="221">
        <v>334.655</v>
      </c>
      <c r="I274" s="222"/>
      <c r="J274" s="223">
        <f>ROUND(I274*H274,2)</f>
        <v>0</v>
      </c>
      <c r="K274" s="219" t="s">
        <v>227</v>
      </c>
      <c r="L274" s="47"/>
      <c r="M274" s="224" t="s">
        <v>19</v>
      </c>
      <c r="N274" s="225" t="s">
        <v>43</v>
      </c>
      <c r="O274" s="87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8" t="s">
        <v>228</v>
      </c>
      <c r="AT274" s="228" t="s">
        <v>223</v>
      </c>
      <c r="AU274" s="228" t="s">
        <v>82</v>
      </c>
      <c r="AY274" s="20" t="s">
        <v>221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20" t="s">
        <v>80</v>
      </c>
      <c r="BK274" s="229">
        <f>ROUND(I274*H274,2)</f>
        <v>0</v>
      </c>
      <c r="BL274" s="20" t="s">
        <v>228</v>
      </c>
      <c r="BM274" s="228" t="s">
        <v>2118</v>
      </c>
    </row>
    <row r="275" spans="1:47" s="2" customFormat="1" ht="12">
      <c r="A275" s="41"/>
      <c r="B275" s="42"/>
      <c r="C275" s="43"/>
      <c r="D275" s="230" t="s">
        <v>230</v>
      </c>
      <c r="E275" s="43"/>
      <c r="F275" s="231" t="s">
        <v>764</v>
      </c>
      <c r="G275" s="43"/>
      <c r="H275" s="43"/>
      <c r="I275" s="232"/>
      <c r="J275" s="43"/>
      <c r="K275" s="43"/>
      <c r="L275" s="47"/>
      <c r="M275" s="233"/>
      <c r="N275" s="234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230</v>
      </c>
      <c r="AU275" s="20" t="s">
        <v>82</v>
      </c>
    </row>
    <row r="276" spans="1:47" s="2" customFormat="1" ht="12">
      <c r="A276" s="41"/>
      <c r="B276" s="42"/>
      <c r="C276" s="43"/>
      <c r="D276" s="235" t="s">
        <v>232</v>
      </c>
      <c r="E276" s="43"/>
      <c r="F276" s="236" t="s">
        <v>765</v>
      </c>
      <c r="G276" s="43"/>
      <c r="H276" s="43"/>
      <c r="I276" s="232"/>
      <c r="J276" s="43"/>
      <c r="K276" s="43"/>
      <c r="L276" s="47"/>
      <c r="M276" s="294"/>
      <c r="N276" s="295"/>
      <c r="O276" s="296"/>
      <c r="P276" s="296"/>
      <c r="Q276" s="296"/>
      <c r="R276" s="296"/>
      <c r="S276" s="296"/>
      <c r="T276" s="297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232</v>
      </c>
      <c r="AU276" s="20" t="s">
        <v>82</v>
      </c>
    </row>
    <row r="277" spans="1:31" s="2" customFormat="1" ht="6.95" customHeight="1">
      <c r="A277" s="41"/>
      <c r="B277" s="62"/>
      <c r="C277" s="63"/>
      <c r="D277" s="63"/>
      <c r="E277" s="63"/>
      <c r="F277" s="63"/>
      <c r="G277" s="63"/>
      <c r="H277" s="63"/>
      <c r="I277" s="63"/>
      <c r="J277" s="63"/>
      <c r="K277" s="63"/>
      <c r="L277" s="47"/>
      <c r="M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</row>
  </sheetData>
  <sheetProtection password="C7B5" sheet="1" objects="1" scenarios="1" formatColumns="0" formatRows="0" autoFilter="0"/>
  <autoFilter ref="C85:K27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4_01/273313711"/>
    <hyperlink ref="F97" r:id="rId2" display="https://podminky.urs.cz/item/CS_URS_2024_01/273351121"/>
    <hyperlink ref="F103" r:id="rId3" display="https://podminky.urs.cz/item/CS_URS_2024_01/273351122"/>
    <hyperlink ref="F106" r:id="rId4" display="https://podminky.urs.cz/item/CS_URS_2024_01/273362021"/>
    <hyperlink ref="F113" r:id="rId5" display="https://podminky.urs.cz/item/CS_URS_2024_01/274313611"/>
    <hyperlink ref="F121" r:id="rId6" display="https://podminky.urs.cz/item/CS_URS_2024_01/279113133"/>
    <hyperlink ref="F129" r:id="rId7" display="https://podminky.urs.cz/item/CS_URS_2024_01/279113134"/>
    <hyperlink ref="F137" r:id="rId8" display="https://podminky.urs.cz/item/CS_URS_2024_01/279113135"/>
    <hyperlink ref="F145" r:id="rId9" display="https://podminky.urs.cz/item/CS_URS_2024_01/274361821"/>
    <hyperlink ref="F156" r:id="rId10" display="https://podminky.urs.cz/item/CS_URS_2024_01/311113153"/>
    <hyperlink ref="F164" r:id="rId11" display="https://podminky.urs.cz/item/CS_URS_2024_01/331273011"/>
    <hyperlink ref="F173" r:id="rId12" display="https://podminky.urs.cz/item/CS_URS_2024_01/331361821"/>
    <hyperlink ref="F182" r:id="rId13" display="https://podminky.urs.cz/item/CS_URS_2024_01/411168332"/>
    <hyperlink ref="F186" r:id="rId14" display="https://podminky.urs.cz/item/CS_URS_2024_01/411168364"/>
    <hyperlink ref="F190" r:id="rId15" display="https://podminky.urs.cz/item/CS_URS_2024_01/411362021"/>
    <hyperlink ref="F194" r:id="rId16" display="https://podminky.urs.cz/item/CS_URS_2024_01/413321414"/>
    <hyperlink ref="F200" r:id="rId17" display="https://podminky.urs.cz/item/CS_URS_2024_01/413351111"/>
    <hyperlink ref="F206" r:id="rId18" display="https://podminky.urs.cz/item/CS_URS_2024_01/413351112"/>
    <hyperlink ref="F209" r:id="rId19" display="https://podminky.urs.cz/item/CS_URS_2024_01/413352111"/>
    <hyperlink ref="F215" r:id="rId20" display="https://podminky.urs.cz/item/CS_URS_2024_01/413352112"/>
    <hyperlink ref="F218" r:id="rId21" display="https://podminky.urs.cz/item/CS_URS_2024_01/413941121"/>
    <hyperlink ref="F227" r:id="rId22" display="https://podminky.urs.cz/item/CS_URS_2024_01/417321515"/>
    <hyperlink ref="F241" r:id="rId23" display="https://podminky.urs.cz/item/CS_URS_2024_01/417351115"/>
    <hyperlink ref="F249" r:id="rId24" display="https://podminky.urs.cz/item/CS_URS_2024_01/417351116"/>
    <hyperlink ref="F252" r:id="rId25" display="https://podminky.urs.cz/item/CS_URS_2024_01/417361821"/>
    <hyperlink ref="F262" r:id="rId26" display="https://podminky.urs.cz/item/CS_URS_2024_01/953943113"/>
    <hyperlink ref="F268" r:id="rId27" display="https://podminky.urs.cz/item/CS_URS_2024_01/953961114"/>
    <hyperlink ref="F272" r:id="rId28" display="https://podminky.urs.cz/item/CS_URS_2024_01/953961115"/>
    <hyperlink ref="F276" r:id="rId29" display="https://podminky.urs.cz/item/CS_URS_2024_01/99801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96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</row>
    <row r="8" spans="2:12" ht="12">
      <c r="B8" s="23"/>
      <c r="D8" s="147" t="s">
        <v>144</v>
      </c>
      <c r="L8" s="23"/>
    </row>
    <row r="9" spans="2:12" s="1" customFormat="1" ht="16.5" customHeight="1">
      <c r="B9" s="23"/>
      <c r="E9" s="148" t="s">
        <v>2119</v>
      </c>
      <c r="F9" s="1"/>
      <c r="G9" s="1"/>
      <c r="H9" s="1"/>
      <c r="L9" s="23"/>
    </row>
    <row r="10" spans="2:12" s="1" customFormat="1" ht="12" customHeight="1">
      <c r="B10" s="23"/>
      <c r="D10" s="147" t="s">
        <v>2120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2121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2122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2123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7" t="s">
        <v>19</v>
      </c>
      <c r="G15" s="41"/>
      <c r="H15" s="41"/>
      <c r="I15" s="147" t="s">
        <v>20</v>
      </c>
      <c r="J15" s="137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7" t="s">
        <v>22</v>
      </c>
      <c r="G16" s="41"/>
      <c r="H16" s="41"/>
      <c r="I16" s="147" t="s">
        <v>23</v>
      </c>
      <c r="J16" s="151" t="str">
        <f>'Rekapitulace stavby'!AN8</f>
        <v>3. 10. 2023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7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7" t="s">
        <v>27</v>
      </c>
      <c r="F19" s="41"/>
      <c r="G19" s="41"/>
      <c r="H19" s="41"/>
      <c r="I19" s="147" t="s">
        <v>28</v>
      </c>
      <c r="J19" s="137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7"/>
      <c r="G22" s="137"/>
      <c r="H22" s="137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7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7" t="s">
        <v>32</v>
      </c>
      <c r="F25" s="41"/>
      <c r="G25" s="41"/>
      <c r="H25" s="41"/>
      <c r="I25" s="147" t="s">
        <v>28</v>
      </c>
      <c r="J25" s="137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7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7" t="s">
        <v>35</v>
      </c>
      <c r="F28" s="41"/>
      <c r="G28" s="41"/>
      <c r="H28" s="41"/>
      <c r="I28" s="147" t="s">
        <v>28</v>
      </c>
      <c r="J28" s="137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ROUND(J98,2)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ROUND((SUM(BE98:BE303)),2)</f>
        <v>0</v>
      </c>
      <c r="G37" s="41"/>
      <c r="H37" s="41"/>
      <c r="I37" s="162">
        <v>0.21</v>
      </c>
      <c r="J37" s="161">
        <f>ROUND(((SUM(BE98:BE303))*I37),2)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ROUND((SUM(BF98:BF303)),2)</f>
        <v>0</v>
      </c>
      <c r="G38" s="41"/>
      <c r="H38" s="41"/>
      <c r="I38" s="162">
        <v>0.12</v>
      </c>
      <c r="J38" s="161">
        <f>ROUND(((SUM(BF98:BF303))*I38),2)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ROUND((SUM(BG98:BG303)),2)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ROUND((SUM(BH98:BH303)),2)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ROUND((SUM(BI98:BI303)),2)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168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174" t="str">
        <f>E7</f>
        <v>DĚTSKÁ SKUPINA TURNOV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144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2119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2120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8" t="s">
        <v>2121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2122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D.4.1.1. - Vnitřní splašková kanalizace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parc.č. 1007/3, k.ú. Turnov</v>
      </c>
      <c r="G60" s="43"/>
      <c r="H60" s="43"/>
      <c r="I60" s="35" t="s">
        <v>23</v>
      </c>
      <c r="J60" s="75" t="str">
        <f>IF(J16="","",J16)</f>
        <v>3. 10. 2023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Město Turnov</v>
      </c>
      <c r="G62" s="43"/>
      <c r="H62" s="43"/>
      <c r="I62" s="35" t="s">
        <v>31</v>
      </c>
      <c r="J62" s="39" t="str">
        <f>E25</f>
        <v>ING. ARCH. Tomáš Adámek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169</v>
      </c>
      <c r="D65" s="176"/>
      <c r="E65" s="176"/>
      <c r="F65" s="176"/>
      <c r="G65" s="176"/>
      <c r="H65" s="176"/>
      <c r="I65" s="176"/>
      <c r="J65" s="177" t="s">
        <v>170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J98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171</v>
      </c>
    </row>
    <row r="68" spans="1:31" s="9" customFormat="1" ht="24.95" customHeight="1">
      <c r="A68" s="9"/>
      <c r="B68" s="179"/>
      <c r="C68" s="180"/>
      <c r="D68" s="181" t="s">
        <v>2124</v>
      </c>
      <c r="E68" s="182"/>
      <c r="F68" s="182"/>
      <c r="G68" s="182"/>
      <c r="H68" s="182"/>
      <c r="I68" s="182"/>
      <c r="J68" s="183">
        <f>J99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2125</v>
      </c>
      <c r="E69" s="182"/>
      <c r="F69" s="182"/>
      <c r="G69" s="182"/>
      <c r="H69" s="182"/>
      <c r="I69" s="182"/>
      <c r="J69" s="183">
        <f>J141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2126</v>
      </c>
      <c r="E70" s="182"/>
      <c r="F70" s="182"/>
      <c r="G70" s="182"/>
      <c r="H70" s="182"/>
      <c r="I70" s="182"/>
      <c r="J70" s="183">
        <f>J158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2127</v>
      </c>
      <c r="E71" s="182"/>
      <c r="F71" s="182"/>
      <c r="G71" s="182"/>
      <c r="H71" s="182"/>
      <c r="I71" s="182"/>
      <c r="J71" s="183">
        <f>J164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2128</v>
      </c>
      <c r="E72" s="182"/>
      <c r="F72" s="182"/>
      <c r="G72" s="182"/>
      <c r="H72" s="182"/>
      <c r="I72" s="182"/>
      <c r="J72" s="183">
        <f>J201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2129</v>
      </c>
      <c r="E73" s="182"/>
      <c r="F73" s="182"/>
      <c r="G73" s="182"/>
      <c r="H73" s="182"/>
      <c r="I73" s="182"/>
      <c r="J73" s="183">
        <f>J278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9"/>
      <c r="C74" s="180"/>
      <c r="D74" s="181" t="s">
        <v>2130</v>
      </c>
      <c r="E74" s="182"/>
      <c r="F74" s="182"/>
      <c r="G74" s="182"/>
      <c r="H74" s="182"/>
      <c r="I74" s="182"/>
      <c r="J74" s="183">
        <f>J292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" customFormat="1" ht="21.8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80" spans="1:31" s="2" customFormat="1" ht="6.95" customHeight="1">
      <c r="A80" s="41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4.95" customHeight="1">
      <c r="A81" s="41"/>
      <c r="B81" s="42"/>
      <c r="C81" s="26" t="s">
        <v>206</v>
      </c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16</v>
      </c>
      <c r="D83" s="43"/>
      <c r="E83" s="43"/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174" t="str">
        <f>E7</f>
        <v>DĚTSKÁ SKUPINA TURNOV</v>
      </c>
      <c r="F84" s="35"/>
      <c r="G84" s="35"/>
      <c r="H84" s="35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2:12" s="1" customFormat="1" ht="12" customHeight="1">
      <c r="B85" s="24"/>
      <c r="C85" s="35" t="s">
        <v>144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2:12" s="1" customFormat="1" ht="16.5" customHeight="1">
      <c r="B86" s="24"/>
      <c r="C86" s="25"/>
      <c r="D86" s="25"/>
      <c r="E86" s="174" t="s">
        <v>2119</v>
      </c>
      <c r="F86" s="25"/>
      <c r="G86" s="25"/>
      <c r="H86" s="25"/>
      <c r="I86" s="25"/>
      <c r="J86" s="25"/>
      <c r="K86" s="25"/>
      <c r="L86" s="23"/>
    </row>
    <row r="87" spans="2:12" s="1" customFormat="1" ht="12" customHeight="1">
      <c r="B87" s="24"/>
      <c r="C87" s="35" t="s">
        <v>2120</v>
      </c>
      <c r="D87" s="25"/>
      <c r="E87" s="25"/>
      <c r="F87" s="25"/>
      <c r="G87" s="25"/>
      <c r="H87" s="25"/>
      <c r="I87" s="25"/>
      <c r="J87" s="25"/>
      <c r="K87" s="25"/>
      <c r="L87" s="23"/>
    </row>
    <row r="88" spans="1:31" s="2" customFormat="1" ht="16.5" customHeight="1">
      <c r="A88" s="41"/>
      <c r="B88" s="42"/>
      <c r="C88" s="43"/>
      <c r="D88" s="43"/>
      <c r="E88" s="298" t="s">
        <v>2121</v>
      </c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2122</v>
      </c>
      <c r="D89" s="43"/>
      <c r="E89" s="43"/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6.5" customHeight="1">
      <c r="A90" s="41"/>
      <c r="B90" s="42"/>
      <c r="C90" s="43"/>
      <c r="D90" s="43"/>
      <c r="E90" s="72" t="str">
        <f>E13</f>
        <v>D.4.1.1. - Vnitřní splašková kanalizace</v>
      </c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6.95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2" customHeight="1">
      <c r="A92" s="41"/>
      <c r="B92" s="42"/>
      <c r="C92" s="35" t="s">
        <v>21</v>
      </c>
      <c r="D92" s="43"/>
      <c r="E92" s="43"/>
      <c r="F92" s="30" t="str">
        <f>F16</f>
        <v>parc.č. 1007/3, k.ú. Turnov</v>
      </c>
      <c r="G92" s="43"/>
      <c r="H92" s="43"/>
      <c r="I92" s="35" t="s">
        <v>23</v>
      </c>
      <c r="J92" s="75" t="str">
        <f>IF(J16="","",J16)</f>
        <v>3. 10. 2023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6.95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5.65" customHeight="1">
      <c r="A94" s="41"/>
      <c r="B94" s="42"/>
      <c r="C94" s="35" t="s">
        <v>25</v>
      </c>
      <c r="D94" s="43"/>
      <c r="E94" s="43"/>
      <c r="F94" s="30" t="str">
        <f>E19</f>
        <v>Město Turnov</v>
      </c>
      <c r="G94" s="43"/>
      <c r="H94" s="43"/>
      <c r="I94" s="35" t="s">
        <v>31</v>
      </c>
      <c r="J94" s="39" t="str">
        <f>E25</f>
        <v>ING. ARCH. Tomáš Adámek</v>
      </c>
      <c r="K94" s="43"/>
      <c r="L94" s="14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5.15" customHeight="1">
      <c r="A95" s="41"/>
      <c r="B95" s="42"/>
      <c r="C95" s="35" t="s">
        <v>29</v>
      </c>
      <c r="D95" s="43"/>
      <c r="E95" s="43"/>
      <c r="F95" s="30" t="str">
        <f>IF(E22="","",E22)</f>
        <v>Vyplň údaj</v>
      </c>
      <c r="G95" s="43"/>
      <c r="H95" s="43"/>
      <c r="I95" s="35" t="s">
        <v>34</v>
      </c>
      <c r="J95" s="39" t="str">
        <f>E28</f>
        <v>Michal Jirka</v>
      </c>
      <c r="K95" s="43"/>
      <c r="L95" s="149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0.3" customHeight="1">
      <c r="A96" s="41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149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11" customFormat="1" ht="29.25" customHeight="1">
      <c r="A97" s="190"/>
      <c r="B97" s="191"/>
      <c r="C97" s="192" t="s">
        <v>207</v>
      </c>
      <c r="D97" s="193" t="s">
        <v>57</v>
      </c>
      <c r="E97" s="193" t="s">
        <v>53</v>
      </c>
      <c r="F97" s="193" t="s">
        <v>54</v>
      </c>
      <c r="G97" s="193" t="s">
        <v>208</v>
      </c>
      <c r="H97" s="193" t="s">
        <v>209</v>
      </c>
      <c r="I97" s="193" t="s">
        <v>210</v>
      </c>
      <c r="J97" s="193" t="s">
        <v>170</v>
      </c>
      <c r="K97" s="194" t="s">
        <v>211</v>
      </c>
      <c r="L97" s="195"/>
      <c r="M97" s="95" t="s">
        <v>19</v>
      </c>
      <c r="N97" s="96" t="s">
        <v>42</v>
      </c>
      <c r="O97" s="96" t="s">
        <v>212</v>
      </c>
      <c r="P97" s="96" t="s">
        <v>213</v>
      </c>
      <c r="Q97" s="96" t="s">
        <v>214</v>
      </c>
      <c r="R97" s="96" t="s">
        <v>215</v>
      </c>
      <c r="S97" s="96" t="s">
        <v>216</v>
      </c>
      <c r="T97" s="97" t="s">
        <v>217</v>
      </c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</row>
    <row r="98" spans="1:63" s="2" customFormat="1" ht="22.8" customHeight="1">
      <c r="A98" s="41"/>
      <c r="B98" s="42"/>
      <c r="C98" s="102" t="s">
        <v>218</v>
      </c>
      <c r="D98" s="43"/>
      <c r="E98" s="43"/>
      <c r="F98" s="43"/>
      <c r="G98" s="43"/>
      <c r="H98" s="43"/>
      <c r="I98" s="43"/>
      <c r="J98" s="196">
        <f>BK98</f>
        <v>0</v>
      </c>
      <c r="K98" s="43"/>
      <c r="L98" s="47"/>
      <c r="M98" s="98"/>
      <c r="N98" s="197"/>
      <c r="O98" s="99"/>
      <c r="P98" s="198">
        <f>P99+P141+P158+P164+P201+P278+P292</f>
        <v>0</v>
      </c>
      <c r="Q98" s="99"/>
      <c r="R98" s="198">
        <f>R99+R141+R158+R164+R201+R278+R292</f>
        <v>0</v>
      </c>
      <c r="S98" s="99"/>
      <c r="T98" s="199">
        <f>T99+T141+T158+T164+T201+T278+T292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71</v>
      </c>
      <c r="AU98" s="20" t="s">
        <v>171</v>
      </c>
      <c r="BK98" s="200">
        <f>BK99+BK141+BK158+BK164+BK201+BK278+BK292</f>
        <v>0</v>
      </c>
    </row>
    <row r="99" spans="1:63" s="12" customFormat="1" ht="25.9" customHeight="1">
      <c r="A99" s="12"/>
      <c r="B99" s="201"/>
      <c r="C99" s="202"/>
      <c r="D99" s="203" t="s">
        <v>71</v>
      </c>
      <c r="E99" s="204" t="s">
        <v>77</v>
      </c>
      <c r="F99" s="204" t="s">
        <v>222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SUM(P100:P140)</f>
        <v>0</v>
      </c>
      <c r="Q99" s="209"/>
      <c r="R99" s="210">
        <f>SUM(R100:R140)</f>
        <v>0</v>
      </c>
      <c r="S99" s="209"/>
      <c r="T99" s="211">
        <f>SUM(T100:T140)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80</v>
      </c>
      <c r="AT99" s="213" t="s">
        <v>71</v>
      </c>
      <c r="AU99" s="213" t="s">
        <v>72</v>
      </c>
      <c r="AY99" s="212" t="s">
        <v>221</v>
      </c>
      <c r="BK99" s="214">
        <f>SUM(BK100:BK140)</f>
        <v>0</v>
      </c>
    </row>
    <row r="100" spans="1:65" s="2" customFormat="1" ht="24.15" customHeight="1">
      <c r="A100" s="41"/>
      <c r="B100" s="42"/>
      <c r="C100" s="217" t="s">
        <v>80</v>
      </c>
      <c r="D100" s="217" t="s">
        <v>223</v>
      </c>
      <c r="E100" s="218" t="s">
        <v>2131</v>
      </c>
      <c r="F100" s="219" t="s">
        <v>2132</v>
      </c>
      <c r="G100" s="220" t="s">
        <v>238</v>
      </c>
      <c r="H100" s="221">
        <v>27.67</v>
      </c>
      <c r="I100" s="222"/>
      <c r="J100" s="223">
        <f>ROUND(I100*H100,2)</f>
        <v>0</v>
      </c>
      <c r="K100" s="219" t="s">
        <v>632</v>
      </c>
      <c r="L100" s="47"/>
      <c r="M100" s="224" t="s">
        <v>19</v>
      </c>
      <c r="N100" s="225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228</v>
      </c>
      <c r="AT100" s="228" t="s">
        <v>223</v>
      </c>
      <c r="AU100" s="228" t="s">
        <v>80</v>
      </c>
      <c r="AY100" s="20" t="s">
        <v>221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80</v>
      </c>
      <c r="BK100" s="229">
        <f>ROUND(I100*H100,2)</f>
        <v>0</v>
      </c>
      <c r="BL100" s="20" t="s">
        <v>228</v>
      </c>
      <c r="BM100" s="228" t="s">
        <v>82</v>
      </c>
    </row>
    <row r="101" spans="1:47" s="2" customFormat="1" ht="12">
      <c r="A101" s="41"/>
      <c r="B101" s="42"/>
      <c r="C101" s="43"/>
      <c r="D101" s="230" t="s">
        <v>230</v>
      </c>
      <c r="E101" s="43"/>
      <c r="F101" s="231" t="s">
        <v>2132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230</v>
      </c>
      <c r="AU101" s="20" t="s">
        <v>80</v>
      </c>
    </row>
    <row r="102" spans="1:47" s="2" customFormat="1" ht="12">
      <c r="A102" s="41"/>
      <c r="B102" s="42"/>
      <c r="C102" s="43"/>
      <c r="D102" s="230" t="s">
        <v>1665</v>
      </c>
      <c r="E102" s="43"/>
      <c r="F102" s="290" t="s">
        <v>2133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1665</v>
      </c>
      <c r="AU102" s="20" t="s">
        <v>80</v>
      </c>
    </row>
    <row r="103" spans="1:65" s="2" customFormat="1" ht="24.15" customHeight="1">
      <c r="A103" s="41"/>
      <c r="B103" s="42"/>
      <c r="C103" s="217" t="s">
        <v>82</v>
      </c>
      <c r="D103" s="217" t="s">
        <v>223</v>
      </c>
      <c r="E103" s="218" t="s">
        <v>2134</v>
      </c>
      <c r="F103" s="219" t="s">
        <v>2135</v>
      </c>
      <c r="G103" s="220" t="s">
        <v>238</v>
      </c>
      <c r="H103" s="221">
        <v>2.7</v>
      </c>
      <c r="I103" s="222"/>
      <c r="J103" s="223">
        <f>ROUND(I103*H103,2)</f>
        <v>0</v>
      </c>
      <c r="K103" s="219" t="s">
        <v>632</v>
      </c>
      <c r="L103" s="47"/>
      <c r="M103" s="224" t="s">
        <v>19</v>
      </c>
      <c r="N103" s="225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228</v>
      </c>
      <c r="AT103" s="228" t="s">
        <v>223</v>
      </c>
      <c r="AU103" s="228" t="s">
        <v>80</v>
      </c>
      <c r="AY103" s="20" t="s">
        <v>221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80</v>
      </c>
      <c r="BK103" s="229">
        <f>ROUND(I103*H103,2)</f>
        <v>0</v>
      </c>
      <c r="BL103" s="20" t="s">
        <v>228</v>
      </c>
      <c r="BM103" s="228" t="s">
        <v>228</v>
      </c>
    </row>
    <row r="104" spans="1:47" s="2" customFormat="1" ht="12">
      <c r="A104" s="41"/>
      <c r="B104" s="42"/>
      <c r="C104" s="43"/>
      <c r="D104" s="230" t="s">
        <v>230</v>
      </c>
      <c r="E104" s="43"/>
      <c r="F104" s="231" t="s">
        <v>2135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230</v>
      </c>
      <c r="AU104" s="20" t="s">
        <v>80</v>
      </c>
    </row>
    <row r="105" spans="1:47" s="2" customFormat="1" ht="12">
      <c r="A105" s="41"/>
      <c r="B105" s="42"/>
      <c r="C105" s="43"/>
      <c r="D105" s="230" t="s">
        <v>1665</v>
      </c>
      <c r="E105" s="43"/>
      <c r="F105" s="290" t="s">
        <v>2136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1665</v>
      </c>
      <c r="AU105" s="20" t="s">
        <v>80</v>
      </c>
    </row>
    <row r="106" spans="1:65" s="2" customFormat="1" ht="24.15" customHeight="1">
      <c r="A106" s="41"/>
      <c r="B106" s="42"/>
      <c r="C106" s="217" t="s">
        <v>95</v>
      </c>
      <c r="D106" s="217" t="s">
        <v>223</v>
      </c>
      <c r="E106" s="218" t="s">
        <v>2137</v>
      </c>
      <c r="F106" s="219" t="s">
        <v>2138</v>
      </c>
      <c r="G106" s="220" t="s">
        <v>238</v>
      </c>
      <c r="H106" s="221">
        <v>0.81</v>
      </c>
      <c r="I106" s="222"/>
      <c r="J106" s="223">
        <f>ROUND(I106*H106,2)</f>
        <v>0</v>
      </c>
      <c r="K106" s="219" t="s">
        <v>632</v>
      </c>
      <c r="L106" s="47"/>
      <c r="M106" s="224" t="s">
        <v>19</v>
      </c>
      <c r="N106" s="225" t="s">
        <v>43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228</v>
      </c>
      <c r="AT106" s="228" t="s">
        <v>223</v>
      </c>
      <c r="AU106" s="228" t="s">
        <v>80</v>
      </c>
      <c r="AY106" s="20" t="s">
        <v>221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80</v>
      </c>
      <c r="BK106" s="229">
        <f>ROUND(I106*H106,2)</f>
        <v>0</v>
      </c>
      <c r="BL106" s="20" t="s">
        <v>228</v>
      </c>
      <c r="BM106" s="228" t="s">
        <v>264</v>
      </c>
    </row>
    <row r="107" spans="1:47" s="2" customFormat="1" ht="12">
      <c r="A107" s="41"/>
      <c r="B107" s="42"/>
      <c r="C107" s="43"/>
      <c r="D107" s="230" t="s">
        <v>230</v>
      </c>
      <c r="E107" s="43"/>
      <c r="F107" s="231" t="s">
        <v>2138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230</v>
      </c>
      <c r="AU107" s="20" t="s">
        <v>80</v>
      </c>
    </row>
    <row r="108" spans="1:47" s="2" customFormat="1" ht="12">
      <c r="A108" s="41"/>
      <c r="B108" s="42"/>
      <c r="C108" s="43"/>
      <c r="D108" s="230" t="s">
        <v>1665</v>
      </c>
      <c r="E108" s="43"/>
      <c r="F108" s="290" t="s">
        <v>2136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1665</v>
      </c>
      <c r="AU108" s="20" t="s">
        <v>80</v>
      </c>
    </row>
    <row r="109" spans="1:65" s="2" customFormat="1" ht="24.15" customHeight="1">
      <c r="A109" s="41"/>
      <c r="B109" s="42"/>
      <c r="C109" s="217" t="s">
        <v>228</v>
      </c>
      <c r="D109" s="217" t="s">
        <v>223</v>
      </c>
      <c r="E109" s="218" t="s">
        <v>2139</v>
      </c>
      <c r="F109" s="219" t="s">
        <v>2140</v>
      </c>
      <c r="G109" s="220" t="s">
        <v>238</v>
      </c>
      <c r="H109" s="221">
        <v>8.3</v>
      </c>
      <c r="I109" s="222"/>
      <c r="J109" s="223">
        <f>ROUND(I109*H109,2)</f>
        <v>0</v>
      </c>
      <c r="K109" s="219" t="s">
        <v>632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228</v>
      </c>
      <c r="AT109" s="228" t="s">
        <v>223</v>
      </c>
      <c r="AU109" s="228" t="s">
        <v>80</v>
      </c>
      <c r="AY109" s="20" t="s">
        <v>221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228</v>
      </c>
      <c r="BM109" s="228" t="s">
        <v>279</v>
      </c>
    </row>
    <row r="110" spans="1:47" s="2" customFormat="1" ht="12">
      <c r="A110" s="41"/>
      <c r="B110" s="42"/>
      <c r="C110" s="43"/>
      <c r="D110" s="230" t="s">
        <v>230</v>
      </c>
      <c r="E110" s="43"/>
      <c r="F110" s="231" t="s">
        <v>2140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230</v>
      </c>
      <c r="AU110" s="20" t="s">
        <v>80</v>
      </c>
    </row>
    <row r="111" spans="1:47" s="2" customFormat="1" ht="12">
      <c r="A111" s="41"/>
      <c r="B111" s="42"/>
      <c r="C111" s="43"/>
      <c r="D111" s="230" t="s">
        <v>1665</v>
      </c>
      <c r="E111" s="43"/>
      <c r="F111" s="290" t="s">
        <v>2141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1665</v>
      </c>
      <c r="AU111" s="20" t="s">
        <v>80</v>
      </c>
    </row>
    <row r="112" spans="1:65" s="2" customFormat="1" ht="24.15" customHeight="1">
      <c r="A112" s="41"/>
      <c r="B112" s="42"/>
      <c r="C112" s="217" t="s">
        <v>257</v>
      </c>
      <c r="D112" s="217" t="s">
        <v>223</v>
      </c>
      <c r="E112" s="218" t="s">
        <v>2142</v>
      </c>
      <c r="F112" s="219" t="s">
        <v>2143</v>
      </c>
      <c r="G112" s="220" t="s">
        <v>238</v>
      </c>
      <c r="H112" s="221">
        <v>30.37</v>
      </c>
      <c r="I112" s="222"/>
      <c r="J112" s="223">
        <f>ROUND(I112*H112,2)</f>
        <v>0</v>
      </c>
      <c r="K112" s="219" t="s">
        <v>632</v>
      </c>
      <c r="L112" s="47"/>
      <c r="M112" s="224" t="s">
        <v>19</v>
      </c>
      <c r="N112" s="225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228</v>
      </c>
      <c r="AT112" s="228" t="s">
        <v>223</v>
      </c>
      <c r="AU112" s="228" t="s">
        <v>80</v>
      </c>
      <c r="AY112" s="20" t="s">
        <v>221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80</v>
      </c>
      <c r="BK112" s="229">
        <f>ROUND(I112*H112,2)</f>
        <v>0</v>
      </c>
      <c r="BL112" s="20" t="s">
        <v>228</v>
      </c>
      <c r="BM112" s="228" t="s">
        <v>294</v>
      </c>
    </row>
    <row r="113" spans="1:47" s="2" customFormat="1" ht="12">
      <c r="A113" s="41"/>
      <c r="B113" s="42"/>
      <c r="C113" s="43"/>
      <c r="D113" s="230" t="s">
        <v>230</v>
      </c>
      <c r="E113" s="43"/>
      <c r="F113" s="231" t="s">
        <v>2143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230</v>
      </c>
      <c r="AU113" s="20" t="s">
        <v>80</v>
      </c>
    </row>
    <row r="114" spans="1:47" s="2" customFormat="1" ht="12">
      <c r="A114" s="41"/>
      <c r="B114" s="42"/>
      <c r="C114" s="43"/>
      <c r="D114" s="230" t="s">
        <v>1665</v>
      </c>
      <c r="E114" s="43"/>
      <c r="F114" s="290" t="s">
        <v>2144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1665</v>
      </c>
      <c r="AU114" s="20" t="s">
        <v>80</v>
      </c>
    </row>
    <row r="115" spans="1:65" s="2" customFormat="1" ht="24.15" customHeight="1">
      <c r="A115" s="41"/>
      <c r="B115" s="42"/>
      <c r="C115" s="217" t="s">
        <v>264</v>
      </c>
      <c r="D115" s="217" t="s">
        <v>223</v>
      </c>
      <c r="E115" s="218" t="s">
        <v>2145</v>
      </c>
      <c r="F115" s="219" t="s">
        <v>2146</v>
      </c>
      <c r="G115" s="220" t="s">
        <v>238</v>
      </c>
      <c r="H115" s="221">
        <v>15.36</v>
      </c>
      <c r="I115" s="222"/>
      <c r="J115" s="223">
        <f>ROUND(I115*H115,2)</f>
        <v>0</v>
      </c>
      <c r="K115" s="219" t="s">
        <v>632</v>
      </c>
      <c r="L115" s="47"/>
      <c r="M115" s="224" t="s">
        <v>19</v>
      </c>
      <c r="N115" s="225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228</v>
      </c>
      <c r="AT115" s="228" t="s">
        <v>223</v>
      </c>
      <c r="AU115" s="228" t="s">
        <v>80</v>
      </c>
      <c r="AY115" s="20" t="s">
        <v>221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80</v>
      </c>
      <c r="BK115" s="229">
        <f>ROUND(I115*H115,2)</f>
        <v>0</v>
      </c>
      <c r="BL115" s="20" t="s">
        <v>228</v>
      </c>
      <c r="BM115" s="228" t="s">
        <v>8</v>
      </c>
    </row>
    <row r="116" spans="1:47" s="2" customFormat="1" ht="12">
      <c r="A116" s="41"/>
      <c r="B116" s="42"/>
      <c r="C116" s="43"/>
      <c r="D116" s="230" t="s">
        <v>230</v>
      </c>
      <c r="E116" s="43"/>
      <c r="F116" s="231" t="s">
        <v>2147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230</v>
      </c>
      <c r="AU116" s="20" t="s">
        <v>80</v>
      </c>
    </row>
    <row r="117" spans="1:47" s="2" customFormat="1" ht="12">
      <c r="A117" s="41"/>
      <c r="B117" s="42"/>
      <c r="C117" s="43"/>
      <c r="D117" s="230" t="s">
        <v>1665</v>
      </c>
      <c r="E117" s="43"/>
      <c r="F117" s="290" t="s">
        <v>2148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1665</v>
      </c>
      <c r="AU117" s="20" t="s">
        <v>80</v>
      </c>
    </row>
    <row r="118" spans="1:65" s="2" customFormat="1" ht="24.15" customHeight="1">
      <c r="A118" s="41"/>
      <c r="B118" s="42"/>
      <c r="C118" s="217" t="s">
        <v>272</v>
      </c>
      <c r="D118" s="217" t="s">
        <v>223</v>
      </c>
      <c r="E118" s="218" t="s">
        <v>2149</v>
      </c>
      <c r="F118" s="219" t="s">
        <v>2150</v>
      </c>
      <c r="G118" s="220" t="s">
        <v>238</v>
      </c>
      <c r="H118" s="221">
        <v>22.69</v>
      </c>
      <c r="I118" s="222"/>
      <c r="J118" s="223">
        <f>ROUND(I118*H118,2)</f>
        <v>0</v>
      </c>
      <c r="K118" s="219" t="s">
        <v>632</v>
      </c>
      <c r="L118" s="47"/>
      <c r="M118" s="224" t="s">
        <v>19</v>
      </c>
      <c r="N118" s="225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228</v>
      </c>
      <c r="AT118" s="228" t="s">
        <v>223</v>
      </c>
      <c r="AU118" s="228" t="s">
        <v>80</v>
      </c>
      <c r="AY118" s="20" t="s">
        <v>221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80</v>
      </c>
      <c r="BK118" s="229">
        <f>ROUND(I118*H118,2)</f>
        <v>0</v>
      </c>
      <c r="BL118" s="20" t="s">
        <v>228</v>
      </c>
      <c r="BM118" s="228" t="s">
        <v>323</v>
      </c>
    </row>
    <row r="119" spans="1:47" s="2" customFormat="1" ht="12">
      <c r="A119" s="41"/>
      <c r="B119" s="42"/>
      <c r="C119" s="43"/>
      <c r="D119" s="230" t="s">
        <v>230</v>
      </c>
      <c r="E119" s="43"/>
      <c r="F119" s="231" t="s">
        <v>2151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230</v>
      </c>
      <c r="AU119" s="20" t="s">
        <v>80</v>
      </c>
    </row>
    <row r="120" spans="1:47" s="2" customFormat="1" ht="12">
      <c r="A120" s="41"/>
      <c r="B120" s="42"/>
      <c r="C120" s="43"/>
      <c r="D120" s="230" t="s">
        <v>1665</v>
      </c>
      <c r="E120" s="43"/>
      <c r="F120" s="290" t="s">
        <v>2148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1665</v>
      </c>
      <c r="AU120" s="20" t="s">
        <v>80</v>
      </c>
    </row>
    <row r="121" spans="1:65" s="2" customFormat="1" ht="33" customHeight="1">
      <c r="A121" s="41"/>
      <c r="B121" s="42"/>
      <c r="C121" s="217" t="s">
        <v>279</v>
      </c>
      <c r="D121" s="217" t="s">
        <v>223</v>
      </c>
      <c r="E121" s="218" t="s">
        <v>2152</v>
      </c>
      <c r="F121" s="219" t="s">
        <v>2153</v>
      </c>
      <c r="G121" s="220" t="s">
        <v>238</v>
      </c>
      <c r="H121" s="221">
        <v>22.69</v>
      </c>
      <c r="I121" s="222"/>
      <c r="J121" s="223">
        <f>ROUND(I121*H121,2)</f>
        <v>0</v>
      </c>
      <c r="K121" s="219" t="s">
        <v>632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228</v>
      </c>
      <c r="AT121" s="228" t="s">
        <v>223</v>
      </c>
      <c r="AU121" s="228" t="s">
        <v>80</v>
      </c>
      <c r="AY121" s="20" t="s">
        <v>221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80</v>
      </c>
      <c r="BK121" s="229">
        <f>ROUND(I121*H121,2)</f>
        <v>0</v>
      </c>
      <c r="BL121" s="20" t="s">
        <v>228</v>
      </c>
      <c r="BM121" s="228" t="s">
        <v>341</v>
      </c>
    </row>
    <row r="122" spans="1:47" s="2" customFormat="1" ht="12">
      <c r="A122" s="41"/>
      <c r="B122" s="42"/>
      <c r="C122" s="43"/>
      <c r="D122" s="230" t="s">
        <v>230</v>
      </c>
      <c r="E122" s="43"/>
      <c r="F122" s="231" t="s">
        <v>2154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230</v>
      </c>
      <c r="AU122" s="20" t="s">
        <v>80</v>
      </c>
    </row>
    <row r="123" spans="1:65" s="2" customFormat="1" ht="33" customHeight="1">
      <c r="A123" s="41"/>
      <c r="B123" s="42"/>
      <c r="C123" s="217" t="s">
        <v>286</v>
      </c>
      <c r="D123" s="217" t="s">
        <v>223</v>
      </c>
      <c r="E123" s="218" t="s">
        <v>2155</v>
      </c>
      <c r="F123" s="219" t="s">
        <v>2156</v>
      </c>
      <c r="G123" s="220" t="s">
        <v>238</v>
      </c>
      <c r="H123" s="221">
        <v>22.69</v>
      </c>
      <c r="I123" s="222"/>
      <c r="J123" s="223">
        <f>ROUND(I123*H123,2)</f>
        <v>0</v>
      </c>
      <c r="K123" s="219" t="s">
        <v>632</v>
      </c>
      <c r="L123" s="47"/>
      <c r="M123" s="224" t="s">
        <v>19</v>
      </c>
      <c r="N123" s="225" t="s">
        <v>43</v>
      </c>
      <c r="O123" s="87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8" t="s">
        <v>228</v>
      </c>
      <c r="AT123" s="228" t="s">
        <v>223</v>
      </c>
      <c r="AU123" s="228" t="s">
        <v>80</v>
      </c>
      <c r="AY123" s="20" t="s">
        <v>221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0" t="s">
        <v>80</v>
      </c>
      <c r="BK123" s="229">
        <f>ROUND(I123*H123,2)</f>
        <v>0</v>
      </c>
      <c r="BL123" s="20" t="s">
        <v>228</v>
      </c>
      <c r="BM123" s="228" t="s">
        <v>355</v>
      </c>
    </row>
    <row r="124" spans="1:47" s="2" customFormat="1" ht="12">
      <c r="A124" s="41"/>
      <c r="B124" s="42"/>
      <c r="C124" s="43"/>
      <c r="D124" s="230" t="s">
        <v>230</v>
      </c>
      <c r="E124" s="43"/>
      <c r="F124" s="231" t="s">
        <v>2156</v>
      </c>
      <c r="G124" s="43"/>
      <c r="H124" s="43"/>
      <c r="I124" s="232"/>
      <c r="J124" s="43"/>
      <c r="K124" s="43"/>
      <c r="L124" s="47"/>
      <c r="M124" s="233"/>
      <c r="N124" s="234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230</v>
      </c>
      <c r="AU124" s="20" t="s">
        <v>80</v>
      </c>
    </row>
    <row r="125" spans="1:65" s="2" customFormat="1" ht="24.15" customHeight="1">
      <c r="A125" s="41"/>
      <c r="B125" s="42"/>
      <c r="C125" s="217" t="s">
        <v>294</v>
      </c>
      <c r="D125" s="217" t="s">
        <v>223</v>
      </c>
      <c r="E125" s="218" t="s">
        <v>2157</v>
      </c>
      <c r="F125" s="219" t="s">
        <v>2158</v>
      </c>
      <c r="G125" s="220" t="s">
        <v>238</v>
      </c>
      <c r="H125" s="221">
        <v>45.37</v>
      </c>
      <c r="I125" s="222"/>
      <c r="J125" s="223">
        <f>ROUND(I125*H125,2)</f>
        <v>0</v>
      </c>
      <c r="K125" s="219" t="s">
        <v>632</v>
      </c>
      <c r="L125" s="47"/>
      <c r="M125" s="224" t="s">
        <v>19</v>
      </c>
      <c r="N125" s="225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228</v>
      </c>
      <c r="AT125" s="228" t="s">
        <v>223</v>
      </c>
      <c r="AU125" s="228" t="s">
        <v>80</v>
      </c>
      <c r="AY125" s="20" t="s">
        <v>221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80</v>
      </c>
      <c r="BK125" s="229">
        <f>ROUND(I125*H125,2)</f>
        <v>0</v>
      </c>
      <c r="BL125" s="20" t="s">
        <v>228</v>
      </c>
      <c r="BM125" s="228" t="s">
        <v>370</v>
      </c>
    </row>
    <row r="126" spans="1:47" s="2" customFormat="1" ht="12">
      <c r="A126" s="41"/>
      <c r="B126" s="42"/>
      <c r="C126" s="43"/>
      <c r="D126" s="230" t="s">
        <v>230</v>
      </c>
      <c r="E126" s="43"/>
      <c r="F126" s="231" t="s">
        <v>2158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230</v>
      </c>
      <c r="AU126" s="20" t="s">
        <v>80</v>
      </c>
    </row>
    <row r="127" spans="1:65" s="2" customFormat="1" ht="24.15" customHeight="1">
      <c r="A127" s="41"/>
      <c r="B127" s="42"/>
      <c r="C127" s="217" t="s">
        <v>302</v>
      </c>
      <c r="D127" s="217" t="s">
        <v>223</v>
      </c>
      <c r="E127" s="218" t="s">
        <v>2159</v>
      </c>
      <c r="F127" s="219" t="s">
        <v>2160</v>
      </c>
      <c r="G127" s="220" t="s">
        <v>238</v>
      </c>
      <c r="H127" s="221">
        <v>6.66</v>
      </c>
      <c r="I127" s="222"/>
      <c r="J127" s="223">
        <f>ROUND(I127*H127,2)</f>
        <v>0</v>
      </c>
      <c r="K127" s="219" t="s">
        <v>632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228</v>
      </c>
      <c r="AT127" s="228" t="s">
        <v>223</v>
      </c>
      <c r="AU127" s="228" t="s">
        <v>80</v>
      </c>
      <c r="AY127" s="20" t="s">
        <v>221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80</v>
      </c>
      <c r="BK127" s="229">
        <f>ROUND(I127*H127,2)</f>
        <v>0</v>
      </c>
      <c r="BL127" s="20" t="s">
        <v>228</v>
      </c>
      <c r="BM127" s="228" t="s">
        <v>381</v>
      </c>
    </row>
    <row r="128" spans="1:47" s="2" customFormat="1" ht="12">
      <c r="A128" s="41"/>
      <c r="B128" s="42"/>
      <c r="C128" s="43"/>
      <c r="D128" s="230" t="s">
        <v>230</v>
      </c>
      <c r="E128" s="43"/>
      <c r="F128" s="231" t="s">
        <v>2160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230</v>
      </c>
      <c r="AU128" s="20" t="s">
        <v>80</v>
      </c>
    </row>
    <row r="129" spans="1:47" s="2" customFormat="1" ht="12">
      <c r="A129" s="41"/>
      <c r="B129" s="42"/>
      <c r="C129" s="43"/>
      <c r="D129" s="230" t="s">
        <v>1665</v>
      </c>
      <c r="E129" s="43"/>
      <c r="F129" s="290" t="s">
        <v>2161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1665</v>
      </c>
      <c r="AU129" s="20" t="s">
        <v>80</v>
      </c>
    </row>
    <row r="130" spans="1:65" s="2" customFormat="1" ht="24.15" customHeight="1">
      <c r="A130" s="41"/>
      <c r="B130" s="42"/>
      <c r="C130" s="217" t="s">
        <v>8</v>
      </c>
      <c r="D130" s="217" t="s">
        <v>223</v>
      </c>
      <c r="E130" s="218" t="s">
        <v>2162</v>
      </c>
      <c r="F130" s="219" t="s">
        <v>2163</v>
      </c>
      <c r="G130" s="220" t="s">
        <v>238</v>
      </c>
      <c r="H130" s="221">
        <v>13.32</v>
      </c>
      <c r="I130" s="222"/>
      <c r="J130" s="223">
        <f>ROUND(I130*H130,2)</f>
        <v>0</v>
      </c>
      <c r="K130" s="219" t="s">
        <v>632</v>
      </c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228</v>
      </c>
      <c r="AT130" s="228" t="s">
        <v>223</v>
      </c>
      <c r="AU130" s="228" t="s">
        <v>80</v>
      </c>
      <c r="AY130" s="20" t="s">
        <v>221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80</v>
      </c>
      <c r="BK130" s="229">
        <f>ROUND(I130*H130,2)</f>
        <v>0</v>
      </c>
      <c r="BL130" s="20" t="s">
        <v>228</v>
      </c>
      <c r="BM130" s="228" t="s">
        <v>396</v>
      </c>
    </row>
    <row r="131" spans="1:47" s="2" customFormat="1" ht="12">
      <c r="A131" s="41"/>
      <c r="B131" s="42"/>
      <c r="C131" s="43"/>
      <c r="D131" s="230" t="s">
        <v>230</v>
      </c>
      <c r="E131" s="43"/>
      <c r="F131" s="231" t="s">
        <v>2163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230</v>
      </c>
      <c r="AU131" s="20" t="s">
        <v>80</v>
      </c>
    </row>
    <row r="132" spans="1:47" s="2" customFormat="1" ht="12">
      <c r="A132" s="41"/>
      <c r="B132" s="42"/>
      <c r="C132" s="43"/>
      <c r="D132" s="230" t="s">
        <v>1665</v>
      </c>
      <c r="E132" s="43"/>
      <c r="F132" s="290" t="s">
        <v>2164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1665</v>
      </c>
      <c r="AU132" s="20" t="s">
        <v>80</v>
      </c>
    </row>
    <row r="133" spans="1:65" s="2" customFormat="1" ht="16.5" customHeight="1">
      <c r="A133" s="41"/>
      <c r="B133" s="42"/>
      <c r="C133" s="217" t="s">
        <v>316</v>
      </c>
      <c r="D133" s="217" t="s">
        <v>223</v>
      </c>
      <c r="E133" s="218" t="s">
        <v>2165</v>
      </c>
      <c r="F133" s="219" t="s">
        <v>2166</v>
      </c>
      <c r="G133" s="220" t="s">
        <v>267</v>
      </c>
      <c r="H133" s="221">
        <v>39.97</v>
      </c>
      <c r="I133" s="222"/>
      <c r="J133" s="223">
        <f>ROUND(I133*H133,2)</f>
        <v>0</v>
      </c>
      <c r="K133" s="219" t="s">
        <v>632</v>
      </c>
      <c r="L133" s="47"/>
      <c r="M133" s="224" t="s">
        <v>19</v>
      </c>
      <c r="N133" s="225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228</v>
      </c>
      <c r="AT133" s="228" t="s">
        <v>223</v>
      </c>
      <c r="AU133" s="228" t="s">
        <v>80</v>
      </c>
      <c r="AY133" s="20" t="s">
        <v>221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80</v>
      </c>
      <c r="BK133" s="229">
        <f>ROUND(I133*H133,2)</f>
        <v>0</v>
      </c>
      <c r="BL133" s="20" t="s">
        <v>228</v>
      </c>
      <c r="BM133" s="228" t="s">
        <v>431</v>
      </c>
    </row>
    <row r="134" spans="1:47" s="2" customFormat="1" ht="12">
      <c r="A134" s="41"/>
      <c r="B134" s="42"/>
      <c r="C134" s="43"/>
      <c r="D134" s="230" t="s">
        <v>230</v>
      </c>
      <c r="E134" s="43"/>
      <c r="F134" s="231" t="s">
        <v>2166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230</v>
      </c>
      <c r="AU134" s="20" t="s">
        <v>80</v>
      </c>
    </row>
    <row r="135" spans="1:65" s="2" customFormat="1" ht="24.15" customHeight="1">
      <c r="A135" s="41"/>
      <c r="B135" s="42"/>
      <c r="C135" s="217" t="s">
        <v>323</v>
      </c>
      <c r="D135" s="217" t="s">
        <v>223</v>
      </c>
      <c r="E135" s="218" t="s">
        <v>2167</v>
      </c>
      <c r="F135" s="219" t="s">
        <v>2168</v>
      </c>
      <c r="G135" s="220" t="s">
        <v>238</v>
      </c>
      <c r="H135" s="221">
        <v>7.68</v>
      </c>
      <c r="I135" s="222"/>
      <c r="J135" s="223">
        <f>ROUND(I135*H135,2)</f>
        <v>0</v>
      </c>
      <c r="K135" s="219" t="s">
        <v>632</v>
      </c>
      <c r="L135" s="47"/>
      <c r="M135" s="224" t="s">
        <v>19</v>
      </c>
      <c r="N135" s="225" t="s">
        <v>43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228</v>
      </c>
      <c r="AT135" s="228" t="s">
        <v>223</v>
      </c>
      <c r="AU135" s="228" t="s">
        <v>80</v>
      </c>
      <c r="AY135" s="20" t="s">
        <v>221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80</v>
      </c>
      <c r="BK135" s="229">
        <f>ROUND(I135*H135,2)</f>
        <v>0</v>
      </c>
      <c r="BL135" s="20" t="s">
        <v>228</v>
      </c>
      <c r="BM135" s="228" t="s">
        <v>461</v>
      </c>
    </row>
    <row r="136" spans="1:47" s="2" customFormat="1" ht="12">
      <c r="A136" s="41"/>
      <c r="B136" s="42"/>
      <c r="C136" s="43"/>
      <c r="D136" s="230" t="s">
        <v>230</v>
      </c>
      <c r="E136" s="43"/>
      <c r="F136" s="231" t="s">
        <v>2168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230</v>
      </c>
      <c r="AU136" s="20" t="s">
        <v>80</v>
      </c>
    </row>
    <row r="137" spans="1:47" s="2" customFormat="1" ht="12">
      <c r="A137" s="41"/>
      <c r="B137" s="42"/>
      <c r="C137" s="43"/>
      <c r="D137" s="230" t="s">
        <v>1665</v>
      </c>
      <c r="E137" s="43"/>
      <c r="F137" s="290" t="s">
        <v>2169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1665</v>
      </c>
      <c r="AU137" s="20" t="s">
        <v>80</v>
      </c>
    </row>
    <row r="138" spans="1:65" s="2" customFormat="1" ht="24.15" customHeight="1">
      <c r="A138" s="41"/>
      <c r="B138" s="42"/>
      <c r="C138" s="217" t="s">
        <v>333</v>
      </c>
      <c r="D138" s="217" t="s">
        <v>223</v>
      </c>
      <c r="E138" s="218" t="s">
        <v>2170</v>
      </c>
      <c r="F138" s="219" t="s">
        <v>2171</v>
      </c>
      <c r="G138" s="220" t="s">
        <v>267</v>
      </c>
      <c r="H138" s="221">
        <v>39.97</v>
      </c>
      <c r="I138" s="222"/>
      <c r="J138" s="223">
        <f>ROUND(I138*H138,2)</f>
        <v>0</v>
      </c>
      <c r="K138" s="219" t="s">
        <v>632</v>
      </c>
      <c r="L138" s="47"/>
      <c r="M138" s="224" t="s">
        <v>19</v>
      </c>
      <c r="N138" s="225" t="s">
        <v>43</v>
      </c>
      <c r="O138" s="87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8" t="s">
        <v>228</v>
      </c>
      <c r="AT138" s="228" t="s">
        <v>223</v>
      </c>
      <c r="AU138" s="228" t="s">
        <v>80</v>
      </c>
      <c r="AY138" s="20" t="s">
        <v>221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0" t="s">
        <v>80</v>
      </c>
      <c r="BK138" s="229">
        <f>ROUND(I138*H138,2)</f>
        <v>0</v>
      </c>
      <c r="BL138" s="20" t="s">
        <v>228</v>
      </c>
      <c r="BM138" s="228" t="s">
        <v>473</v>
      </c>
    </row>
    <row r="139" spans="1:47" s="2" customFormat="1" ht="12">
      <c r="A139" s="41"/>
      <c r="B139" s="42"/>
      <c r="C139" s="43"/>
      <c r="D139" s="230" t="s">
        <v>230</v>
      </c>
      <c r="E139" s="43"/>
      <c r="F139" s="231" t="s">
        <v>2171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230</v>
      </c>
      <c r="AU139" s="20" t="s">
        <v>80</v>
      </c>
    </row>
    <row r="140" spans="1:47" s="2" customFormat="1" ht="12">
      <c r="A140" s="41"/>
      <c r="B140" s="42"/>
      <c r="C140" s="43"/>
      <c r="D140" s="230" t="s">
        <v>1665</v>
      </c>
      <c r="E140" s="43"/>
      <c r="F140" s="290" t="s">
        <v>2172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1665</v>
      </c>
      <c r="AU140" s="20" t="s">
        <v>80</v>
      </c>
    </row>
    <row r="141" spans="1:63" s="12" customFormat="1" ht="25.9" customHeight="1">
      <c r="A141" s="12"/>
      <c r="B141" s="201"/>
      <c r="C141" s="202"/>
      <c r="D141" s="203" t="s">
        <v>71</v>
      </c>
      <c r="E141" s="204" t="s">
        <v>83</v>
      </c>
      <c r="F141" s="204" t="s">
        <v>2173</v>
      </c>
      <c r="G141" s="202"/>
      <c r="H141" s="202"/>
      <c r="I141" s="205"/>
      <c r="J141" s="206">
        <f>BK141</f>
        <v>0</v>
      </c>
      <c r="K141" s="202"/>
      <c r="L141" s="207"/>
      <c r="M141" s="208"/>
      <c r="N141" s="209"/>
      <c r="O141" s="209"/>
      <c r="P141" s="210">
        <f>SUM(P142:P157)</f>
        <v>0</v>
      </c>
      <c r="Q141" s="209"/>
      <c r="R141" s="210">
        <f>SUM(R142:R157)</f>
        <v>0</v>
      </c>
      <c r="S141" s="209"/>
      <c r="T141" s="211">
        <f>SUM(T142:T157)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80</v>
      </c>
      <c r="AT141" s="213" t="s">
        <v>71</v>
      </c>
      <c r="AU141" s="213" t="s">
        <v>72</v>
      </c>
      <c r="AY141" s="212" t="s">
        <v>221</v>
      </c>
      <c r="BK141" s="214">
        <f>SUM(BK142:BK157)</f>
        <v>0</v>
      </c>
    </row>
    <row r="142" spans="1:65" s="2" customFormat="1" ht="24.15" customHeight="1">
      <c r="A142" s="41"/>
      <c r="B142" s="42"/>
      <c r="C142" s="217" t="s">
        <v>341</v>
      </c>
      <c r="D142" s="217" t="s">
        <v>223</v>
      </c>
      <c r="E142" s="218" t="s">
        <v>2174</v>
      </c>
      <c r="F142" s="219" t="s">
        <v>2175</v>
      </c>
      <c r="G142" s="220" t="s">
        <v>336</v>
      </c>
      <c r="H142" s="221">
        <v>1</v>
      </c>
      <c r="I142" s="222"/>
      <c r="J142" s="223">
        <f>ROUND(I142*H142,2)</f>
        <v>0</v>
      </c>
      <c r="K142" s="219" t="s">
        <v>632</v>
      </c>
      <c r="L142" s="47"/>
      <c r="M142" s="224" t="s">
        <v>19</v>
      </c>
      <c r="N142" s="225" t="s">
        <v>43</v>
      </c>
      <c r="O142" s="87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8" t="s">
        <v>228</v>
      </c>
      <c r="AT142" s="228" t="s">
        <v>223</v>
      </c>
      <c r="AU142" s="228" t="s">
        <v>80</v>
      </c>
      <c r="AY142" s="20" t="s">
        <v>221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0" t="s">
        <v>80</v>
      </c>
      <c r="BK142" s="229">
        <f>ROUND(I142*H142,2)</f>
        <v>0</v>
      </c>
      <c r="BL142" s="20" t="s">
        <v>228</v>
      </c>
      <c r="BM142" s="228" t="s">
        <v>484</v>
      </c>
    </row>
    <row r="143" spans="1:47" s="2" customFormat="1" ht="12">
      <c r="A143" s="41"/>
      <c r="B143" s="42"/>
      <c r="C143" s="43"/>
      <c r="D143" s="230" t="s">
        <v>230</v>
      </c>
      <c r="E143" s="43"/>
      <c r="F143" s="231" t="s">
        <v>2175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230</v>
      </c>
      <c r="AU143" s="20" t="s">
        <v>80</v>
      </c>
    </row>
    <row r="144" spans="1:65" s="2" customFormat="1" ht="24.15" customHeight="1">
      <c r="A144" s="41"/>
      <c r="B144" s="42"/>
      <c r="C144" s="217" t="s">
        <v>348</v>
      </c>
      <c r="D144" s="217" t="s">
        <v>223</v>
      </c>
      <c r="E144" s="218" t="s">
        <v>2176</v>
      </c>
      <c r="F144" s="219" t="s">
        <v>2177</v>
      </c>
      <c r="G144" s="220" t="s">
        <v>336</v>
      </c>
      <c r="H144" s="221">
        <v>1</v>
      </c>
      <c r="I144" s="222"/>
      <c r="J144" s="223">
        <f>ROUND(I144*H144,2)</f>
        <v>0</v>
      </c>
      <c r="K144" s="219" t="s">
        <v>632</v>
      </c>
      <c r="L144" s="47"/>
      <c r="M144" s="224" t="s">
        <v>19</v>
      </c>
      <c r="N144" s="225" t="s">
        <v>43</v>
      </c>
      <c r="O144" s="87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8" t="s">
        <v>228</v>
      </c>
      <c r="AT144" s="228" t="s">
        <v>223</v>
      </c>
      <c r="AU144" s="228" t="s">
        <v>80</v>
      </c>
      <c r="AY144" s="20" t="s">
        <v>221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0" t="s">
        <v>80</v>
      </c>
      <c r="BK144" s="229">
        <f>ROUND(I144*H144,2)</f>
        <v>0</v>
      </c>
      <c r="BL144" s="20" t="s">
        <v>228</v>
      </c>
      <c r="BM144" s="228" t="s">
        <v>497</v>
      </c>
    </row>
    <row r="145" spans="1:47" s="2" customFormat="1" ht="12">
      <c r="A145" s="41"/>
      <c r="B145" s="42"/>
      <c r="C145" s="43"/>
      <c r="D145" s="230" t="s">
        <v>230</v>
      </c>
      <c r="E145" s="43"/>
      <c r="F145" s="231" t="s">
        <v>2177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230</v>
      </c>
      <c r="AU145" s="20" t="s">
        <v>80</v>
      </c>
    </row>
    <row r="146" spans="1:65" s="2" customFormat="1" ht="44.25" customHeight="1">
      <c r="A146" s="41"/>
      <c r="B146" s="42"/>
      <c r="C146" s="217" t="s">
        <v>355</v>
      </c>
      <c r="D146" s="217" t="s">
        <v>223</v>
      </c>
      <c r="E146" s="218" t="s">
        <v>2178</v>
      </c>
      <c r="F146" s="219" t="s">
        <v>2179</v>
      </c>
      <c r="G146" s="220" t="s">
        <v>336</v>
      </c>
      <c r="H146" s="221">
        <v>1</v>
      </c>
      <c r="I146" s="222"/>
      <c r="J146" s="223">
        <f>ROUND(I146*H146,2)</f>
        <v>0</v>
      </c>
      <c r="K146" s="219" t="s">
        <v>632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228</v>
      </c>
      <c r="AT146" s="228" t="s">
        <v>223</v>
      </c>
      <c r="AU146" s="228" t="s">
        <v>80</v>
      </c>
      <c r="AY146" s="20" t="s">
        <v>221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80</v>
      </c>
      <c r="BK146" s="229">
        <f>ROUND(I146*H146,2)</f>
        <v>0</v>
      </c>
      <c r="BL146" s="20" t="s">
        <v>228</v>
      </c>
      <c r="BM146" s="228" t="s">
        <v>508</v>
      </c>
    </row>
    <row r="147" spans="1:47" s="2" customFormat="1" ht="12">
      <c r="A147" s="41"/>
      <c r="B147" s="42"/>
      <c r="C147" s="43"/>
      <c r="D147" s="230" t="s">
        <v>230</v>
      </c>
      <c r="E147" s="43"/>
      <c r="F147" s="231" t="s">
        <v>2179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230</v>
      </c>
      <c r="AU147" s="20" t="s">
        <v>80</v>
      </c>
    </row>
    <row r="148" spans="1:47" s="2" customFormat="1" ht="12">
      <c r="A148" s="41"/>
      <c r="B148" s="42"/>
      <c r="C148" s="43"/>
      <c r="D148" s="230" t="s">
        <v>1665</v>
      </c>
      <c r="E148" s="43"/>
      <c r="F148" s="290" t="s">
        <v>2180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1665</v>
      </c>
      <c r="AU148" s="20" t="s">
        <v>80</v>
      </c>
    </row>
    <row r="149" spans="1:65" s="2" customFormat="1" ht="16.5" customHeight="1">
      <c r="A149" s="41"/>
      <c r="B149" s="42"/>
      <c r="C149" s="217" t="s">
        <v>362</v>
      </c>
      <c r="D149" s="217" t="s">
        <v>223</v>
      </c>
      <c r="E149" s="218" t="s">
        <v>2181</v>
      </c>
      <c r="F149" s="219" t="s">
        <v>2182</v>
      </c>
      <c r="G149" s="220" t="s">
        <v>336</v>
      </c>
      <c r="H149" s="221">
        <v>1</v>
      </c>
      <c r="I149" s="222"/>
      <c r="J149" s="223">
        <f>ROUND(I149*H149,2)</f>
        <v>0</v>
      </c>
      <c r="K149" s="219" t="s">
        <v>632</v>
      </c>
      <c r="L149" s="47"/>
      <c r="M149" s="224" t="s">
        <v>19</v>
      </c>
      <c r="N149" s="225" t="s">
        <v>43</v>
      </c>
      <c r="O149" s="87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8" t="s">
        <v>228</v>
      </c>
      <c r="AT149" s="228" t="s">
        <v>223</v>
      </c>
      <c r="AU149" s="228" t="s">
        <v>80</v>
      </c>
      <c r="AY149" s="20" t="s">
        <v>221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0" t="s">
        <v>80</v>
      </c>
      <c r="BK149" s="229">
        <f>ROUND(I149*H149,2)</f>
        <v>0</v>
      </c>
      <c r="BL149" s="20" t="s">
        <v>228</v>
      </c>
      <c r="BM149" s="228" t="s">
        <v>520</v>
      </c>
    </row>
    <row r="150" spans="1:47" s="2" customFormat="1" ht="12">
      <c r="A150" s="41"/>
      <c r="B150" s="42"/>
      <c r="C150" s="43"/>
      <c r="D150" s="230" t="s">
        <v>230</v>
      </c>
      <c r="E150" s="43"/>
      <c r="F150" s="231" t="s">
        <v>2182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230</v>
      </c>
      <c r="AU150" s="20" t="s">
        <v>80</v>
      </c>
    </row>
    <row r="151" spans="1:65" s="2" customFormat="1" ht="16.5" customHeight="1">
      <c r="A151" s="41"/>
      <c r="B151" s="42"/>
      <c r="C151" s="217" t="s">
        <v>370</v>
      </c>
      <c r="D151" s="217" t="s">
        <v>223</v>
      </c>
      <c r="E151" s="218" t="s">
        <v>2183</v>
      </c>
      <c r="F151" s="219" t="s">
        <v>2184</v>
      </c>
      <c r="G151" s="220" t="s">
        <v>336</v>
      </c>
      <c r="H151" s="221">
        <v>1</v>
      </c>
      <c r="I151" s="222"/>
      <c r="J151" s="223">
        <f>ROUND(I151*H151,2)</f>
        <v>0</v>
      </c>
      <c r="K151" s="219" t="s">
        <v>632</v>
      </c>
      <c r="L151" s="47"/>
      <c r="M151" s="224" t="s">
        <v>19</v>
      </c>
      <c r="N151" s="225" t="s">
        <v>43</v>
      </c>
      <c r="O151" s="87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8" t="s">
        <v>228</v>
      </c>
      <c r="AT151" s="228" t="s">
        <v>223</v>
      </c>
      <c r="AU151" s="228" t="s">
        <v>80</v>
      </c>
      <c r="AY151" s="20" t="s">
        <v>221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0" t="s">
        <v>80</v>
      </c>
      <c r="BK151" s="229">
        <f>ROUND(I151*H151,2)</f>
        <v>0</v>
      </c>
      <c r="BL151" s="20" t="s">
        <v>228</v>
      </c>
      <c r="BM151" s="228" t="s">
        <v>532</v>
      </c>
    </row>
    <row r="152" spans="1:47" s="2" customFormat="1" ht="12">
      <c r="A152" s="41"/>
      <c r="B152" s="42"/>
      <c r="C152" s="43"/>
      <c r="D152" s="230" t="s">
        <v>230</v>
      </c>
      <c r="E152" s="43"/>
      <c r="F152" s="231" t="s">
        <v>2184</v>
      </c>
      <c r="G152" s="43"/>
      <c r="H152" s="43"/>
      <c r="I152" s="232"/>
      <c r="J152" s="43"/>
      <c r="K152" s="43"/>
      <c r="L152" s="47"/>
      <c r="M152" s="233"/>
      <c r="N152" s="23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230</v>
      </c>
      <c r="AU152" s="20" t="s">
        <v>80</v>
      </c>
    </row>
    <row r="153" spans="1:65" s="2" customFormat="1" ht="16.5" customHeight="1">
      <c r="A153" s="41"/>
      <c r="B153" s="42"/>
      <c r="C153" s="217" t="s">
        <v>7</v>
      </c>
      <c r="D153" s="217" t="s">
        <v>223</v>
      </c>
      <c r="E153" s="218" t="s">
        <v>2185</v>
      </c>
      <c r="F153" s="219" t="s">
        <v>2186</v>
      </c>
      <c r="G153" s="220" t="s">
        <v>336</v>
      </c>
      <c r="H153" s="221">
        <v>1</v>
      </c>
      <c r="I153" s="222"/>
      <c r="J153" s="223">
        <f>ROUND(I153*H153,2)</f>
        <v>0</v>
      </c>
      <c r="K153" s="219" t="s">
        <v>632</v>
      </c>
      <c r="L153" s="47"/>
      <c r="M153" s="224" t="s">
        <v>19</v>
      </c>
      <c r="N153" s="225" t="s">
        <v>43</v>
      </c>
      <c r="O153" s="87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8" t="s">
        <v>228</v>
      </c>
      <c r="AT153" s="228" t="s">
        <v>223</v>
      </c>
      <c r="AU153" s="228" t="s">
        <v>80</v>
      </c>
      <c r="AY153" s="20" t="s">
        <v>221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0" t="s">
        <v>80</v>
      </c>
      <c r="BK153" s="229">
        <f>ROUND(I153*H153,2)</f>
        <v>0</v>
      </c>
      <c r="BL153" s="20" t="s">
        <v>228</v>
      </c>
      <c r="BM153" s="228" t="s">
        <v>544</v>
      </c>
    </row>
    <row r="154" spans="1:47" s="2" customFormat="1" ht="12">
      <c r="A154" s="41"/>
      <c r="B154" s="42"/>
      <c r="C154" s="43"/>
      <c r="D154" s="230" t="s">
        <v>230</v>
      </c>
      <c r="E154" s="43"/>
      <c r="F154" s="231" t="s">
        <v>2186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230</v>
      </c>
      <c r="AU154" s="20" t="s">
        <v>80</v>
      </c>
    </row>
    <row r="155" spans="1:65" s="2" customFormat="1" ht="24.15" customHeight="1">
      <c r="A155" s="41"/>
      <c r="B155" s="42"/>
      <c r="C155" s="217" t="s">
        <v>381</v>
      </c>
      <c r="D155" s="217" t="s">
        <v>223</v>
      </c>
      <c r="E155" s="218" t="s">
        <v>2187</v>
      </c>
      <c r="F155" s="219" t="s">
        <v>2188</v>
      </c>
      <c r="G155" s="220" t="s">
        <v>267</v>
      </c>
      <c r="H155" s="221">
        <v>0.043</v>
      </c>
      <c r="I155" s="222"/>
      <c r="J155" s="223">
        <f>ROUND(I155*H155,2)</f>
        <v>0</v>
      </c>
      <c r="K155" s="219" t="s">
        <v>632</v>
      </c>
      <c r="L155" s="47"/>
      <c r="M155" s="224" t="s">
        <v>19</v>
      </c>
      <c r="N155" s="225" t="s">
        <v>43</v>
      </c>
      <c r="O155" s="87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228</v>
      </c>
      <c r="AT155" s="228" t="s">
        <v>223</v>
      </c>
      <c r="AU155" s="228" t="s">
        <v>80</v>
      </c>
      <c r="AY155" s="20" t="s">
        <v>221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0" t="s">
        <v>80</v>
      </c>
      <c r="BK155" s="229">
        <f>ROUND(I155*H155,2)</f>
        <v>0</v>
      </c>
      <c r="BL155" s="20" t="s">
        <v>228</v>
      </c>
      <c r="BM155" s="228" t="s">
        <v>557</v>
      </c>
    </row>
    <row r="156" spans="1:47" s="2" customFormat="1" ht="12">
      <c r="A156" s="41"/>
      <c r="B156" s="42"/>
      <c r="C156" s="43"/>
      <c r="D156" s="230" t="s">
        <v>230</v>
      </c>
      <c r="E156" s="43"/>
      <c r="F156" s="231" t="s">
        <v>2188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230</v>
      </c>
      <c r="AU156" s="20" t="s">
        <v>80</v>
      </c>
    </row>
    <row r="157" spans="1:47" s="2" customFormat="1" ht="12">
      <c r="A157" s="41"/>
      <c r="B157" s="42"/>
      <c r="C157" s="43"/>
      <c r="D157" s="230" t="s">
        <v>1665</v>
      </c>
      <c r="E157" s="43"/>
      <c r="F157" s="290" t="s">
        <v>2189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1665</v>
      </c>
      <c r="AU157" s="20" t="s">
        <v>80</v>
      </c>
    </row>
    <row r="158" spans="1:63" s="12" customFormat="1" ht="25.9" customHeight="1">
      <c r="A158" s="12"/>
      <c r="B158" s="201"/>
      <c r="C158" s="202"/>
      <c r="D158" s="203" t="s">
        <v>71</v>
      </c>
      <c r="E158" s="204" t="s">
        <v>2190</v>
      </c>
      <c r="F158" s="204" t="s">
        <v>854</v>
      </c>
      <c r="G158" s="202"/>
      <c r="H158" s="202"/>
      <c r="I158" s="205"/>
      <c r="J158" s="206">
        <f>BK158</f>
        <v>0</v>
      </c>
      <c r="K158" s="202"/>
      <c r="L158" s="207"/>
      <c r="M158" s="208"/>
      <c r="N158" s="209"/>
      <c r="O158" s="209"/>
      <c r="P158" s="210">
        <f>SUM(P159:P163)</f>
        <v>0</v>
      </c>
      <c r="Q158" s="209"/>
      <c r="R158" s="210">
        <f>SUM(R159:R163)</f>
        <v>0</v>
      </c>
      <c r="S158" s="209"/>
      <c r="T158" s="211">
        <f>SUM(T159:T163)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2" t="s">
        <v>80</v>
      </c>
      <c r="AT158" s="213" t="s">
        <v>71</v>
      </c>
      <c r="AU158" s="213" t="s">
        <v>72</v>
      </c>
      <c r="AY158" s="212" t="s">
        <v>221</v>
      </c>
      <c r="BK158" s="214">
        <f>SUM(BK159:BK163)</f>
        <v>0</v>
      </c>
    </row>
    <row r="159" spans="1:65" s="2" customFormat="1" ht="44.25" customHeight="1">
      <c r="A159" s="41"/>
      <c r="B159" s="42"/>
      <c r="C159" s="217" t="s">
        <v>389</v>
      </c>
      <c r="D159" s="217" t="s">
        <v>223</v>
      </c>
      <c r="E159" s="218" t="s">
        <v>2191</v>
      </c>
      <c r="F159" s="219" t="s">
        <v>2192</v>
      </c>
      <c r="G159" s="220" t="s">
        <v>336</v>
      </c>
      <c r="H159" s="221">
        <v>1</v>
      </c>
      <c r="I159" s="222"/>
      <c r="J159" s="223">
        <f>ROUND(I159*H159,2)</f>
        <v>0</v>
      </c>
      <c r="K159" s="219" t="s">
        <v>632</v>
      </c>
      <c r="L159" s="47"/>
      <c r="M159" s="224" t="s">
        <v>19</v>
      </c>
      <c r="N159" s="225" t="s">
        <v>43</v>
      </c>
      <c r="O159" s="87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228</v>
      </c>
      <c r="AT159" s="228" t="s">
        <v>223</v>
      </c>
      <c r="AU159" s="228" t="s">
        <v>80</v>
      </c>
      <c r="AY159" s="20" t="s">
        <v>221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0" t="s">
        <v>80</v>
      </c>
      <c r="BK159" s="229">
        <f>ROUND(I159*H159,2)</f>
        <v>0</v>
      </c>
      <c r="BL159" s="20" t="s">
        <v>228</v>
      </c>
      <c r="BM159" s="228" t="s">
        <v>569</v>
      </c>
    </row>
    <row r="160" spans="1:47" s="2" customFormat="1" ht="12">
      <c r="A160" s="41"/>
      <c r="B160" s="42"/>
      <c r="C160" s="43"/>
      <c r="D160" s="230" t="s">
        <v>230</v>
      </c>
      <c r="E160" s="43"/>
      <c r="F160" s="231" t="s">
        <v>2192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230</v>
      </c>
      <c r="AU160" s="20" t="s">
        <v>80</v>
      </c>
    </row>
    <row r="161" spans="1:65" s="2" customFormat="1" ht="24.15" customHeight="1">
      <c r="A161" s="41"/>
      <c r="B161" s="42"/>
      <c r="C161" s="217" t="s">
        <v>396</v>
      </c>
      <c r="D161" s="217" t="s">
        <v>223</v>
      </c>
      <c r="E161" s="218" t="s">
        <v>2193</v>
      </c>
      <c r="F161" s="219" t="s">
        <v>2194</v>
      </c>
      <c r="G161" s="220" t="s">
        <v>267</v>
      </c>
      <c r="H161" s="221">
        <v>0.001</v>
      </c>
      <c r="I161" s="222"/>
      <c r="J161" s="223">
        <f>ROUND(I161*H161,2)</f>
        <v>0</v>
      </c>
      <c r="K161" s="219" t="s">
        <v>632</v>
      </c>
      <c r="L161" s="47"/>
      <c r="M161" s="224" t="s">
        <v>19</v>
      </c>
      <c r="N161" s="225" t="s">
        <v>43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228</v>
      </c>
      <c r="AT161" s="228" t="s">
        <v>223</v>
      </c>
      <c r="AU161" s="228" t="s">
        <v>80</v>
      </c>
      <c r="AY161" s="20" t="s">
        <v>221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80</v>
      </c>
      <c r="BK161" s="229">
        <f>ROUND(I161*H161,2)</f>
        <v>0</v>
      </c>
      <c r="BL161" s="20" t="s">
        <v>228</v>
      </c>
      <c r="BM161" s="228" t="s">
        <v>581</v>
      </c>
    </row>
    <row r="162" spans="1:47" s="2" customFormat="1" ht="12">
      <c r="A162" s="41"/>
      <c r="B162" s="42"/>
      <c r="C162" s="43"/>
      <c r="D162" s="230" t="s">
        <v>230</v>
      </c>
      <c r="E162" s="43"/>
      <c r="F162" s="231" t="s">
        <v>2194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230</v>
      </c>
      <c r="AU162" s="20" t="s">
        <v>80</v>
      </c>
    </row>
    <row r="163" spans="1:47" s="2" customFormat="1" ht="12">
      <c r="A163" s="41"/>
      <c r="B163" s="42"/>
      <c r="C163" s="43"/>
      <c r="D163" s="230" t="s">
        <v>1665</v>
      </c>
      <c r="E163" s="43"/>
      <c r="F163" s="290" t="s">
        <v>2195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1665</v>
      </c>
      <c r="AU163" s="20" t="s">
        <v>80</v>
      </c>
    </row>
    <row r="164" spans="1:63" s="12" customFormat="1" ht="25.9" customHeight="1">
      <c r="A164" s="12"/>
      <c r="B164" s="201"/>
      <c r="C164" s="202"/>
      <c r="D164" s="203" t="s">
        <v>71</v>
      </c>
      <c r="E164" s="204" t="s">
        <v>86</v>
      </c>
      <c r="F164" s="204" t="s">
        <v>2196</v>
      </c>
      <c r="G164" s="202"/>
      <c r="H164" s="202"/>
      <c r="I164" s="205"/>
      <c r="J164" s="206">
        <f>BK164</f>
        <v>0</v>
      </c>
      <c r="K164" s="202"/>
      <c r="L164" s="207"/>
      <c r="M164" s="208"/>
      <c r="N164" s="209"/>
      <c r="O164" s="209"/>
      <c r="P164" s="210">
        <f>SUM(P165:P200)</f>
        <v>0</v>
      </c>
      <c r="Q164" s="209"/>
      <c r="R164" s="210">
        <f>SUM(R165:R200)</f>
        <v>0</v>
      </c>
      <c r="S164" s="209"/>
      <c r="T164" s="211">
        <f>SUM(T165:T200)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2" t="s">
        <v>80</v>
      </c>
      <c r="AT164" s="213" t="s">
        <v>71</v>
      </c>
      <c r="AU164" s="213" t="s">
        <v>72</v>
      </c>
      <c r="AY164" s="212" t="s">
        <v>221</v>
      </c>
      <c r="BK164" s="214">
        <f>SUM(BK165:BK200)</f>
        <v>0</v>
      </c>
    </row>
    <row r="165" spans="1:65" s="2" customFormat="1" ht="24.15" customHeight="1">
      <c r="A165" s="41"/>
      <c r="B165" s="42"/>
      <c r="C165" s="217" t="s">
        <v>406</v>
      </c>
      <c r="D165" s="217" t="s">
        <v>223</v>
      </c>
      <c r="E165" s="218" t="s">
        <v>2197</v>
      </c>
      <c r="F165" s="219" t="s">
        <v>2198</v>
      </c>
      <c r="G165" s="220" t="s">
        <v>305</v>
      </c>
      <c r="H165" s="221">
        <v>21</v>
      </c>
      <c r="I165" s="222"/>
      <c r="J165" s="223">
        <f>ROUND(I165*H165,2)</f>
        <v>0</v>
      </c>
      <c r="K165" s="219" t="s">
        <v>632</v>
      </c>
      <c r="L165" s="47"/>
      <c r="M165" s="224" t="s">
        <v>19</v>
      </c>
      <c r="N165" s="225" t="s">
        <v>43</v>
      </c>
      <c r="O165" s="87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228</v>
      </c>
      <c r="AT165" s="228" t="s">
        <v>223</v>
      </c>
      <c r="AU165" s="228" t="s">
        <v>80</v>
      </c>
      <c r="AY165" s="20" t="s">
        <v>221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0" t="s">
        <v>80</v>
      </c>
      <c r="BK165" s="229">
        <f>ROUND(I165*H165,2)</f>
        <v>0</v>
      </c>
      <c r="BL165" s="20" t="s">
        <v>228</v>
      </c>
      <c r="BM165" s="228" t="s">
        <v>594</v>
      </c>
    </row>
    <row r="166" spans="1:47" s="2" customFormat="1" ht="12">
      <c r="A166" s="41"/>
      <c r="B166" s="42"/>
      <c r="C166" s="43"/>
      <c r="D166" s="230" t="s">
        <v>230</v>
      </c>
      <c r="E166" s="43"/>
      <c r="F166" s="231" t="s">
        <v>2198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230</v>
      </c>
      <c r="AU166" s="20" t="s">
        <v>80</v>
      </c>
    </row>
    <row r="167" spans="1:47" s="2" customFormat="1" ht="12">
      <c r="A167" s="41"/>
      <c r="B167" s="42"/>
      <c r="C167" s="43"/>
      <c r="D167" s="230" t="s">
        <v>1665</v>
      </c>
      <c r="E167" s="43"/>
      <c r="F167" s="290" t="s">
        <v>2199</v>
      </c>
      <c r="G167" s="43"/>
      <c r="H167" s="43"/>
      <c r="I167" s="232"/>
      <c r="J167" s="43"/>
      <c r="K167" s="43"/>
      <c r="L167" s="47"/>
      <c r="M167" s="233"/>
      <c r="N167" s="23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1665</v>
      </c>
      <c r="AU167" s="20" t="s">
        <v>80</v>
      </c>
    </row>
    <row r="168" spans="1:65" s="2" customFormat="1" ht="24.15" customHeight="1">
      <c r="A168" s="41"/>
      <c r="B168" s="42"/>
      <c r="C168" s="217" t="s">
        <v>431</v>
      </c>
      <c r="D168" s="217" t="s">
        <v>223</v>
      </c>
      <c r="E168" s="218" t="s">
        <v>2200</v>
      </c>
      <c r="F168" s="219" t="s">
        <v>2201</v>
      </c>
      <c r="G168" s="220" t="s">
        <v>305</v>
      </c>
      <c r="H168" s="221">
        <v>10</v>
      </c>
      <c r="I168" s="222"/>
      <c r="J168" s="223">
        <f>ROUND(I168*H168,2)</f>
        <v>0</v>
      </c>
      <c r="K168" s="219" t="s">
        <v>632</v>
      </c>
      <c r="L168" s="47"/>
      <c r="M168" s="224" t="s">
        <v>19</v>
      </c>
      <c r="N168" s="225" t="s">
        <v>43</v>
      </c>
      <c r="O168" s="87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8" t="s">
        <v>228</v>
      </c>
      <c r="AT168" s="228" t="s">
        <v>223</v>
      </c>
      <c r="AU168" s="228" t="s">
        <v>80</v>
      </c>
      <c r="AY168" s="20" t="s">
        <v>221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20" t="s">
        <v>80</v>
      </c>
      <c r="BK168" s="229">
        <f>ROUND(I168*H168,2)</f>
        <v>0</v>
      </c>
      <c r="BL168" s="20" t="s">
        <v>228</v>
      </c>
      <c r="BM168" s="228" t="s">
        <v>609</v>
      </c>
    </row>
    <row r="169" spans="1:47" s="2" customFormat="1" ht="12">
      <c r="A169" s="41"/>
      <c r="B169" s="42"/>
      <c r="C169" s="43"/>
      <c r="D169" s="230" t="s">
        <v>230</v>
      </c>
      <c r="E169" s="43"/>
      <c r="F169" s="231" t="s">
        <v>2201</v>
      </c>
      <c r="G169" s="43"/>
      <c r="H169" s="43"/>
      <c r="I169" s="232"/>
      <c r="J169" s="43"/>
      <c r="K169" s="43"/>
      <c r="L169" s="47"/>
      <c r="M169" s="233"/>
      <c r="N169" s="234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230</v>
      </c>
      <c r="AU169" s="20" t="s">
        <v>80</v>
      </c>
    </row>
    <row r="170" spans="1:47" s="2" customFormat="1" ht="12">
      <c r="A170" s="41"/>
      <c r="B170" s="42"/>
      <c r="C170" s="43"/>
      <c r="D170" s="230" t="s">
        <v>1665</v>
      </c>
      <c r="E170" s="43"/>
      <c r="F170" s="290" t="s">
        <v>2199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1665</v>
      </c>
      <c r="AU170" s="20" t="s">
        <v>80</v>
      </c>
    </row>
    <row r="171" spans="1:65" s="2" customFormat="1" ht="24.15" customHeight="1">
      <c r="A171" s="41"/>
      <c r="B171" s="42"/>
      <c r="C171" s="217" t="s">
        <v>454</v>
      </c>
      <c r="D171" s="217" t="s">
        <v>223</v>
      </c>
      <c r="E171" s="218" t="s">
        <v>2202</v>
      </c>
      <c r="F171" s="219" t="s">
        <v>2203</v>
      </c>
      <c r="G171" s="220" t="s">
        <v>305</v>
      </c>
      <c r="H171" s="221">
        <v>8</v>
      </c>
      <c r="I171" s="222"/>
      <c r="J171" s="223">
        <f>ROUND(I171*H171,2)</f>
        <v>0</v>
      </c>
      <c r="K171" s="219" t="s">
        <v>632</v>
      </c>
      <c r="L171" s="47"/>
      <c r="M171" s="224" t="s">
        <v>19</v>
      </c>
      <c r="N171" s="225" t="s">
        <v>43</v>
      </c>
      <c r="O171" s="87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228</v>
      </c>
      <c r="AT171" s="228" t="s">
        <v>223</v>
      </c>
      <c r="AU171" s="228" t="s">
        <v>80</v>
      </c>
      <c r="AY171" s="20" t="s">
        <v>221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0" t="s">
        <v>80</v>
      </c>
      <c r="BK171" s="229">
        <f>ROUND(I171*H171,2)</f>
        <v>0</v>
      </c>
      <c r="BL171" s="20" t="s">
        <v>228</v>
      </c>
      <c r="BM171" s="228" t="s">
        <v>622</v>
      </c>
    </row>
    <row r="172" spans="1:47" s="2" customFormat="1" ht="12">
      <c r="A172" s="41"/>
      <c r="B172" s="42"/>
      <c r="C172" s="43"/>
      <c r="D172" s="230" t="s">
        <v>230</v>
      </c>
      <c r="E172" s="43"/>
      <c r="F172" s="231" t="s">
        <v>2203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230</v>
      </c>
      <c r="AU172" s="20" t="s">
        <v>80</v>
      </c>
    </row>
    <row r="173" spans="1:47" s="2" customFormat="1" ht="12">
      <c r="A173" s="41"/>
      <c r="B173" s="42"/>
      <c r="C173" s="43"/>
      <c r="D173" s="230" t="s">
        <v>1665</v>
      </c>
      <c r="E173" s="43"/>
      <c r="F173" s="290" t="s">
        <v>2199</v>
      </c>
      <c r="G173" s="43"/>
      <c r="H173" s="43"/>
      <c r="I173" s="232"/>
      <c r="J173" s="43"/>
      <c r="K173" s="43"/>
      <c r="L173" s="47"/>
      <c r="M173" s="233"/>
      <c r="N173" s="23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1665</v>
      </c>
      <c r="AU173" s="20" t="s">
        <v>80</v>
      </c>
    </row>
    <row r="174" spans="1:65" s="2" customFormat="1" ht="33" customHeight="1">
      <c r="A174" s="41"/>
      <c r="B174" s="42"/>
      <c r="C174" s="217" t="s">
        <v>461</v>
      </c>
      <c r="D174" s="217" t="s">
        <v>223</v>
      </c>
      <c r="E174" s="218" t="s">
        <v>2204</v>
      </c>
      <c r="F174" s="219" t="s">
        <v>2205</v>
      </c>
      <c r="G174" s="220" t="s">
        <v>305</v>
      </c>
      <c r="H174" s="221">
        <v>28</v>
      </c>
      <c r="I174" s="222"/>
      <c r="J174" s="223">
        <f>ROUND(I174*H174,2)</f>
        <v>0</v>
      </c>
      <c r="K174" s="219" t="s">
        <v>632</v>
      </c>
      <c r="L174" s="47"/>
      <c r="M174" s="224" t="s">
        <v>19</v>
      </c>
      <c r="N174" s="225" t="s">
        <v>43</v>
      </c>
      <c r="O174" s="87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8" t="s">
        <v>228</v>
      </c>
      <c r="AT174" s="228" t="s">
        <v>223</v>
      </c>
      <c r="AU174" s="228" t="s">
        <v>80</v>
      </c>
      <c r="AY174" s="20" t="s">
        <v>221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20" t="s">
        <v>80</v>
      </c>
      <c r="BK174" s="229">
        <f>ROUND(I174*H174,2)</f>
        <v>0</v>
      </c>
      <c r="BL174" s="20" t="s">
        <v>228</v>
      </c>
      <c r="BM174" s="228" t="s">
        <v>635</v>
      </c>
    </row>
    <row r="175" spans="1:47" s="2" customFormat="1" ht="12">
      <c r="A175" s="41"/>
      <c r="B175" s="42"/>
      <c r="C175" s="43"/>
      <c r="D175" s="230" t="s">
        <v>230</v>
      </c>
      <c r="E175" s="43"/>
      <c r="F175" s="231" t="s">
        <v>2205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230</v>
      </c>
      <c r="AU175" s="20" t="s">
        <v>80</v>
      </c>
    </row>
    <row r="176" spans="1:47" s="2" customFormat="1" ht="12">
      <c r="A176" s="41"/>
      <c r="B176" s="42"/>
      <c r="C176" s="43"/>
      <c r="D176" s="230" t="s">
        <v>1665</v>
      </c>
      <c r="E176" s="43"/>
      <c r="F176" s="290" t="s">
        <v>2199</v>
      </c>
      <c r="G176" s="43"/>
      <c r="H176" s="43"/>
      <c r="I176" s="232"/>
      <c r="J176" s="43"/>
      <c r="K176" s="43"/>
      <c r="L176" s="47"/>
      <c r="M176" s="233"/>
      <c r="N176" s="23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1665</v>
      </c>
      <c r="AU176" s="20" t="s">
        <v>80</v>
      </c>
    </row>
    <row r="177" spans="1:65" s="2" customFormat="1" ht="33" customHeight="1">
      <c r="A177" s="41"/>
      <c r="B177" s="42"/>
      <c r="C177" s="217" t="s">
        <v>467</v>
      </c>
      <c r="D177" s="217" t="s">
        <v>223</v>
      </c>
      <c r="E177" s="218" t="s">
        <v>2206</v>
      </c>
      <c r="F177" s="219" t="s">
        <v>2207</v>
      </c>
      <c r="G177" s="220" t="s">
        <v>305</v>
      </c>
      <c r="H177" s="221">
        <v>22</v>
      </c>
      <c r="I177" s="222"/>
      <c r="J177" s="223">
        <f>ROUND(I177*H177,2)</f>
        <v>0</v>
      </c>
      <c r="K177" s="219" t="s">
        <v>632</v>
      </c>
      <c r="L177" s="47"/>
      <c r="M177" s="224" t="s">
        <v>19</v>
      </c>
      <c r="N177" s="225" t="s">
        <v>43</v>
      </c>
      <c r="O177" s="87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8" t="s">
        <v>228</v>
      </c>
      <c r="AT177" s="228" t="s">
        <v>223</v>
      </c>
      <c r="AU177" s="228" t="s">
        <v>80</v>
      </c>
      <c r="AY177" s="20" t="s">
        <v>221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0" t="s">
        <v>80</v>
      </c>
      <c r="BK177" s="229">
        <f>ROUND(I177*H177,2)</f>
        <v>0</v>
      </c>
      <c r="BL177" s="20" t="s">
        <v>228</v>
      </c>
      <c r="BM177" s="228" t="s">
        <v>646</v>
      </c>
    </row>
    <row r="178" spans="1:47" s="2" customFormat="1" ht="12">
      <c r="A178" s="41"/>
      <c r="B178" s="42"/>
      <c r="C178" s="43"/>
      <c r="D178" s="230" t="s">
        <v>230</v>
      </c>
      <c r="E178" s="43"/>
      <c r="F178" s="231" t="s">
        <v>2207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230</v>
      </c>
      <c r="AU178" s="20" t="s">
        <v>80</v>
      </c>
    </row>
    <row r="179" spans="1:47" s="2" customFormat="1" ht="12">
      <c r="A179" s="41"/>
      <c r="B179" s="42"/>
      <c r="C179" s="43"/>
      <c r="D179" s="230" t="s">
        <v>1665</v>
      </c>
      <c r="E179" s="43"/>
      <c r="F179" s="290" t="s">
        <v>2199</v>
      </c>
      <c r="G179" s="43"/>
      <c r="H179" s="43"/>
      <c r="I179" s="232"/>
      <c r="J179" s="43"/>
      <c r="K179" s="43"/>
      <c r="L179" s="47"/>
      <c r="M179" s="233"/>
      <c r="N179" s="23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1665</v>
      </c>
      <c r="AU179" s="20" t="s">
        <v>80</v>
      </c>
    </row>
    <row r="180" spans="1:65" s="2" customFormat="1" ht="33" customHeight="1">
      <c r="A180" s="41"/>
      <c r="B180" s="42"/>
      <c r="C180" s="217" t="s">
        <v>473</v>
      </c>
      <c r="D180" s="217" t="s">
        <v>223</v>
      </c>
      <c r="E180" s="218" t="s">
        <v>2208</v>
      </c>
      <c r="F180" s="219" t="s">
        <v>2209</v>
      </c>
      <c r="G180" s="220" t="s">
        <v>305</v>
      </c>
      <c r="H180" s="221">
        <v>1</v>
      </c>
      <c r="I180" s="222"/>
      <c r="J180" s="223">
        <f>ROUND(I180*H180,2)</f>
        <v>0</v>
      </c>
      <c r="K180" s="219" t="s">
        <v>632</v>
      </c>
      <c r="L180" s="47"/>
      <c r="M180" s="224" t="s">
        <v>19</v>
      </c>
      <c r="N180" s="225" t="s">
        <v>43</v>
      </c>
      <c r="O180" s="87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8" t="s">
        <v>228</v>
      </c>
      <c r="AT180" s="228" t="s">
        <v>223</v>
      </c>
      <c r="AU180" s="228" t="s">
        <v>80</v>
      </c>
      <c r="AY180" s="20" t="s">
        <v>221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20" t="s">
        <v>80</v>
      </c>
      <c r="BK180" s="229">
        <f>ROUND(I180*H180,2)</f>
        <v>0</v>
      </c>
      <c r="BL180" s="20" t="s">
        <v>228</v>
      </c>
      <c r="BM180" s="228" t="s">
        <v>662</v>
      </c>
    </row>
    <row r="181" spans="1:47" s="2" customFormat="1" ht="12">
      <c r="A181" s="41"/>
      <c r="B181" s="42"/>
      <c r="C181" s="43"/>
      <c r="D181" s="230" t="s">
        <v>230</v>
      </c>
      <c r="E181" s="43"/>
      <c r="F181" s="231" t="s">
        <v>2209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230</v>
      </c>
      <c r="AU181" s="20" t="s">
        <v>80</v>
      </c>
    </row>
    <row r="182" spans="1:47" s="2" customFormat="1" ht="12">
      <c r="A182" s="41"/>
      <c r="B182" s="42"/>
      <c r="C182" s="43"/>
      <c r="D182" s="230" t="s">
        <v>1665</v>
      </c>
      <c r="E182" s="43"/>
      <c r="F182" s="290" t="s">
        <v>2199</v>
      </c>
      <c r="G182" s="43"/>
      <c r="H182" s="43"/>
      <c r="I182" s="232"/>
      <c r="J182" s="43"/>
      <c r="K182" s="43"/>
      <c r="L182" s="47"/>
      <c r="M182" s="233"/>
      <c r="N182" s="23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1665</v>
      </c>
      <c r="AU182" s="20" t="s">
        <v>80</v>
      </c>
    </row>
    <row r="183" spans="1:65" s="2" customFormat="1" ht="44.25" customHeight="1">
      <c r="A183" s="41"/>
      <c r="B183" s="42"/>
      <c r="C183" s="217" t="s">
        <v>478</v>
      </c>
      <c r="D183" s="217" t="s">
        <v>223</v>
      </c>
      <c r="E183" s="218" t="s">
        <v>2210</v>
      </c>
      <c r="F183" s="219" t="s">
        <v>2211</v>
      </c>
      <c r="G183" s="220" t="s">
        <v>305</v>
      </c>
      <c r="H183" s="221">
        <v>11</v>
      </c>
      <c r="I183" s="222"/>
      <c r="J183" s="223">
        <f>ROUND(I183*H183,2)</f>
        <v>0</v>
      </c>
      <c r="K183" s="219" t="s">
        <v>632</v>
      </c>
      <c r="L183" s="47"/>
      <c r="M183" s="224" t="s">
        <v>19</v>
      </c>
      <c r="N183" s="225" t="s">
        <v>43</v>
      </c>
      <c r="O183" s="87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8" t="s">
        <v>228</v>
      </c>
      <c r="AT183" s="228" t="s">
        <v>223</v>
      </c>
      <c r="AU183" s="228" t="s">
        <v>80</v>
      </c>
      <c r="AY183" s="20" t="s">
        <v>221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0" t="s">
        <v>80</v>
      </c>
      <c r="BK183" s="229">
        <f>ROUND(I183*H183,2)</f>
        <v>0</v>
      </c>
      <c r="BL183" s="20" t="s">
        <v>228</v>
      </c>
      <c r="BM183" s="228" t="s">
        <v>452</v>
      </c>
    </row>
    <row r="184" spans="1:47" s="2" customFormat="1" ht="12">
      <c r="A184" s="41"/>
      <c r="B184" s="42"/>
      <c r="C184" s="43"/>
      <c r="D184" s="230" t="s">
        <v>230</v>
      </c>
      <c r="E184" s="43"/>
      <c r="F184" s="231" t="s">
        <v>2211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230</v>
      </c>
      <c r="AU184" s="20" t="s">
        <v>80</v>
      </c>
    </row>
    <row r="185" spans="1:47" s="2" customFormat="1" ht="12">
      <c r="A185" s="41"/>
      <c r="B185" s="42"/>
      <c r="C185" s="43"/>
      <c r="D185" s="230" t="s">
        <v>1665</v>
      </c>
      <c r="E185" s="43"/>
      <c r="F185" s="290" t="s">
        <v>2212</v>
      </c>
      <c r="G185" s="43"/>
      <c r="H185" s="43"/>
      <c r="I185" s="232"/>
      <c r="J185" s="43"/>
      <c r="K185" s="43"/>
      <c r="L185" s="47"/>
      <c r="M185" s="233"/>
      <c r="N185" s="23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1665</v>
      </c>
      <c r="AU185" s="20" t="s">
        <v>80</v>
      </c>
    </row>
    <row r="186" spans="1:65" s="2" customFormat="1" ht="62.7" customHeight="1">
      <c r="A186" s="41"/>
      <c r="B186" s="42"/>
      <c r="C186" s="217" t="s">
        <v>484</v>
      </c>
      <c r="D186" s="217" t="s">
        <v>223</v>
      </c>
      <c r="E186" s="218" t="s">
        <v>2213</v>
      </c>
      <c r="F186" s="219" t="s">
        <v>2214</v>
      </c>
      <c r="G186" s="220" t="s">
        <v>336</v>
      </c>
      <c r="H186" s="221">
        <v>6</v>
      </c>
      <c r="I186" s="222"/>
      <c r="J186" s="223">
        <f>ROUND(I186*H186,2)</f>
        <v>0</v>
      </c>
      <c r="K186" s="219" t="s">
        <v>632</v>
      </c>
      <c r="L186" s="47"/>
      <c r="M186" s="224" t="s">
        <v>19</v>
      </c>
      <c r="N186" s="225" t="s">
        <v>43</v>
      </c>
      <c r="O186" s="87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8" t="s">
        <v>228</v>
      </c>
      <c r="AT186" s="228" t="s">
        <v>223</v>
      </c>
      <c r="AU186" s="228" t="s">
        <v>80</v>
      </c>
      <c r="AY186" s="20" t="s">
        <v>221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0" t="s">
        <v>80</v>
      </c>
      <c r="BK186" s="229">
        <f>ROUND(I186*H186,2)</f>
        <v>0</v>
      </c>
      <c r="BL186" s="20" t="s">
        <v>228</v>
      </c>
      <c r="BM186" s="228" t="s">
        <v>684</v>
      </c>
    </row>
    <row r="187" spans="1:47" s="2" customFormat="1" ht="12">
      <c r="A187" s="41"/>
      <c r="B187" s="42"/>
      <c r="C187" s="43"/>
      <c r="D187" s="230" t="s">
        <v>230</v>
      </c>
      <c r="E187" s="43"/>
      <c r="F187" s="231" t="s">
        <v>2214</v>
      </c>
      <c r="G187" s="43"/>
      <c r="H187" s="43"/>
      <c r="I187" s="232"/>
      <c r="J187" s="43"/>
      <c r="K187" s="43"/>
      <c r="L187" s="47"/>
      <c r="M187" s="233"/>
      <c r="N187" s="23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230</v>
      </c>
      <c r="AU187" s="20" t="s">
        <v>80</v>
      </c>
    </row>
    <row r="188" spans="1:65" s="2" customFormat="1" ht="21.75" customHeight="1">
      <c r="A188" s="41"/>
      <c r="B188" s="42"/>
      <c r="C188" s="217" t="s">
        <v>491</v>
      </c>
      <c r="D188" s="217" t="s">
        <v>223</v>
      </c>
      <c r="E188" s="218" t="s">
        <v>2215</v>
      </c>
      <c r="F188" s="219" t="s">
        <v>2216</v>
      </c>
      <c r="G188" s="220" t="s">
        <v>2217</v>
      </c>
      <c r="H188" s="221">
        <v>1</v>
      </c>
      <c r="I188" s="222"/>
      <c r="J188" s="223">
        <f>ROUND(I188*H188,2)</f>
        <v>0</v>
      </c>
      <c r="K188" s="219" t="s">
        <v>632</v>
      </c>
      <c r="L188" s="47"/>
      <c r="M188" s="224" t="s">
        <v>19</v>
      </c>
      <c r="N188" s="225" t="s">
        <v>43</v>
      </c>
      <c r="O188" s="87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8" t="s">
        <v>228</v>
      </c>
      <c r="AT188" s="228" t="s">
        <v>223</v>
      </c>
      <c r="AU188" s="228" t="s">
        <v>80</v>
      </c>
      <c r="AY188" s="20" t="s">
        <v>221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0" t="s">
        <v>80</v>
      </c>
      <c r="BK188" s="229">
        <f>ROUND(I188*H188,2)</f>
        <v>0</v>
      </c>
      <c r="BL188" s="20" t="s">
        <v>228</v>
      </c>
      <c r="BM188" s="228" t="s">
        <v>697</v>
      </c>
    </row>
    <row r="189" spans="1:47" s="2" customFormat="1" ht="12">
      <c r="A189" s="41"/>
      <c r="B189" s="42"/>
      <c r="C189" s="43"/>
      <c r="D189" s="230" t="s">
        <v>230</v>
      </c>
      <c r="E189" s="43"/>
      <c r="F189" s="231" t="s">
        <v>2216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230</v>
      </c>
      <c r="AU189" s="20" t="s">
        <v>80</v>
      </c>
    </row>
    <row r="190" spans="1:65" s="2" customFormat="1" ht="21.75" customHeight="1">
      <c r="A190" s="41"/>
      <c r="B190" s="42"/>
      <c r="C190" s="217" t="s">
        <v>497</v>
      </c>
      <c r="D190" s="217" t="s">
        <v>223</v>
      </c>
      <c r="E190" s="218" t="s">
        <v>2218</v>
      </c>
      <c r="F190" s="219" t="s">
        <v>2219</v>
      </c>
      <c r="G190" s="220" t="s">
        <v>2217</v>
      </c>
      <c r="H190" s="221">
        <v>1</v>
      </c>
      <c r="I190" s="222"/>
      <c r="J190" s="223">
        <f>ROUND(I190*H190,2)</f>
        <v>0</v>
      </c>
      <c r="K190" s="219" t="s">
        <v>632</v>
      </c>
      <c r="L190" s="47"/>
      <c r="M190" s="224" t="s">
        <v>19</v>
      </c>
      <c r="N190" s="225" t="s">
        <v>43</v>
      </c>
      <c r="O190" s="87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8" t="s">
        <v>228</v>
      </c>
      <c r="AT190" s="228" t="s">
        <v>223</v>
      </c>
      <c r="AU190" s="228" t="s">
        <v>80</v>
      </c>
      <c r="AY190" s="20" t="s">
        <v>221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0" t="s">
        <v>80</v>
      </c>
      <c r="BK190" s="229">
        <f>ROUND(I190*H190,2)</f>
        <v>0</v>
      </c>
      <c r="BL190" s="20" t="s">
        <v>228</v>
      </c>
      <c r="BM190" s="228" t="s">
        <v>709</v>
      </c>
    </row>
    <row r="191" spans="1:47" s="2" customFormat="1" ht="12">
      <c r="A191" s="41"/>
      <c r="B191" s="42"/>
      <c r="C191" s="43"/>
      <c r="D191" s="230" t="s">
        <v>230</v>
      </c>
      <c r="E191" s="43"/>
      <c r="F191" s="231" t="s">
        <v>2219</v>
      </c>
      <c r="G191" s="43"/>
      <c r="H191" s="43"/>
      <c r="I191" s="232"/>
      <c r="J191" s="43"/>
      <c r="K191" s="43"/>
      <c r="L191" s="47"/>
      <c r="M191" s="233"/>
      <c r="N191" s="23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230</v>
      </c>
      <c r="AU191" s="20" t="s">
        <v>80</v>
      </c>
    </row>
    <row r="192" spans="1:65" s="2" customFormat="1" ht="16.5" customHeight="1">
      <c r="A192" s="41"/>
      <c r="B192" s="42"/>
      <c r="C192" s="217" t="s">
        <v>159</v>
      </c>
      <c r="D192" s="217" t="s">
        <v>223</v>
      </c>
      <c r="E192" s="218" t="s">
        <v>2220</v>
      </c>
      <c r="F192" s="219" t="s">
        <v>2221</v>
      </c>
      <c r="G192" s="220" t="s">
        <v>2217</v>
      </c>
      <c r="H192" s="221">
        <v>2</v>
      </c>
      <c r="I192" s="222"/>
      <c r="J192" s="223">
        <f>ROUND(I192*H192,2)</f>
        <v>0</v>
      </c>
      <c r="K192" s="219" t="s">
        <v>632</v>
      </c>
      <c r="L192" s="47"/>
      <c r="M192" s="224" t="s">
        <v>19</v>
      </c>
      <c r="N192" s="225" t="s">
        <v>43</v>
      </c>
      <c r="O192" s="87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228</v>
      </c>
      <c r="AT192" s="228" t="s">
        <v>223</v>
      </c>
      <c r="AU192" s="228" t="s">
        <v>80</v>
      </c>
      <c r="AY192" s="20" t="s">
        <v>221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0" t="s">
        <v>80</v>
      </c>
      <c r="BK192" s="229">
        <f>ROUND(I192*H192,2)</f>
        <v>0</v>
      </c>
      <c r="BL192" s="20" t="s">
        <v>228</v>
      </c>
      <c r="BM192" s="228" t="s">
        <v>725</v>
      </c>
    </row>
    <row r="193" spans="1:47" s="2" customFormat="1" ht="12">
      <c r="A193" s="41"/>
      <c r="B193" s="42"/>
      <c r="C193" s="43"/>
      <c r="D193" s="230" t="s">
        <v>230</v>
      </c>
      <c r="E193" s="43"/>
      <c r="F193" s="231" t="s">
        <v>2221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230</v>
      </c>
      <c r="AU193" s="20" t="s">
        <v>80</v>
      </c>
    </row>
    <row r="194" spans="1:65" s="2" customFormat="1" ht="16.5" customHeight="1">
      <c r="A194" s="41"/>
      <c r="B194" s="42"/>
      <c r="C194" s="217" t="s">
        <v>508</v>
      </c>
      <c r="D194" s="217" t="s">
        <v>223</v>
      </c>
      <c r="E194" s="218" t="s">
        <v>2222</v>
      </c>
      <c r="F194" s="219" t="s">
        <v>2223</v>
      </c>
      <c r="G194" s="220" t="s">
        <v>336</v>
      </c>
      <c r="H194" s="221">
        <v>5</v>
      </c>
      <c r="I194" s="222"/>
      <c r="J194" s="223">
        <f>ROUND(I194*H194,2)</f>
        <v>0</v>
      </c>
      <c r="K194" s="219" t="s">
        <v>632</v>
      </c>
      <c r="L194" s="47"/>
      <c r="M194" s="224" t="s">
        <v>19</v>
      </c>
      <c r="N194" s="225" t="s">
        <v>43</v>
      </c>
      <c r="O194" s="87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8" t="s">
        <v>228</v>
      </c>
      <c r="AT194" s="228" t="s">
        <v>223</v>
      </c>
      <c r="AU194" s="228" t="s">
        <v>80</v>
      </c>
      <c r="AY194" s="20" t="s">
        <v>221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0" t="s">
        <v>80</v>
      </c>
      <c r="BK194" s="229">
        <f>ROUND(I194*H194,2)</f>
        <v>0</v>
      </c>
      <c r="BL194" s="20" t="s">
        <v>228</v>
      </c>
      <c r="BM194" s="228" t="s">
        <v>735</v>
      </c>
    </row>
    <row r="195" spans="1:47" s="2" customFormat="1" ht="12">
      <c r="A195" s="41"/>
      <c r="B195" s="42"/>
      <c r="C195" s="43"/>
      <c r="D195" s="230" t="s">
        <v>230</v>
      </c>
      <c r="E195" s="43"/>
      <c r="F195" s="231" t="s">
        <v>2223</v>
      </c>
      <c r="G195" s="43"/>
      <c r="H195" s="43"/>
      <c r="I195" s="232"/>
      <c r="J195" s="43"/>
      <c r="K195" s="43"/>
      <c r="L195" s="47"/>
      <c r="M195" s="233"/>
      <c r="N195" s="23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230</v>
      </c>
      <c r="AU195" s="20" t="s">
        <v>80</v>
      </c>
    </row>
    <row r="196" spans="1:65" s="2" customFormat="1" ht="16.5" customHeight="1">
      <c r="A196" s="41"/>
      <c r="B196" s="42"/>
      <c r="C196" s="217" t="s">
        <v>515</v>
      </c>
      <c r="D196" s="217" t="s">
        <v>223</v>
      </c>
      <c r="E196" s="218" t="s">
        <v>2224</v>
      </c>
      <c r="F196" s="219" t="s">
        <v>2225</v>
      </c>
      <c r="G196" s="220" t="s">
        <v>336</v>
      </c>
      <c r="H196" s="221">
        <v>5</v>
      </c>
      <c r="I196" s="222"/>
      <c r="J196" s="223">
        <f>ROUND(I196*H196,2)</f>
        <v>0</v>
      </c>
      <c r="K196" s="219" t="s">
        <v>632</v>
      </c>
      <c r="L196" s="47"/>
      <c r="M196" s="224" t="s">
        <v>19</v>
      </c>
      <c r="N196" s="225" t="s">
        <v>43</v>
      </c>
      <c r="O196" s="87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8" t="s">
        <v>228</v>
      </c>
      <c r="AT196" s="228" t="s">
        <v>223</v>
      </c>
      <c r="AU196" s="228" t="s">
        <v>80</v>
      </c>
      <c r="AY196" s="20" t="s">
        <v>221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0" t="s">
        <v>80</v>
      </c>
      <c r="BK196" s="229">
        <f>ROUND(I196*H196,2)</f>
        <v>0</v>
      </c>
      <c r="BL196" s="20" t="s">
        <v>228</v>
      </c>
      <c r="BM196" s="228" t="s">
        <v>751</v>
      </c>
    </row>
    <row r="197" spans="1:47" s="2" customFormat="1" ht="12">
      <c r="A197" s="41"/>
      <c r="B197" s="42"/>
      <c r="C197" s="43"/>
      <c r="D197" s="230" t="s">
        <v>230</v>
      </c>
      <c r="E197" s="43"/>
      <c r="F197" s="231" t="s">
        <v>2225</v>
      </c>
      <c r="G197" s="43"/>
      <c r="H197" s="43"/>
      <c r="I197" s="232"/>
      <c r="J197" s="43"/>
      <c r="K197" s="43"/>
      <c r="L197" s="47"/>
      <c r="M197" s="233"/>
      <c r="N197" s="23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230</v>
      </c>
      <c r="AU197" s="20" t="s">
        <v>80</v>
      </c>
    </row>
    <row r="198" spans="1:65" s="2" customFormat="1" ht="24.15" customHeight="1">
      <c r="A198" s="41"/>
      <c r="B198" s="42"/>
      <c r="C198" s="217" t="s">
        <v>520</v>
      </c>
      <c r="D198" s="217" t="s">
        <v>223</v>
      </c>
      <c r="E198" s="218" t="s">
        <v>2226</v>
      </c>
      <c r="F198" s="219" t="s">
        <v>2227</v>
      </c>
      <c r="G198" s="220" t="s">
        <v>267</v>
      </c>
      <c r="H198" s="221">
        <v>0.189</v>
      </c>
      <c r="I198" s="222"/>
      <c r="J198" s="223">
        <f>ROUND(I198*H198,2)</f>
        <v>0</v>
      </c>
      <c r="K198" s="219" t="s">
        <v>632</v>
      </c>
      <c r="L198" s="47"/>
      <c r="M198" s="224" t="s">
        <v>19</v>
      </c>
      <c r="N198" s="225" t="s">
        <v>43</v>
      </c>
      <c r="O198" s="87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8" t="s">
        <v>228</v>
      </c>
      <c r="AT198" s="228" t="s">
        <v>223</v>
      </c>
      <c r="AU198" s="228" t="s">
        <v>80</v>
      </c>
      <c r="AY198" s="20" t="s">
        <v>221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0" t="s">
        <v>80</v>
      </c>
      <c r="BK198" s="229">
        <f>ROUND(I198*H198,2)</f>
        <v>0</v>
      </c>
      <c r="BL198" s="20" t="s">
        <v>228</v>
      </c>
      <c r="BM198" s="228" t="s">
        <v>770</v>
      </c>
    </row>
    <row r="199" spans="1:47" s="2" customFormat="1" ht="12">
      <c r="A199" s="41"/>
      <c r="B199" s="42"/>
      <c r="C199" s="43"/>
      <c r="D199" s="230" t="s">
        <v>230</v>
      </c>
      <c r="E199" s="43"/>
      <c r="F199" s="231" t="s">
        <v>2227</v>
      </c>
      <c r="G199" s="43"/>
      <c r="H199" s="43"/>
      <c r="I199" s="232"/>
      <c r="J199" s="43"/>
      <c r="K199" s="43"/>
      <c r="L199" s="47"/>
      <c r="M199" s="233"/>
      <c r="N199" s="23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230</v>
      </c>
      <c r="AU199" s="20" t="s">
        <v>80</v>
      </c>
    </row>
    <row r="200" spans="1:47" s="2" customFormat="1" ht="12">
      <c r="A200" s="41"/>
      <c r="B200" s="42"/>
      <c r="C200" s="43"/>
      <c r="D200" s="230" t="s">
        <v>1665</v>
      </c>
      <c r="E200" s="43"/>
      <c r="F200" s="290" t="s">
        <v>2228</v>
      </c>
      <c r="G200" s="43"/>
      <c r="H200" s="43"/>
      <c r="I200" s="232"/>
      <c r="J200" s="43"/>
      <c r="K200" s="43"/>
      <c r="L200" s="47"/>
      <c r="M200" s="233"/>
      <c r="N200" s="23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1665</v>
      </c>
      <c r="AU200" s="20" t="s">
        <v>80</v>
      </c>
    </row>
    <row r="201" spans="1:63" s="12" customFormat="1" ht="25.9" customHeight="1">
      <c r="A201" s="12"/>
      <c r="B201" s="201"/>
      <c r="C201" s="202"/>
      <c r="D201" s="203" t="s">
        <v>71</v>
      </c>
      <c r="E201" s="204" t="s">
        <v>125</v>
      </c>
      <c r="F201" s="204" t="s">
        <v>2229</v>
      </c>
      <c r="G201" s="202"/>
      <c r="H201" s="202"/>
      <c r="I201" s="205"/>
      <c r="J201" s="206">
        <f>BK201</f>
        <v>0</v>
      </c>
      <c r="K201" s="202"/>
      <c r="L201" s="207"/>
      <c r="M201" s="208"/>
      <c r="N201" s="209"/>
      <c r="O201" s="209"/>
      <c r="P201" s="210">
        <f>SUM(P202:P277)</f>
        <v>0</v>
      </c>
      <c r="Q201" s="209"/>
      <c r="R201" s="210">
        <f>SUM(R202:R277)</f>
        <v>0</v>
      </c>
      <c r="S201" s="209"/>
      <c r="T201" s="211">
        <f>SUM(T202:T277)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2" t="s">
        <v>80</v>
      </c>
      <c r="AT201" s="213" t="s">
        <v>71</v>
      </c>
      <c r="AU201" s="213" t="s">
        <v>72</v>
      </c>
      <c r="AY201" s="212" t="s">
        <v>221</v>
      </c>
      <c r="BK201" s="214">
        <f>SUM(BK202:BK277)</f>
        <v>0</v>
      </c>
    </row>
    <row r="202" spans="1:65" s="2" customFormat="1" ht="49.05" customHeight="1">
      <c r="A202" s="41"/>
      <c r="B202" s="42"/>
      <c r="C202" s="217" t="s">
        <v>527</v>
      </c>
      <c r="D202" s="217" t="s">
        <v>223</v>
      </c>
      <c r="E202" s="218" t="s">
        <v>2230</v>
      </c>
      <c r="F202" s="219" t="s">
        <v>2231</v>
      </c>
      <c r="G202" s="220" t="s">
        <v>336</v>
      </c>
      <c r="H202" s="221">
        <v>5</v>
      </c>
      <c r="I202" s="222"/>
      <c r="J202" s="223">
        <f>ROUND(I202*H202,2)</f>
        <v>0</v>
      </c>
      <c r="K202" s="219" t="s">
        <v>632</v>
      </c>
      <c r="L202" s="47"/>
      <c r="M202" s="224" t="s">
        <v>19</v>
      </c>
      <c r="N202" s="225" t="s">
        <v>43</v>
      </c>
      <c r="O202" s="87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228</v>
      </c>
      <c r="AT202" s="228" t="s">
        <v>223</v>
      </c>
      <c r="AU202" s="228" t="s">
        <v>80</v>
      </c>
      <c r="AY202" s="20" t="s">
        <v>221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0" t="s">
        <v>80</v>
      </c>
      <c r="BK202" s="229">
        <f>ROUND(I202*H202,2)</f>
        <v>0</v>
      </c>
      <c r="BL202" s="20" t="s">
        <v>228</v>
      </c>
      <c r="BM202" s="228" t="s">
        <v>783</v>
      </c>
    </row>
    <row r="203" spans="1:47" s="2" customFormat="1" ht="12">
      <c r="A203" s="41"/>
      <c r="B203" s="42"/>
      <c r="C203" s="43"/>
      <c r="D203" s="230" t="s">
        <v>230</v>
      </c>
      <c r="E203" s="43"/>
      <c r="F203" s="231" t="s">
        <v>2231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230</v>
      </c>
      <c r="AU203" s="20" t="s">
        <v>80</v>
      </c>
    </row>
    <row r="204" spans="1:47" s="2" customFormat="1" ht="12">
      <c r="A204" s="41"/>
      <c r="B204" s="42"/>
      <c r="C204" s="43"/>
      <c r="D204" s="230" t="s">
        <v>1665</v>
      </c>
      <c r="E204" s="43"/>
      <c r="F204" s="290" t="s">
        <v>2232</v>
      </c>
      <c r="G204" s="43"/>
      <c r="H204" s="43"/>
      <c r="I204" s="232"/>
      <c r="J204" s="43"/>
      <c r="K204" s="43"/>
      <c r="L204" s="47"/>
      <c r="M204" s="233"/>
      <c r="N204" s="23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1665</v>
      </c>
      <c r="AU204" s="20" t="s">
        <v>80</v>
      </c>
    </row>
    <row r="205" spans="1:65" s="2" customFormat="1" ht="37.8" customHeight="1">
      <c r="A205" s="41"/>
      <c r="B205" s="42"/>
      <c r="C205" s="217" t="s">
        <v>532</v>
      </c>
      <c r="D205" s="217" t="s">
        <v>223</v>
      </c>
      <c r="E205" s="218" t="s">
        <v>2233</v>
      </c>
      <c r="F205" s="219" t="s">
        <v>2234</v>
      </c>
      <c r="G205" s="220" t="s">
        <v>336</v>
      </c>
      <c r="H205" s="221">
        <v>6</v>
      </c>
      <c r="I205" s="222"/>
      <c r="J205" s="223">
        <f>ROUND(I205*H205,2)</f>
        <v>0</v>
      </c>
      <c r="K205" s="219" t="s">
        <v>632</v>
      </c>
      <c r="L205" s="47"/>
      <c r="M205" s="224" t="s">
        <v>19</v>
      </c>
      <c r="N205" s="225" t="s">
        <v>43</v>
      </c>
      <c r="O205" s="87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8" t="s">
        <v>228</v>
      </c>
      <c r="AT205" s="228" t="s">
        <v>223</v>
      </c>
      <c r="AU205" s="228" t="s">
        <v>80</v>
      </c>
      <c r="AY205" s="20" t="s">
        <v>221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0" t="s">
        <v>80</v>
      </c>
      <c r="BK205" s="229">
        <f>ROUND(I205*H205,2)</f>
        <v>0</v>
      </c>
      <c r="BL205" s="20" t="s">
        <v>228</v>
      </c>
      <c r="BM205" s="228" t="s">
        <v>793</v>
      </c>
    </row>
    <row r="206" spans="1:47" s="2" customFormat="1" ht="12">
      <c r="A206" s="41"/>
      <c r="B206" s="42"/>
      <c r="C206" s="43"/>
      <c r="D206" s="230" t="s">
        <v>230</v>
      </c>
      <c r="E206" s="43"/>
      <c r="F206" s="231" t="s">
        <v>2234</v>
      </c>
      <c r="G206" s="43"/>
      <c r="H206" s="43"/>
      <c r="I206" s="232"/>
      <c r="J206" s="43"/>
      <c r="K206" s="43"/>
      <c r="L206" s="47"/>
      <c r="M206" s="233"/>
      <c r="N206" s="23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230</v>
      </c>
      <c r="AU206" s="20" t="s">
        <v>80</v>
      </c>
    </row>
    <row r="207" spans="1:65" s="2" customFormat="1" ht="37.8" customHeight="1">
      <c r="A207" s="41"/>
      <c r="B207" s="42"/>
      <c r="C207" s="217" t="s">
        <v>539</v>
      </c>
      <c r="D207" s="217" t="s">
        <v>223</v>
      </c>
      <c r="E207" s="218" t="s">
        <v>2235</v>
      </c>
      <c r="F207" s="219" t="s">
        <v>2236</v>
      </c>
      <c r="G207" s="220" t="s">
        <v>2237</v>
      </c>
      <c r="H207" s="221">
        <v>1</v>
      </c>
      <c r="I207" s="222"/>
      <c r="J207" s="223">
        <f>ROUND(I207*H207,2)</f>
        <v>0</v>
      </c>
      <c r="K207" s="219" t="s">
        <v>632</v>
      </c>
      <c r="L207" s="47"/>
      <c r="M207" s="224" t="s">
        <v>19</v>
      </c>
      <c r="N207" s="225" t="s">
        <v>43</v>
      </c>
      <c r="O207" s="87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8" t="s">
        <v>228</v>
      </c>
      <c r="AT207" s="228" t="s">
        <v>223</v>
      </c>
      <c r="AU207" s="228" t="s">
        <v>80</v>
      </c>
      <c r="AY207" s="20" t="s">
        <v>221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0" t="s">
        <v>80</v>
      </c>
      <c r="BK207" s="229">
        <f>ROUND(I207*H207,2)</f>
        <v>0</v>
      </c>
      <c r="BL207" s="20" t="s">
        <v>228</v>
      </c>
      <c r="BM207" s="228" t="s">
        <v>804</v>
      </c>
    </row>
    <row r="208" spans="1:47" s="2" customFormat="1" ht="12">
      <c r="A208" s="41"/>
      <c r="B208" s="42"/>
      <c r="C208" s="43"/>
      <c r="D208" s="230" t="s">
        <v>230</v>
      </c>
      <c r="E208" s="43"/>
      <c r="F208" s="231" t="s">
        <v>2236</v>
      </c>
      <c r="G208" s="43"/>
      <c r="H208" s="43"/>
      <c r="I208" s="232"/>
      <c r="J208" s="43"/>
      <c r="K208" s="43"/>
      <c r="L208" s="47"/>
      <c r="M208" s="233"/>
      <c r="N208" s="23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230</v>
      </c>
      <c r="AU208" s="20" t="s">
        <v>80</v>
      </c>
    </row>
    <row r="209" spans="1:65" s="2" customFormat="1" ht="24.15" customHeight="1">
      <c r="A209" s="41"/>
      <c r="B209" s="42"/>
      <c r="C209" s="217" t="s">
        <v>544</v>
      </c>
      <c r="D209" s="217" t="s">
        <v>223</v>
      </c>
      <c r="E209" s="218" t="s">
        <v>2238</v>
      </c>
      <c r="F209" s="219" t="s">
        <v>2239</v>
      </c>
      <c r="G209" s="220" t="s">
        <v>2240</v>
      </c>
      <c r="H209" s="221">
        <v>1</v>
      </c>
      <c r="I209" s="222"/>
      <c r="J209" s="223">
        <f>ROUND(I209*H209,2)</f>
        <v>0</v>
      </c>
      <c r="K209" s="219" t="s">
        <v>632</v>
      </c>
      <c r="L209" s="47"/>
      <c r="M209" s="224" t="s">
        <v>19</v>
      </c>
      <c r="N209" s="225" t="s">
        <v>43</v>
      </c>
      <c r="O209" s="87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8" t="s">
        <v>228</v>
      </c>
      <c r="AT209" s="228" t="s">
        <v>223</v>
      </c>
      <c r="AU209" s="228" t="s">
        <v>80</v>
      </c>
      <c r="AY209" s="20" t="s">
        <v>221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20" t="s">
        <v>80</v>
      </c>
      <c r="BK209" s="229">
        <f>ROUND(I209*H209,2)</f>
        <v>0</v>
      </c>
      <c r="BL209" s="20" t="s">
        <v>228</v>
      </c>
      <c r="BM209" s="228" t="s">
        <v>813</v>
      </c>
    </row>
    <row r="210" spans="1:47" s="2" customFormat="1" ht="12">
      <c r="A210" s="41"/>
      <c r="B210" s="42"/>
      <c r="C210" s="43"/>
      <c r="D210" s="230" t="s">
        <v>230</v>
      </c>
      <c r="E210" s="43"/>
      <c r="F210" s="231" t="s">
        <v>2239</v>
      </c>
      <c r="G210" s="43"/>
      <c r="H210" s="43"/>
      <c r="I210" s="232"/>
      <c r="J210" s="43"/>
      <c r="K210" s="43"/>
      <c r="L210" s="47"/>
      <c r="M210" s="233"/>
      <c r="N210" s="23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230</v>
      </c>
      <c r="AU210" s="20" t="s">
        <v>80</v>
      </c>
    </row>
    <row r="211" spans="1:65" s="2" customFormat="1" ht="24.15" customHeight="1">
      <c r="A211" s="41"/>
      <c r="B211" s="42"/>
      <c r="C211" s="217" t="s">
        <v>551</v>
      </c>
      <c r="D211" s="217" t="s">
        <v>223</v>
      </c>
      <c r="E211" s="218" t="s">
        <v>2241</v>
      </c>
      <c r="F211" s="219" t="s">
        <v>2242</v>
      </c>
      <c r="G211" s="220" t="s">
        <v>2237</v>
      </c>
      <c r="H211" s="221">
        <v>1</v>
      </c>
      <c r="I211" s="222"/>
      <c r="J211" s="223">
        <f>ROUND(I211*H211,2)</f>
        <v>0</v>
      </c>
      <c r="K211" s="219" t="s">
        <v>632</v>
      </c>
      <c r="L211" s="47"/>
      <c r="M211" s="224" t="s">
        <v>19</v>
      </c>
      <c r="N211" s="225" t="s">
        <v>43</v>
      </c>
      <c r="O211" s="87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8" t="s">
        <v>228</v>
      </c>
      <c r="AT211" s="228" t="s">
        <v>223</v>
      </c>
      <c r="AU211" s="228" t="s">
        <v>80</v>
      </c>
      <c r="AY211" s="20" t="s">
        <v>221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0" t="s">
        <v>80</v>
      </c>
      <c r="BK211" s="229">
        <f>ROUND(I211*H211,2)</f>
        <v>0</v>
      </c>
      <c r="BL211" s="20" t="s">
        <v>228</v>
      </c>
      <c r="BM211" s="228" t="s">
        <v>828</v>
      </c>
    </row>
    <row r="212" spans="1:47" s="2" customFormat="1" ht="12">
      <c r="A212" s="41"/>
      <c r="B212" s="42"/>
      <c r="C212" s="43"/>
      <c r="D212" s="230" t="s">
        <v>230</v>
      </c>
      <c r="E212" s="43"/>
      <c r="F212" s="231" t="s">
        <v>2242</v>
      </c>
      <c r="G212" s="43"/>
      <c r="H212" s="43"/>
      <c r="I212" s="232"/>
      <c r="J212" s="43"/>
      <c r="K212" s="43"/>
      <c r="L212" s="47"/>
      <c r="M212" s="233"/>
      <c r="N212" s="23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230</v>
      </c>
      <c r="AU212" s="20" t="s">
        <v>80</v>
      </c>
    </row>
    <row r="213" spans="1:65" s="2" customFormat="1" ht="24.15" customHeight="1">
      <c r="A213" s="41"/>
      <c r="B213" s="42"/>
      <c r="C213" s="217" t="s">
        <v>557</v>
      </c>
      <c r="D213" s="217" t="s">
        <v>223</v>
      </c>
      <c r="E213" s="218" t="s">
        <v>2243</v>
      </c>
      <c r="F213" s="219" t="s">
        <v>2244</v>
      </c>
      <c r="G213" s="220" t="s">
        <v>2237</v>
      </c>
      <c r="H213" s="221">
        <v>1</v>
      </c>
      <c r="I213" s="222"/>
      <c r="J213" s="223">
        <f>ROUND(I213*H213,2)</f>
        <v>0</v>
      </c>
      <c r="K213" s="219" t="s">
        <v>632</v>
      </c>
      <c r="L213" s="47"/>
      <c r="M213" s="224" t="s">
        <v>19</v>
      </c>
      <c r="N213" s="225" t="s">
        <v>43</v>
      </c>
      <c r="O213" s="87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8" t="s">
        <v>228</v>
      </c>
      <c r="AT213" s="228" t="s">
        <v>223</v>
      </c>
      <c r="AU213" s="228" t="s">
        <v>80</v>
      </c>
      <c r="AY213" s="20" t="s">
        <v>221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0" t="s">
        <v>80</v>
      </c>
      <c r="BK213" s="229">
        <f>ROUND(I213*H213,2)</f>
        <v>0</v>
      </c>
      <c r="BL213" s="20" t="s">
        <v>228</v>
      </c>
      <c r="BM213" s="228" t="s">
        <v>842</v>
      </c>
    </row>
    <row r="214" spans="1:47" s="2" customFormat="1" ht="12">
      <c r="A214" s="41"/>
      <c r="B214" s="42"/>
      <c r="C214" s="43"/>
      <c r="D214" s="230" t="s">
        <v>230</v>
      </c>
      <c r="E214" s="43"/>
      <c r="F214" s="231" t="s">
        <v>2244</v>
      </c>
      <c r="G214" s="43"/>
      <c r="H214" s="43"/>
      <c r="I214" s="232"/>
      <c r="J214" s="43"/>
      <c r="K214" s="43"/>
      <c r="L214" s="47"/>
      <c r="M214" s="233"/>
      <c r="N214" s="23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230</v>
      </c>
      <c r="AU214" s="20" t="s">
        <v>80</v>
      </c>
    </row>
    <row r="215" spans="1:65" s="2" customFormat="1" ht="16.5" customHeight="1">
      <c r="A215" s="41"/>
      <c r="B215" s="42"/>
      <c r="C215" s="217" t="s">
        <v>563</v>
      </c>
      <c r="D215" s="217" t="s">
        <v>223</v>
      </c>
      <c r="E215" s="218" t="s">
        <v>2245</v>
      </c>
      <c r="F215" s="219" t="s">
        <v>2246</v>
      </c>
      <c r="G215" s="220" t="s">
        <v>336</v>
      </c>
      <c r="H215" s="221">
        <v>6</v>
      </c>
      <c r="I215" s="222"/>
      <c r="J215" s="223">
        <f>ROUND(I215*H215,2)</f>
        <v>0</v>
      </c>
      <c r="K215" s="219" t="s">
        <v>632</v>
      </c>
      <c r="L215" s="47"/>
      <c r="M215" s="224" t="s">
        <v>19</v>
      </c>
      <c r="N215" s="225" t="s">
        <v>43</v>
      </c>
      <c r="O215" s="87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8" t="s">
        <v>228</v>
      </c>
      <c r="AT215" s="228" t="s">
        <v>223</v>
      </c>
      <c r="AU215" s="228" t="s">
        <v>80</v>
      </c>
      <c r="AY215" s="20" t="s">
        <v>221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20" t="s">
        <v>80</v>
      </c>
      <c r="BK215" s="229">
        <f>ROUND(I215*H215,2)</f>
        <v>0</v>
      </c>
      <c r="BL215" s="20" t="s">
        <v>228</v>
      </c>
      <c r="BM215" s="228" t="s">
        <v>855</v>
      </c>
    </row>
    <row r="216" spans="1:47" s="2" customFormat="1" ht="12">
      <c r="A216" s="41"/>
      <c r="B216" s="42"/>
      <c r="C216" s="43"/>
      <c r="D216" s="230" t="s">
        <v>230</v>
      </c>
      <c r="E216" s="43"/>
      <c r="F216" s="231" t="s">
        <v>2246</v>
      </c>
      <c r="G216" s="43"/>
      <c r="H216" s="43"/>
      <c r="I216" s="232"/>
      <c r="J216" s="43"/>
      <c r="K216" s="43"/>
      <c r="L216" s="47"/>
      <c r="M216" s="233"/>
      <c r="N216" s="23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230</v>
      </c>
      <c r="AU216" s="20" t="s">
        <v>80</v>
      </c>
    </row>
    <row r="217" spans="1:47" s="2" customFormat="1" ht="12">
      <c r="A217" s="41"/>
      <c r="B217" s="42"/>
      <c r="C217" s="43"/>
      <c r="D217" s="230" t="s">
        <v>1665</v>
      </c>
      <c r="E217" s="43"/>
      <c r="F217" s="290" t="s">
        <v>2247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1665</v>
      </c>
      <c r="AU217" s="20" t="s">
        <v>80</v>
      </c>
    </row>
    <row r="218" spans="1:65" s="2" customFormat="1" ht="37.8" customHeight="1">
      <c r="A218" s="41"/>
      <c r="B218" s="42"/>
      <c r="C218" s="217" t="s">
        <v>569</v>
      </c>
      <c r="D218" s="217" t="s">
        <v>223</v>
      </c>
      <c r="E218" s="218" t="s">
        <v>2248</v>
      </c>
      <c r="F218" s="219" t="s">
        <v>2249</v>
      </c>
      <c r="G218" s="220" t="s">
        <v>336</v>
      </c>
      <c r="H218" s="221">
        <v>1</v>
      </c>
      <c r="I218" s="222"/>
      <c r="J218" s="223">
        <f>ROUND(I218*H218,2)</f>
        <v>0</v>
      </c>
      <c r="K218" s="219" t="s">
        <v>632</v>
      </c>
      <c r="L218" s="47"/>
      <c r="M218" s="224" t="s">
        <v>19</v>
      </c>
      <c r="N218" s="225" t="s">
        <v>43</v>
      </c>
      <c r="O218" s="87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8" t="s">
        <v>228</v>
      </c>
      <c r="AT218" s="228" t="s">
        <v>223</v>
      </c>
      <c r="AU218" s="228" t="s">
        <v>80</v>
      </c>
      <c r="AY218" s="20" t="s">
        <v>221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0" t="s">
        <v>80</v>
      </c>
      <c r="BK218" s="229">
        <f>ROUND(I218*H218,2)</f>
        <v>0</v>
      </c>
      <c r="BL218" s="20" t="s">
        <v>228</v>
      </c>
      <c r="BM218" s="228" t="s">
        <v>865</v>
      </c>
    </row>
    <row r="219" spans="1:47" s="2" customFormat="1" ht="12">
      <c r="A219" s="41"/>
      <c r="B219" s="42"/>
      <c r="C219" s="43"/>
      <c r="D219" s="230" t="s">
        <v>230</v>
      </c>
      <c r="E219" s="43"/>
      <c r="F219" s="231" t="s">
        <v>2249</v>
      </c>
      <c r="G219" s="43"/>
      <c r="H219" s="43"/>
      <c r="I219" s="232"/>
      <c r="J219" s="43"/>
      <c r="K219" s="43"/>
      <c r="L219" s="47"/>
      <c r="M219" s="233"/>
      <c r="N219" s="23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230</v>
      </c>
      <c r="AU219" s="20" t="s">
        <v>80</v>
      </c>
    </row>
    <row r="220" spans="1:47" s="2" customFormat="1" ht="12">
      <c r="A220" s="41"/>
      <c r="B220" s="42"/>
      <c r="C220" s="43"/>
      <c r="D220" s="230" t="s">
        <v>1665</v>
      </c>
      <c r="E220" s="43"/>
      <c r="F220" s="290" t="s">
        <v>2250</v>
      </c>
      <c r="G220" s="43"/>
      <c r="H220" s="43"/>
      <c r="I220" s="232"/>
      <c r="J220" s="43"/>
      <c r="K220" s="43"/>
      <c r="L220" s="47"/>
      <c r="M220" s="233"/>
      <c r="N220" s="23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1665</v>
      </c>
      <c r="AU220" s="20" t="s">
        <v>80</v>
      </c>
    </row>
    <row r="221" spans="1:65" s="2" customFormat="1" ht="44.25" customHeight="1">
      <c r="A221" s="41"/>
      <c r="B221" s="42"/>
      <c r="C221" s="217" t="s">
        <v>575</v>
      </c>
      <c r="D221" s="217" t="s">
        <v>223</v>
      </c>
      <c r="E221" s="218" t="s">
        <v>2251</v>
      </c>
      <c r="F221" s="219" t="s">
        <v>2252</v>
      </c>
      <c r="G221" s="220" t="s">
        <v>336</v>
      </c>
      <c r="H221" s="221">
        <v>1</v>
      </c>
      <c r="I221" s="222"/>
      <c r="J221" s="223">
        <f>ROUND(I221*H221,2)</f>
        <v>0</v>
      </c>
      <c r="K221" s="219" t="s">
        <v>632</v>
      </c>
      <c r="L221" s="47"/>
      <c r="M221" s="224" t="s">
        <v>19</v>
      </c>
      <c r="N221" s="225" t="s">
        <v>43</v>
      </c>
      <c r="O221" s="87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8" t="s">
        <v>228</v>
      </c>
      <c r="AT221" s="228" t="s">
        <v>223</v>
      </c>
      <c r="AU221" s="228" t="s">
        <v>80</v>
      </c>
      <c r="AY221" s="20" t="s">
        <v>221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0" t="s">
        <v>80</v>
      </c>
      <c r="BK221" s="229">
        <f>ROUND(I221*H221,2)</f>
        <v>0</v>
      </c>
      <c r="BL221" s="20" t="s">
        <v>228</v>
      </c>
      <c r="BM221" s="228" t="s">
        <v>653</v>
      </c>
    </row>
    <row r="222" spans="1:47" s="2" customFormat="1" ht="12">
      <c r="A222" s="41"/>
      <c r="B222" s="42"/>
      <c r="C222" s="43"/>
      <c r="D222" s="230" t="s">
        <v>230</v>
      </c>
      <c r="E222" s="43"/>
      <c r="F222" s="231" t="s">
        <v>2252</v>
      </c>
      <c r="G222" s="43"/>
      <c r="H222" s="43"/>
      <c r="I222" s="232"/>
      <c r="J222" s="43"/>
      <c r="K222" s="43"/>
      <c r="L222" s="47"/>
      <c r="M222" s="233"/>
      <c r="N222" s="23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230</v>
      </c>
      <c r="AU222" s="20" t="s">
        <v>80</v>
      </c>
    </row>
    <row r="223" spans="1:65" s="2" customFormat="1" ht="16.5" customHeight="1">
      <c r="A223" s="41"/>
      <c r="B223" s="42"/>
      <c r="C223" s="217" t="s">
        <v>581</v>
      </c>
      <c r="D223" s="217" t="s">
        <v>223</v>
      </c>
      <c r="E223" s="218" t="s">
        <v>2253</v>
      </c>
      <c r="F223" s="219" t="s">
        <v>2254</v>
      </c>
      <c r="G223" s="220" t="s">
        <v>336</v>
      </c>
      <c r="H223" s="221">
        <v>1</v>
      </c>
      <c r="I223" s="222"/>
      <c r="J223" s="223">
        <f>ROUND(I223*H223,2)</f>
        <v>0</v>
      </c>
      <c r="K223" s="219" t="s">
        <v>632</v>
      </c>
      <c r="L223" s="47"/>
      <c r="M223" s="224" t="s">
        <v>19</v>
      </c>
      <c r="N223" s="225" t="s">
        <v>43</v>
      </c>
      <c r="O223" s="8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8" t="s">
        <v>228</v>
      </c>
      <c r="AT223" s="228" t="s">
        <v>223</v>
      </c>
      <c r="AU223" s="228" t="s">
        <v>80</v>
      </c>
      <c r="AY223" s="20" t="s">
        <v>221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0" t="s">
        <v>80</v>
      </c>
      <c r="BK223" s="229">
        <f>ROUND(I223*H223,2)</f>
        <v>0</v>
      </c>
      <c r="BL223" s="20" t="s">
        <v>228</v>
      </c>
      <c r="BM223" s="228" t="s">
        <v>884</v>
      </c>
    </row>
    <row r="224" spans="1:47" s="2" customFormat="1" ht="12">
      <c r="A224" s="41"/>
      <c r="B224" s="42"/>
      <c r="C224" s="43"/>
      <c r="D224" s="230" t="s">
        <v>230</v>
      </c>
      <c r="E224" s="43"/>
      <c r="F224" s="231" t="s">
        <v>2254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230</v>
      </c>
      <c r="AU224" s="20" t="s">
        <v>80</v>
      </c>
    </row>
    <row r="225" spans="1:47" s="2" customFormat="1" ht="12">
      <c r="A225" s="41"/>
      <c r="B225" s="42"/>
      <c r="C225" s="43"/>
      <c r="D225" s="230" t="s">
        <v>1665</v>
      </c>
      <c r="E225" s="43"/>
      <c r="F225" s="290" t="s">
        <v>2255</v>
      </c>
      <c r="G225" s="43"/>
      <c r="H225" s="43"/>
      <c r="I225" s="232"/>
      <c r="J225" s="43"/>
      <c r="K225" s="43"/>
      <c r="L225" s="47"/>
      <c r="M225" s="233"/>
      <c r="N225" s="23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1665</v>
      </c>
      <c r="AU225" s="20" t="s">
        <v>80</v>
      </c>
    </row>
    <row r="226" spans="1:65" s="2" customFormat="1" ht="33" customHeight="1">
      <c r="A226" s="41"/>
      <c r="B226" s="42"/>
      <c r="C226" s="217" t="s">
        <v>585</v>
      </c>
      <c r="D226" s="217" t="s">
        <v>223</v>
      </c>
      <c r="E226" s="218" t="s">
        <v>2256</v>
      </c>
      <c r="F226" s="219" t="s">
        <v>2257</v>
      </c>
      <c r="G226" s="220" t="s">
        <v>336</v>
      </c>
      <c r="H226" s="221">
        <v>4</v>
      </c>
      <c r="I226" s="222"/>
      <c r="J226" s="223">
        <f>ROUND(I226*H226,2)</f>
        <v>0</v>
      </c>
      <c r="K226" s="219" t="s">
        <v>632</v>
      </c>
      <c r="L226" s="47"/>
      <c r="M226" s="224" t="s">
        <v>19</v>
      </c>
      <c r="N226" s="225" t="s">
        <v>43</v>
      </c>
      <c r="O226" s="87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8" t="s">
        <v>228</v>
      </c>
      <c r="AT226" s="228" t="s">
        <v>223</v>
      </c>
      <c r="AU226" s="228" t="s">
        <v>80</v>
      </c>
      <c r="AY226" s="20" t="s">
        <v>221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20" t="s">
        <v>80</v>
      </c>
      <c r="BK226" s="229">
        <f>ROUND(I226*H226,2)</f>
        <v>0</v>
      </c>
      <c r="BL226" s="20" t="s">
        <v>228</v>
      </c>
      <c r="BM226" s="228" t="s">
        <v>896</v>
      </c>
    </row>
    <row r="227" spans="1:47" s="2" customFormat="1" ht="12">
      <c r="A227" s="41"/>
      <c r="B227" s="42"/>
      <c r="C227" s="43"/>
      <c r="D227" s="230" t="s">
        <v>230</v>
      </c>
      <c r="E227" s="43"/>
      <c r="F227" s="231" t="s">
        <v>2257</v>
      </c>
      <c r="G227" s="43"/>
      <c r="H227" s="43"/>
      <c r="I227" s="232"/>
      <c r="J227" s="43"/>
      <c r="K227" s="43"/>
      <c r="L227" s="47"/>
      <c r="M227" s="233"/>
      <c r="N227" s="23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230</v>
      </c>
      <c r="AU227" s="20" t="s">
        <v>80</v>
      </c>
    </row>
    <row r="228" spans="1:47" s="2" customFormat="1" ht="12">
      <c r="A228" s="41"/>
      <c r="B228" s="42"/>
      <c r="C228" s="43"/>
      <c r="D228" s="230" t="s">
        <v>1665</v>
      </c>
      <c r="E228" s="43"/>
      <c r="F228" s="290" t="s">
        <v>2258</v>
      </c>
      <c r="G228" s="43"/>
      <c r="H228" s="43"/>
      <c r="I228" s="232"/>
      <c r="J228" s="43"/>
      <c r="K228" s="43"/>
      <c r="L228" s="47"/>
      <c r="M228" s="233"/>
      <c r="N228" s="23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1665</v>
      </c>
      <c r="AU228" s="20" t="s">
        <v>80</v>
      </c>
    </row>
    <row r="229" spans="1:65" s="2" customFormat="1" ht="24.15" customHeight="1">
      <c r="A229" s="41"/>
      <c r="B229" s="42"/>
      <c r="C229" s="217" t="s">
        <v>594</v>
      </c>
      <c r="D229" s="217" t="s">
        <v>223</v>
      </c>
      <c r="E229" s="218" t="s">
        <v>2259</v>
      </c>
      <c r="F229" s="219" t="s">
        <v>2260</v>
      </c>
      <c r="G229" s="220" t="s">
        <v>2237</v>
      </c>
      <c r="H229" s="221">
        <v>1</v>
      </c>
      <c r="I229" s="222"/>
      <c r="J229" s="223">
        <f>ROUND(I229*H229,2)</f>
        <v>0</v>
      </c>
      <c r="K229" s="219" t="s">
        <v>632</v>
      </c>
      <c r="L229" s="47"/>
      <c r="M229" s="224" t="s">
        <v>19</v>
      </c>
      <c r="N229" s="225" t="s">
        <v>43</v>
      </c>
      <c r="O229" s="87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8" t="s">
        <v>228</v>
      </c>
      <c r="AT229" s="228" t="s">
        <v>223</v>
      </c>
      <c r="AU229" s="228" t="s">
        <v>80</v>
      </c>
      <c r="AY229" s="20" t="s">
        <v>221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0" t="s">
        <v>80</v>
      </c>
      <c r="BK229" s="229">
        <f>ROUND(I229*H229,2)</f>
        <v>0</v>
      </c>
      <c r="BL229" s="20" t="s">
        <v>228</v>
      </c>
      <c r="BM229" s="228" t="s">
        <v>909</v>
      </c>
    </row>
    <row r="230" spans="1:47" s="2" customFormat="1" ht="12">
      <c r="A230" s="41"/>
      <c r="B230" s="42"/>
      <c r="C230" s="43"/>
      <c r="D230" s="230" t="s">
        <v>230</v>
      </c>
      <c r="E230" s="43"/>
      <c r="F230" s="231" t="s">
        <v>2260</v>
      </c>
      <c r="G230" s="43"/>
      <c r="H230" s="43"/>
      <c r="I230" s="232"/>
      <c r="J230" s="43"/>
      <c r="K230" s="43"/>
      <c r="L230" s="47"/>
      <c r="M230" s="233"/>
      <c r="N230" s="23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230</v>
      </c>
      <c r="AU230" s="20" t="s">
        <v>80</v>
      </c>
    </row>
    <row r="231" spans="1:65" s="2" customFormat="1" ht="24.15" customHeight="1">
      <c r="A231" s="41"/>
      <c r="B231" s="42"/>
      <c r="C231" s="217" t="s">
        <v>602</v>
      </c>
      <c r="D231" s="217" t="s">
        <v>223</v>
      </c>
      <c r="E231" s="218" t="s">
        <v>2261</v>
      </c>
      <c r="F231" s="219" t="s">
        <v>2262</v>
      </c>
      <c r="G231" s="220" t="s">
        <v>2237</v>
      </c>
      <c r="H231" s="221">
        <v>1</v>
      </c>
      <c r="I231" s="222"/>
      <c r="J231" s="223">
        <f>ROUND(I231*H231,2)</f>
        <v>0</v>
      </c>
      <c r="K231" s="219" t="s">
        <v>632</v>
      </c>
      <c r="L231" s="47"/>
      <c r="M231" s="224" t="s">
        <v>19</v>
      </c>
      <c r="N231" s="225" t="s">
        <v>43</v>
      </c>
      <c r="O231" s="87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8" t="s">
        <v>228</v>
      </c>
      <c r="AT231" s="228" t="s">
        <v>223</v>
      </c>
      <c r="AU231" s="228" t="s">
        <v>80</v>
      </c>
      <c r="AY231" s="20" t="s">
        <v>221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20" t="s">
        <v>80</v>
      </c>
      <c r="BK231" s="229">
        <f>ROUND(I231*H231,2)</f>
        <v>0</v>
      </c>
      <c r="BL231" s="20" t="s">
        <v>228</v>
      </c>
      <c r="BM231" s="228" t="s">
        <v>923</v>
      </c>
    </row>
    <row r="232" spans="1:47" s="2" customFormat="1" ht="12">
      <c r="A232" s="41"/>
      <c r="B232" s="42"/>
      <c r="C232" s="43"/>
      <c r="D232" s="230" t="s">
        <v>230</v>
      </c>
      <c r="E232" s="43"/>
      <c r="F232" s="231" t="s">
        <v>2262</v>
      </c>
      <c r="G232" s="43"/>
      <c r="H232" s="43"/>
      <c r="I232" s="232"/>
      <c r="J232" s="43"/>
      <c r="K232" s="43"/>
      <c r="L232" s="47"/>
      <c r="M232" s="233"/>
      <c r="N232" s="23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230</v>
      </c>
      <c r="AU232" s="20" t="s">
        <v>80</v>
      </c>
    </row>
    <row r="233" spans="1:65" s="2" customFormat="1" ht="24.15" customHeight="1">
      <c r="A233" s="41"/>
      <c r="B233" s="42"/>
      <c r="C233" s="217" t="s">
        <v>609</v>
      </c>
      <c r="D233" s="217" t="s">
        <v>223</v>
      </c>
      <c r="E233" s="218" t="s">
        <v>2263</v>
      </c>
      <c r="F233" s="219" t="s">
        <v>2264</v>
      </c>
      <c r="G233" s="220" t="s">
        <v>336</v>
      </c>
      <c r="H233" s="221">
        <v>6</v>
      </c>
      <c r="I233" s="222"/>
      <c r="J233" s="223">
        <f>ROUND(I233*H233,2)</f>
        <v>0</v>
      </c>
      <c r="K233" s="219" t="s">
        <v>632</v>
      </c>
      <c r="L233" s="47"/>
      <c r="M233" s="224" t="s">
        <v>19</v>
      </c>
      <c r="N233" s="225" t="s">
        <v>43</v>
      </c>
      <c r="O233" s="87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8" t="s">
        <v>228</v>
      </c>
      <c r="AT233" s="228" t="s">
        <v>223</v>
      </c>
      <c r="AU233" s="228" t="s">
        <v>80</v>
      </c>
      <c r="AY233" s="20" t="s">
        <v>221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0" t="s">
        <v>80</v>
      </c>
      <c r="BK233" s="229">
        <f>ROUND(I233*H233,2)</f>
        <v>0</v>
      </c>
      <c r="BL233" s="20" t="s">
        <v>228</v>
      </c>
      <c r="BM233" s="228" t="s">
        <v>934</v>
      </c>
    </row>
    <row r="234" spans="1:47" s="2" customFormat="1" ht="12">
      <c r="A234" s="41"/>
      <c r="B234" s="42"/>
      <c r="C234" s="43"/>
      <c r="D234" s="230" t="s">
        <v>230</v>
      </c>
      <c r="E234" s="43"/>
      <c r="F234" s="231" t="s">
        <v>2264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230</v>
      </c>
      <c r="AU234" s="20" t="s">
        <v>80</v>
      </c>
    </row>
    <row r="235" spans="1:65" s="2" customFormat="1" ht="49.05" customHeight="1">
      <c r="A235" s="41"/>
      <c r="B235" s="42"/>
      <c r="C235" s="217" t="s">
        <v>615</v>
      </c>
      <c r="D235" s="217" t="s">
        <v>223</v>
      </c>
      <c r="E235" s="218" t="s">
        <v>2265</v>
      </c>
      <c r="F235" s="219" t="s">
        <v>2266</v>
      </c>
      <c r="G235" s="220" t="s">
        <v>336</v>
      </c>
      <c r="H235" s="221">
        <v>1</v>
      </c>
      <c r="I235" s="222"/>
      <c r="J235" s="223">
        <f>ROUND(I235*H235,2)</f>
        <v>0</v>
      </c>
      <c r="K235" s="219" t="s">
        <v>632</v>
      </c>
      <c r="L235" s="47"/>
      <c r="M235" s="224" t="s">
        <v>19</v>
      </c>
      <c r="N235" s="225" t="s">
        <v>43</v>
      </c>
      <c r="O235" s="87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8" t="s">
        <v>228</v>
      </c>
      <c r="AT235" s="228" t="s">
        <v>223</v>
      </c>
      <c r="AU235" s="228" t="s">
        <v>80</v>
      </c>
      <c r="AY235" s="20" t="s">
        <v>221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0" t="s">
        <v>80</v>
      </c>
      <c r="BK235" s="229">
        <f>ROUND(I235*H235,2)</f>
        <v>0</v>
      </c>
      <c r="BL235" s="20" t="s">
        <v>228</v>
      </c>
      <c r="BM235" s="228" t="s">
        <v>948</v>
      </c>
    </row>
    <row r="236" spans="1:47" s="2" customFormat="1" ht="12">
      <c r="A236" s="41"/>
      <c r="B236" s="42"/>
      <c r="C236" s="43"/>
      <c r="D236" s="230" t="s">
        <v>230</v>
      </c>
      <c r="E236" s="43"/>
      <c r="F236" s="231" t="s">
        <v>2266</v>
      </c>
      <c r="G236" s="43"/>
      <c r="H236" s="43"/>
      <c r="I236" s="232"/>
      <c r="J236" s="43"/>
      <c r="K236" s="43"/>
      <c r="L236" s="47"/>
      <c r="M236" s="233"/>
      <c r="N236" s="23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230</v>
      </c>
      <c r="AU236" s="20" t="s">
        <v>80</v>
      </c>
    </row>
    <row r="237" spans="1:65" s="2" customFormat="1" ht="37.8" customHeight="1">
      <c r="A237" s="41"/>
      <c r="B237" s="42"/>
      <c r="C237" s="217" t="s">
        <v>622</v>
      </c>
      <c r="D237" s="217" t="s">
        <v>223</v>
      </c>
      <c r="E237" s="218" t="s">
        <v>2267</v>
      </c>
      <c r="F237" s="219" t="s">
        <v>2268</v>
      </c>
      <c r="G237" s="220" t="s">
        <v>336</v>
      </c>
      <c r="H237" s="221">
        <v>5</v>
      </c>
      <c r="I237" s="222"/>
      <c r="J237" s="223">
        <f>ROUND(I237*H237,2)</f>
        <v>0</v>
      </c>
      <c r="K237" s="219" t="s">
        <v>632</v>
      </c>
      <c r="L237" s="47"/>
      <c r="M237" s="224" t="s">
        <v>19</v>
      </c>
      <c r="N237" s="225" t="s">
        <v>43</v>
      </c>
      <c r="O237" s="87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8" t="s">
        <v>228</v>
      </c>
      <c r="AT237" s="228" t="s">
        <v>223</v>
      </c>
      <c r="AU237" s="228" t="s">
        <v>80</v>
      </c>
      <c r="AY237" s="20" t="s">
        <v>221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20" t="s">
        <v>80</v>
      </c>
      <c r="BK237" s="229">
        <f>ROUND(I237*H237,2)</f>
        <v>0</v>
      </c>
      <c r="BL237" s="20" t="s">
        <v>228</v>
      </c>
      <c r="BM237" s="228" t="s">
        <v>958</v>
      </c>
    </row>
    <row r="238" spans="1:47" s="2" customFormat="1" ht="12">
      <c r="A238" s="41"/>
      <c r="B238" s="42"/>
      <c r="C238" s="43"/>
      <c r="D238" s="230" t="s">
        <v>230</v>
      </c>
      <c r="E238" s="43"/>
      <c r="F238" s="231" t="s">
        <v>2268</v>
      </c>
      <c r="G238" s="43"/>
      <c r="H238" s="43"/>
      <c r="I238" s="232"/>
      <c r="J238" s="43"/>
      <c r="K238" s="43"/>
      <c r="L238" s="47"/>
      <c r="M238" s="233"/>
      <c r="N238" s="23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230</v>
      </c>
      <c r="AU238" s="20" t="s">
        <v>80</v>
      </c>
    </row>
    <row r="239" spans="1:65" s="2" customFormat="1" ht="16.5" customHeight="1">
      <c r="A239" s="41"/>
      <c r="B239" s="42"/>
      <c r="C239" s="217" t="s">
        <v>629</v>
      </c>
      <c r="D239" s="217" t="s">
        <v>223</v>
      </c>
      <c r="E239" s="218" t="s">
        <v>2269</v>
      </c>
      <c r="F239" s="219" t="s">
        <v>2270</v>
      </c>
      <c r="G239" s="220" t="s">
        <v>336</v>
      </c>
      <c r="H239" s="221">
        <v>6</v>
      </c>
      <c r="I239" s="222"/>
      <c r="J239" s="223">
        <f>ROUND(I239*H239,2)</f>
        <v>0</v>
      </c>
      <c r="K239" s="219" t="s">
        <v>632</v>
      </c>
      <c r="L239" s="47"/>
      <c r="M239" s="224" t="s">
        <v>19</v>
      </c>
      <c r="N239" s="225" t="s">
        <v>43</v>
      </c>
      <c r="O239" s="87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8" t="s">
        <v>228</v>
      </c>
      <c r="AT239" s="228" t="s">
        <v>223</v>
      </c>
      <c r="AU239" s="228" t="s">
        <v>80</v>
      </c>
      <c r="AY239" s="20" t="s">
        <v>221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0" t="s">
        <v>80</v>
      </c>
      <c r="BK239" s="229">
        <f>ROUND(I239*H239,2)</f>
        <v>0</v>
      </c>
      <c r="BL239" s="20" t="s">
        <v>228</v>
      </c>
      <c r="BM239" s="228" t="s">
        <v>967</v>
      </c>
    </row>
    <row r="240" spans="1:47" s="2" customFormat="1" ht="12">
      <c r="A240" s="41"/>
      <c r="B240" s="42"/>
      <c r="C240" s="43"/>
      <c r="D240" s="230" t="s">
        <v>230</v>
      </c>
      <c r="E240" s="43"/>
      <c r="F240" s="231" t="s">
        <v>2270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230</v>
      </c>
      <c r="AU240" s="20" t="s">
        <v>80</v>
      </c>
    </row>
    <row r="241" spans="1:47" s="2" customFormat="1" ht="12">
      <c r="A241" s="41"/>
      <c r="B241" s="42"/>
      <c r="C241" s="43"/>
      <c r="D241" s="230" t="s">
        <v>1665</v>
      </c>
      <c r="E241" s="43"/>
      <c r="F241" s="290" t="s">
        <v>2271</v>
      </c>
      <c r="G241" s="43"/>
      <c r="H241" s="43"/>
      <c r="I241" s="232"/>
      <c r="J241" s="43"/>
      <c r="K241" s="43"/>
      <c r="L241" s="47"/>
      <c r="M241" s="233"/>
      <c r="N241" s="23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1665</v>
      </c>
      <c r="AU241" s="20" t="s">
        <v>80</v>
      </c>
    </row>
    <row r="242" spans="1:65" s="2" customFormat="1" ht="37.8" customHeight="1">
      <c r="A242" s="41"/>
      <c r="B242" s="42"/>
      <c r="C242" s="217" t="s">
        <v>635</v>
      </c>
      <c r="D242" s="217" t="s">
        <v>223</v>
      </c>
      <c r="E242" s="218" t="s">
        <v>2272</v>
      </c>
      <c r="F242" s="219" t="s">
        <v>2273</v>
      </c>
      <c r="G242" s="220" t="s">
        <v>336</v>
      </c>
      <c r="H242" s="221">
        <v>2</v>
      </c>
      <c r="I242" s="222"/>
      <c r="J242" s="223">
        <f>ROUND(I242*H242,2)</f>
        <v>0</v>
      </c>
      <c r="K242" s="219" t="s">
        <v>632</v>
      </c>
      <c r="L242" s="47"/>
      <c r="M242" s="224" t="s">
        <v>19</v>
      </c>
      <c r="N242" s="225" t="s">
        <v>43</v>
      </c>
      <c r="O242" s="87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8" t="s">
        <v>228</v>
      </c>
      <c r="AT242" s="228" t="s">
        <v>223</v>
      </c>
      <c r="AU242" s="228" t="s">
        <v>80</v>
      </c>
      <c r="AY242" s="20" t="s">
        <v>221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20" t="s">
        <v>80</v>
      </c>
      <c r="BK242" s="229">
        <f>ROUND(I242*H242,2)</f>
        <v>0</v>
      </c>
      <c r="BL242" s="20" t="s">
        <v>228</v>
      </c>
      <c r="BM242" s="228" t="s">
        <v>977</v>
      </c>
    </row>
    <row r="243" spans="1:47" s="2" customFormat="1" ht="12">
      <c r="A243" s="41"/>
      <c r="B243" s="42"/>
      <c r="C243" s="43"/>
      <c r="D243" s="230" t="s">
        <v>230</v>
      </c>
      <c r="E243" s="43"/>
      <c r="F243" s="231" t="s">
        <v>2273</v>
      </c>
      <c r="G243" s="43"/>
      <c r="H243" s="43"/>
      <c r="I243" s="232"/>
      <c r="J243" s="43"/>
      <c r="K243" s="43"/>
      <c r="L243" s="47"/>
      <c r="M243" s="233"/>
      <c r="N243" s="23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230</v>
      </c>
      <c r="AU243" s="20" t="s">
        <v>80</v>
      </c>
    </row>
    <row r="244" spans="1:65" s="2" customFormat="1" ht="33" customHeight="1">
      <c r="A244" s="41"/>
      <c r="B244" s="42"/>
      <c r="C244" s="217" t="s">
        <v>640</v>
      </c>
      <c r="D244" s="217" t="s">
        <v>223</v>
      </c>
      <c r="E244" s="218" t="s">
        <v>2274</v>
      </c>
      <c r="F244" s="219" t="s">
        <v>2275</v>
      </c>
      <c r="G244" s="220" t="s">
        <v>336</v>
      </c>
      <c r="H244" s="221">
        <v>2</v>
      </c>
      <c r="I244" s="222"/>
      <c r="J244" s="223">
        <f>ROUND(I244*H244,2)</f>
        <v>0</v>
      </c>
      <c r="K244" s="219" t="s">
        <v>632</v>
      </c>
      <c r="L244" s="47"/>
      <c r="M244" s="224" t="s">
        <v>19</v>
      </c>
      <c r="N244" s="225" t="s">
        <v>43</v>
      </c>
      <c r="O244" s="87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8" t="s">
        <v>228</v>
      </c>
      <c r="AT244" s="228" t="s">
        <v>223</v>
      </c>
      <c r="AU244" s="228" t="s">
        <v>80</v>
      </c>
      <c r="AY244" s="20" t="s">
        <v>221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20" t="s">
        <v>80</v>
      </c>
      <c r="BK244" s="229">
        <f>ROUND(I244*H244,2)</f>
        <v>0</v>
      </c>
      <c r="BL244" s="20" t="s">
        <v>228</v>
      </c>
      <c r="BM244" s="228" t="s">
        <v>988</v>
      </c>
    </row>
    <row r="245" spans="1:47" s="2" customFormat="1" ht="12">
      <c r="A245" s="41"/>
      <c r="B245" s="42"/>
      <c r="C245" s="43"/>
      <c r="D245" s="230" t="s">
        <v>230</v>
      </c>
      <c r="E245" s="43"/>
      <c r="F245" s="231" t="s">
        <v>2275</v>
      </c>
      <c r="G245" s="43"/>
      <c r="H245" s="43"/>
      <c r="I245" s="232"/>
      <c r="J245" s="43"/>
      <c r="K245" s="43"/>
      <c r="L245" s="47"/>
      <c r="M245" s="233"/>
      <c r="N245" s="23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230</v>
      </c>
      <c r="AU245" s="20" t="s">
        <v>80</v>
      </c>
    </row>
    <row r="246" spans="1:65" s="2" customFormat="1" ht="37.8" customHeight="1">
      <c r="A246" s="41"/>
      <c r="B246" s="42"/>
      <c r="C246" s="217" t="s">
        <v>646</v>
      </c>
      <c r="D246" s="217" t="s">
        <v>223</v>
      </c>
      <c r="E246" s="218" t="s">
        <v>2276</v>
      </c>
      <c r="F246" s="219" t="s">
        <v>2277</v>
      </c>
      <c r="G246" s="220" t="s">
        <v>336</v>
      </c>
      <c r="H246" s="221">
        <v>2</v>
      </c>
      <c r="I246" s="222"/>
      <c r="J246" s="223">
        <f>ROUND(I246*H246,2)</f>
        <v>0</v>
      </c>
      <c r="K246" s="219" t="s">
        <v>632</v>
      </c>
      <c r="L246" s="47"/>
      <c r="M246" s="224" t="s">
        <v>19</v>
      </c>
      <c r="N246" s="225" t="s">
        <v>43</v>
      </c>
      <c r="O246" s="87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8" t="s">
        <v>228</v>
      </c>
      <c r="AT246" s="228" t="s">
        <v>223</v>
      </c>
      <c r="AU246" s="228" t="s">
        <v>80</v>
      </c>
      <c r="AY246" s="20" t="s">
        <v>221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20" t="s">
        <v>80</v>
      </c>
      <c r="BK246" s="229">
        <f>ROUND(I246*H246,2)</f>
        <v>0</v>
      </c>
      <c r="BL246" s="20" t="s">
        <v>228</v>
      </c>
      <c r="BM246" s="228" t="s">
        <v>1002</v>
      </c>
    </row>
    <row r="247" spans="1:47" s="2" customFormat="1" ht="12">
      <c r="A247" s="41"/>
      <c r="B247" s="42"/>
      <c r="C247" s="43"/>
      <c r="D247" s="230" t="s">
        <v>230</v>
      </c>
      <c r="E247" s="43"/>
      <c r="F247" s="231" t="s">
        <v>2278</v>
      </c>
      <c r="G247" s="43"/>
      <c r="H247" s="43"/>
      <c r="I247" s="232"/>
      <c r="J247" s="43"/>
      <c r="K247" s="43"/>
      <c r="L247" s="47"/>
      <c r="M247" s="233"/>
      <c r="N247" s="23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230</v>
      </c>
      <c r="AU247" s="20" t="s">
        <v>80</v>
      </c>
    </row>
    <row r="248" spans="1:65" s="2" customFormat="1" ht="44.25" customHeight="1">
      <c r="A248" s="41"/>
      <c r="B248" s="42"/>
      <c r="C248" s="217" t="s">
        <v>655</v>
      </c>
      <c r="D248" s="217" t="s">
        <v>223</v>
      </c>
      <c r="E248" s="218" t="s">
        <v>2279</v>
      </c>
      <c r="F248" s="219" t="s">
        <v>2280</v>
      </c>
      <c r="G248" s="220" t="s">
        <v>336</v>
      </c>
      <c r="H248" s="221">
        <v>4</v>
      </c>
      <c r="I248" s="222"/>
      <c r="J248" s="223">
        <f>ROUND(I248*H248,2)</f>
        <v>0</v>
      </c>
      <c r="K248" s="219" t="s">
        <v>632</v>
      </c>
      <c r="L248" s="47"/>
      <c r="M248" s="224" t="s">
        <v>19</v>
      </c>
      <c r="N248" s="225" t="s">
        <v>43</v>
      </c>
      <c r="O248" s="87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8" t="s">
        <v>228</v>
      </c>
      <c r="AT248" s="228" t="s">
        <v>223</v>
      </c>
      <c r="AU248" s="228" t="s">
        <v>80</v>
      </c>
      <c r="AY248" s="20" t="s">
        <v>221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20" t="s">
        <v>80</v>
      </c>
      <c r="BK248" s="229">
        <f>ROUND(I248*H248,2)</f>
        <v>0</v>
      </c>
      <c r="BL248" s="20" t="s">
        <v>228</v>
      </c>
      <c r="BM248" s="228" t="s">
        <v>1015</v>
      </c>
    </row>
    <row r="249" spans="1:47" s="2" customFormat="1" ht="12">
      <c r="A249" s="41"/>
      <c r="B249" s="42"/>
      <c r="C249" s="43"/>
      <c r="D249" s="230" t="s">
        <v>230</v>
      </c>
      <c r="E249" s="43"/>
      <c r="F249" s="231" t="s">
        <v>2280</v>
      </c>
      <c r="G249" s="43"/>
      <c r="H249" s="43"/>
      <c r="I249" s="232"/>
      <c r="J249" s="43"/>
      <c r="K249" s="43"/>
      <c r="L249" s="47"/>
      <c r="M249" s="233"/>
      <c r="N249" s="23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230</v>
      </c>
      <c r="AU249" s="20" t="s">
        <v>80</v>
      </c>
    </row>
    <row r="250" spans="1:65" s="2" customFormat="1" ht="16.5" customHeight="1">
      <c r="A250" s="41"/>
      <c r="B250" s="42"/>
      <c r="C250" s="217" t="s">
        <v>662</v>
      </c>
      <c r="D250" s="217" t="s">
        <v>223</v>
      </c>
      <c r="E250" s="218" t="s">
        <v>2281</v>
      </c>
      <c r="F250" s="219" t="s">
        <v>2282</v>
      </c>
      <c r="G250" s="220" t="s">
        <v>336</v>
      </c>
      <c r="H250" s="221">
        <v>4</v>
      </c>
      <c r="I250" s="222"/>
      <c r="J250" s="223">
        <f>ROUND(I250*H250,2)</f>
        <v>0</v>
      </c>
      <c r="K250" s="219" t="s">
        <v>632</v>
      </c>
      <c r="L250" s="47"/>
      <c r="M250" s="224" t="s">
        <v>19</v>
      </c>
      <c r="N250" s="225" t="s">
        <v>43</v>
      </c>
      <c r="O250" s="87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8" t="s">
        <v>228</v>
      </c>
      <c r="AT250" s="228" t="s">
        <v>223</v>
      </c>
      <c r="AU250" s="228" t="s">
        <v>80</v>
      </c>
      <c r="AY250" s="20" t="s">
        <v>221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20" t="s">
        <v>80</v>
      </c>
      <c r="BK250" s="229">
        <f>ROUND(I250*H250,2)</f>
        <v>0</v>
      </c>
      <c r="BL250" s="20" t="s">
        <v>228</v>
      </c>
      <c r="BM250" s="228" t="s">
        <v>165</v>
      </c>
    </row>
    <row r="251" spans="1:47" s="2" customFormat="1" ht="12">
      <c r="A251" s="41"/>
      <c r="B251" s="42"/>
      <c r="C251" s="43"/>
      <c r="D251" s="230" t="s">
        <v>230</v>
      </c>
      <c r="E251" s="43"/>
      <c r="F251" s="231" t="s">
        <v>2282</v>
      </c>
      <c r="G251" s="43"/>
      <c r="H251" s="43"/>
      <c r="I251" s="232"/>
      <c r="J251" s="43"/>
      <c r="K251" s="43"/>
      <c r="L251" s="47"/>
      <c r="M251" s="233"/>
      <c r="N251" s="23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230</v>
      </c>
      <c r="AU251" s="20" t="s">
        <v>80</v>
      </c>
    </row>
    <row r="252" spans="1:47" s="2" customFormat="1" ht="12">
      <c r="A252" s="41"/>
      <c r="B252" s="42"/>
      <c r="C252" s="43"/>
      <c r="D252" s="230" t="s">
        <v>1665</v>
      </c>
      <c r="E252" s="43"/>
      <c r="F252" s="290" t="s">
        <v>2271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1665</v>
      </c>
      <c r="AU252" s="20" t="s">
        <v>80</v>
      </c>
    </row>
    <row r="253" spans="1:65" s="2" customFormat="1" ht="37.8" customHeight="1">
      <c r="A253" s="41"/>
      <c r="B253" s="42"/>
      <c r="C253" s="217" t="s">
        <v>404</v>
      </c>
      <c r="D253" s="217" t="s">
        <v>223</v>
      </c>
      <c r="E253" s="218" t="s">
        <v>2283</v>
      </c>
      <c r="F253" s="219" t="s">
        <v>2284</v>
      </c>
      <c r="G253" s="220" t="s">
        <v>336</v>
      </c>
      <c r="H253" s="221">
        <v>2</v>
      </c>
      <c r="I253" s="222"/>
      <c r="J253" s="223">
        <f>ROUND(I253*H253,2)</f>
        <v>0</v>
      </c>
      <c r="K253" s="219" t="s">
        <v>632</v>
      </c>
      <c r="L253" s="47"/>
      <c r="M253" s="224" t="s">
        <v>19</v>
      </c>
      <c r="N253" s="225" t="s">
        <v>43</v>
      </c>
      <c r="O253" s="87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8" t="s">
        <v>228</v>
      </c>
      <c r="AT253" s="228" t="s">
        <v>223</v>
      </c>
      <c r="AU253" s="228" t="s">
        <v>80</v>
      </c>
      <c r="AY253" s="20" t="s">
        <v>221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20" t="s">
        <v>80</v>
      </c>
      <c r="BK253" s="229">
        <f>ROUND(I253*H253,2)</f>
        <v>0</v>
      </c>
      <c r="BL253" s="20" t="s">
        <v>228</v>
      </c>
      <c r="BM253" s="228" t="s">
        <v>1039</v>
      </c>
    </row>
    <row r="254" spans="1:47" s="2" customFormat="1" ht="12">
      <c r="A254" s="41"/>
      <c r="B254" s="42"/>
      <c r="C254" s="43"/>
      <c r="D254" s="230" t="s">
        <v>230</v>
      </c>
      <c r="E254" s="43"/>
      <c r="F254" s="231" t="s">
        <v>2284</v>
      </c>
      <c r="G254" s="43"/>
      <c r="H254" s="43"/>
      <c r="I254" s="232"/>
      <c r="J254" s="43"/>
      <c r="K254" s="43"/>
      <c r="L254" s="47"/>
      <c r="M254" s="233"/>
      <c r="N254" s="23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230</v>
      </c>
      <c r="AU254" s="20" t="s">
        <v>80</v>
      </c>
    </row>
    <row r="255" spans="1:65" s="2" customFormat="1" ht="21.75" customHeight="1">
      <c r="A255" s="41"/>
      <c r="B255" s="42"/>
      <c r="C255" s="217" t="s">
        <v>452</v>
      </c>
      <c r="D255" s="217" t="s">
        <v>223</v>
      </c>
      <c r="E255" s="218" t="s">
        <v>2285</v>
      </c>
      <c r="F255" s="219" t="s">
        <v>2286</v>
      </c>
      <c r="G255" s="220" t="s">
        <v>336</v>
      </c>
      <c r="H255" s="221">
        <v>2</v>
      </c>
      <c r="I255" s="222"/>
      <c r="J255" s="223">
        <f>ROUND(I255*H255,2)</f>
        <v>0</v>
      </c>
      <c r="K255" s="219" t="s">
        <v>632</v>
      </c>
      <c r="L255" s="47"/>
      <c r="M255" s="224" t="s">
        <v>19</v>
      </c>
      <c r="N255" s="225" t="s">
        <v>43</v>
      </c>
      <c r="O255" s="87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8" t="s">
        <v>228</v>
      </c>
      <c r="AT255" s="228" t="s">
        <v>223</v>
      </c>
      <c r="AU255" s="228" t="s">
        <v>80</v>
      </c>
      <c r="AY255" s="20" t="s">
        <v>221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20" t="s">
        <v>80</v>
      </c>
      <c r="BK255" s="229">
        <f>ROUND(I255*H255,2)</f>
        <v>0</v>
      </c>
      <c r="BL255" s="20" t="s">
        <v>228</v>
      </c>
      <c r="BM255" s="228" t="s">
        <v>1051</v>
      </c>
    </row>
    <row r="256" spans="1:47" s="2" customFormat="1" ht="12">
      <c r="A256" s="41"/>
      <c r="B256" s="42"/>
      <c r="C256" s="43"/>
      <c r="D256" s="230" t="s">
        <v>230</v>
      </c>
      <c r="E256" s="43"/>
      <c r="F256" s="231" t="s">
        <v>2286</v>
      </c>
      <c r="G256" s="43"/>
      <c r="H256" s="43"/>
      <c r="I256" s="232"/>
      <c r="J256" s="43"/>
      <c r="K256" s="43"/>
      <c r="L256" s="47"/>
      <c r="M256" s="233"/>
      <c r="N256" s="23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230</v>
      </c>
      <c r="AU256" s="20" t="s">
        <v>80</v>
      </c>
    </row>
    <row r="257" spans="1:65" s="2" customFormat="1" ht="21.75" customHeight="1">
      <c r="A257" s="41"/>
      <c r="B257" s="42"/>
      <c r="C257" s="217" t="s">
        <v>592</v>
      </c>
      <c r="D257" s="217" t="s">
        <v>223</v>
      </c>
      <c r="E257" s="218" t="s">
        <v>2287</v>
      </c>
      <c r="F257" s="219" t="s">
        <v>2288</v>
      </c>
      <c r="G257" s="220" t="s">
        <v>336</v>
      </c>
      <c r="H257" s="221">
        <v>1</v>
      </c>
      <c r="I257" s="222"/>
      <c r="J257" s="223">
        <f>ROUND(I257*H257,2)</f>
        <v>0</v>
      </c>
      <c r="K257" s="219" t="s">
        <v>632</v>
      </c>
      <c r="L257" s="47"/>
      <c r="M257" s="224" t="s">
        <v>19</v>
      </c>
      <c r="N257" s="225" t="s">
        <v>43</v>
      </c>
      <c r="O257" s="87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8" t="s">
        <v>228</v>
      </c>
      <c r="AT257" s="228" t="s">
        <v>223</v>
      </c>
      <c r="AU257" s="228" t="s">
        <v>80</v>
      </c>
      <c r="AY257" s="20" t="s">
        <v>221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0" t="s">
        <v>80</v>
      </c>
      <c r="BK257" s="229">
        <f>ROUND(I257*H257,2)</f>
        <v>0</v>
      </c>
      <c r="BL257" s="20" t="s">
        <v>228</v>
      </c>
      <c r="BM257" s="228" t="s">
        <v>1063</v>
      </c>
    </row>
    <row r="258" spans="1:47" s="2" customFormat="1" ht="12">
      <c r="A258" s="41"/>
      <c r="B258" s="42"/>
      <c r="C258" s="43"/>
      <c r="D258" s="230" t="s">
        <v>230</v>
      </c>
      <c r="E258" s="43"/>
      <c r="F258" s="231" t="s">
        <v>2288</v>
      </c>
      <c r="G258" s="43"/>
      <c r="H258" s="43"/>
      <c r="I258" s="232"/>
      <c r="J258" s="43"/>
      <c r="K258" s="43"/>
      <c r="L258" s="47"/>
      <c r="M258" s="233"/>
      <c r="N258" s="234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230</v>
      </c>
      <c r="AU258" s="20" t="s">
        <v>80</v>
      </c>
    </row>
    <row r="259" spans="1:65" s="2" customFormat="1" ht="55.5" customHeight="1">
      <c r="A259" s="41"/>
      <c r="B259" s="42"/>
      <c r="C259" s="217" t="s">
        <v>684</v>
      </c>
      <c r="D259" s="217" t="s">
        <v>223</v>
      </c>
      <c r="E259" s="218" t="s">
        <v>2289</v>
      </c>
      <c r="F259" s="219" t="s">
        <v>2290</v>
      </c>
      <c r="G259" s="220" t="s">
        <v>336</v>
      </c>
      <c r="H259" s="221">
        <v>2</v>
      </c>
      <c r="I259" s="222"/>
      <c r="J259" s="223">
        <f>ROUND(I259*H259,2)</f>
        <v>0</v>
      </c>
      <c r="K259" s="219" t="s">
        <v>632</v>
      </c>
      <c r="L259" s="47"/>
      <c r="M259" s="224" t="s">
        <v>19</v>
      </c>
      <c r="N259" s="225" t="s">
        <v>43</v>
      </c>
      <c r="O259" s="87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8" t="s">
        <v>228</v>
      </c>
      <c r="AT259" s="228" t="s">
        <v>223</v>
      </c>
      <c r="AU259" s="228" t="s">
        <v>80</v>
      </c>
      <c r="AY259" s="20" t="s">
        <v>221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0" t="s">
        <v>80</v>
      </c>
      <c r="BK259" s="229">
        <f>ROUND(I259*H259,2)</f>
        <v>0</v>
      </c>
      <c r="BL259" s="20" t="s">
        <v>228</v>
      </c>
      <c r="BM259" s="228" t="s">
        <v>1073</v>
      </c>
    </row>
    <row r="260" spans="1:47" s="2" customFormat="1" ht="12">
      <c r="A260" s="41"/>
      <c r="B260" s="42"/>
      <c r="C260" s="43"/>
      <c r="D260" s="230" t="s">
        <v>230</v>
      </c>
      <c r="E260" s="43"/>
      <c r="F260" s="231" t="s">
        <v>2290</v>
      </c>
      <c r="G260" s="43"/>
      <c r="H260" s="43"/>
      <c r="I260" s="232"/>
      <c r="J260" s="43"/>
      <c r="K260" s="43"/>
      <c r="L260" s="47"/>
      <c r="M260" s="233"/>
      <c r="N260" s="23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230</v>
      </c>
      <c r="AU260" s="20" t="s">
        <v>80</v>
      </c>
    </row>
    <row r="261" spans="1:65" s="2" customFormat="1" ht="16.5" customHeight="1">
      <c r="A261" s="41"/>
      <c r="B261" s="42"/>
      <c r="C261" s="217" t="s">
        <v>690</v>
      </c>
      <c r="D261" s="217" t="s">
        <v>223</v>
      </c>
      <c r="E261" s="218" t="s">
        <v>2291</v>
      </c>
      <c r="F261" s="219" t="s">
        <v>2292</v>
      </c>
      <c r="G261" s="220" t="s">
        <v>336</v>
      </c>
      <c r="H261" s="221">
        <v>2</v>
      </c>
      <c r="I261" s="222"/>
      <c r="J261" s="223">
        <f>ROUND(I261*H261,2)</f>
        <v>0</v>
      </c>
      <c r="K261" s="219" t="s">
        <v>632</v>
      </c>
      <c r="L261" s="47"/>
      <c r="M261" s="224" t="s">
        <v>19</v>
      </c>
      <c r="N261" s="225" t="s">
        <v>43</v>
      </c>
      <c r="O261" s="87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8" t="s">
        <v>228</v>
      </c>
      <c r="AT261" s="228" t="s">
        <v>223</v>
      </c>
      <c r="AU261" s="228" t="s">
        <v>80</v>
      </c>
      <c r="AY261" s="20" t="s">
        <v>221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20" t="s">
        <v>80</v>
      </c>
      <c r="BK261" s="229">
        <f>ROUND(I261*H261,2)</f>
        <v>0</v>
      </c>
      <c r="BL261" s="20" t="s">
        <v>228</v>
      </c>
      <c r="BM261" s="228" t="s">
        <v>1085</v>
      </c>
    </row>
    <row r="262" spans="1:47" s="2" customFormat="1" ht="12">
      <c r="A262" s="41"/>
      <c r="B262" s="42"/>
      <c r="C262" s="43"/>
      <c r="D262" s="230" t="s">
        <v>230</v>
      </c>
      <c r="E262" s="43"/>
      <c r="F262" s="231" t="s">
        <v>2292</v>
      </c>
      <c r="G262" s="43"/>
      <c r="H262" s="43"/>
      <c r="I262" s="232"/>
      <c r="J262" s="43"/>
      <c r="K262" s="43"/>
      <c r="L262" s="47"/>
      <c r="M262" s="233"/>
      <c r="N262" s="23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230</v>
      </c>
      <c r="AU262" s="20" t="s">
        <v>80</v>
      </c>
    </row>
    <row r="263" spans="1:47" s="2" customFormat="1" ht="12">
      <c r="A263" s="41"/>
      <c r="B263" s="42"/>
      <c r="C263" s="43"/>
      <c r="D263" s="230" t="s">
        <v>1665</v>
      </c>
      <c r="E263" s="43"/>
      <c r="F263" s="290" t="s">
        <v>2293</v>
      </c>
      <c r="G263" s="43"/>
      <c r="H263" s="43"/>
      <c r="I263" s="232"/>
      <c r="J263" s="43"/>
      <c r="K263" s="43"/>
      <c r="L263" s="47"/>
      <c r="M263" s="233"/>
      <c r="N263" s="23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1665</v>
      </c>
      <c r="AU263" s="20" t="s">
        <v>80</v>
      </c>
    </row>
    <row r="264" spans="1:65" s="2" customFormat="1" ht="16.5" customHeight="1">
      <c r="A264" s="41"/>
      <c r="B264" s="42"/>
      <c r="C264" s="217" t="s">
        <v>697</v>
      </c>
      <c r="D264" s="217" t="s">
        <v>223</v>
      </c>
      <c r="E264" s="218" t="s">
        <v>2294</v>
      </c>
      <c r="F264" s="219" t="s">
        <v>2295</v>
      </c>
      <c r="G264" s="220" t="s">
        <v>336</v>
      </c>
      <c r="H264" s="221">
        <v>3</v>
      </c>
      <c r="I264" s="222"/>
      <c r="J264" s="223">
        <f>ROUND(I264*H264,2)</f>
        <v>0</v>
      </c>
      <c r="K264" s="219" t="s">
        <v>632</v>
      </c>
      <c r="L264" s="47"/>
      <c r="M264" s="224" t="s">
        <v>19</v>
      </c>
      <c r="N264" s="225" t="s">
        <v>43</v>
      </c>
      <c r="O264" s="87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8" t="s">
        <v>228</v>
      </c>
      <c r="AT264" s="228" t="s">
        <v>223</v>
      </c>
      <c r="AU264" s="228" t="s">
        <v>80</v>
      </c>
      <c r="AY264" s="20" t="s">
        <v>221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20" t="s">
        <v>80</v>
      </c>
      <c r="BK264" s="229">
        <f>ROUND(I264*H264,2)</f>
        <v>0</v>
      </c>
      <c r="BL264" s="20" t="s">
        <v>228</v>
      </c>
      <c r="BM264" s="228" t="s">
        <v>1099</v>
      </c>
    </row>
    <row r="265" spans="1:47" s="2" customFormat="1" ht="12">
      <c r="A265" s="41"/>
      <c r="B265" s="42"/>
      <c r="C265" s="43"/>
      <c r="D265" s="230" t="s">
        <v>230</v>
      </c>
      <c r="E265" s="43"/>
      <c r="F265" s="231" t="s">
        <v>2295</v>
      </c>
      <c r="G265" s="43"/>
      <c r="H265" s="43"/>
      <c r="I265" s="232"/>
      <c r="J265" s="43"/>
      <c r="K265" s="43"/>
      <c r="L265" s="47"/>
      <c r="M265" s="233"/>
      <c r="N265" s="234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230</v>
      </c>
      <c r="AU265" s="20" t="s">
        <v>80</v>
      </c>
    </row>
    <row r="266" spans="1:47" s="2" customFormat="1" ht="12">
      <c r="A266" s="41"/>
      <c r="B266" s="42"/>
      <c r="C266" s="43"/>
      <c r="D266" s="230" t="s">
        <v>1665</v>
      </c>
      <c r="E266" s="43"/>
      <c r="F266" s="290" t="s">
        <v>2296</v>
      </c>
      <c r="G266" s="43"/>
      <c r="H266" s="43"/>
      <c r="I266" s="232"/>
      <c r="J266" s="43"/>
      <c r="K266" s="43"/>
      <c r="L266" s="47"/>
      <c r="M266" s="233"/>
      <c r="N266" s="23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1665</v>
      </c>
      <c r="AU266" s="20" t="s">
        <v>80</v>
      </c>
    </row>
    <row r="267" spans="1:65" s="2" customFormat="1" ht="16.5" customHeight="1">
      <c r="A267" s="41"/>
      <c r="B267" s="42"/>
      <c r="C267" s="217" t="s">
        <v>703</v>
      </c>
      <c r="D267" s="217" t="s">
        <v>223</v>
      </c>
      <c r="E267" s="218" t="s">
        <v>2297</v>
      </c>
      <c r="F267" s="219" t="s">
        <v>2298</v>
      </c>
      <c r="G267" s="220" t="s">
        <v>336</v>
      </c>
      <c r="H267" s="221">
        <v>2</v>
      </c>
      <c r="I267" s="222"/>
      <c r="J267" s="223">
        <f>ROUND(I267*H267,2)</f>
        <v>0</v>
      </c>
      <c r="K267" s="219" t="s">
        <v>632</v>
      </c>
      <c r="L267" s="47"/>
      <c r="M267" s="224" t="s">
        <v>19</v>
      </c>
      <c r="N267" s="225" t="s">
        <v>43</v>
      </c>
      <c r="O267" s="87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8" t="s">
        <v>228</v>
      </c>
      <c r="AT267" s="228" t="s">
        <v>223</v>
      </c>
      <c r="AU267" s="228" t="s">
        <v>80</v>
      </c>
      <c r="AY267" s="20" t="s">
        <v>221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20" t="s">
        <v>80</v>
      </c>
      <c r="BK267" s="229">
        <f>ROUND(I267*H267,2)</f>
        <v>0</v>
      </c>
      <c r="BL267" s="20" t="s">
        <v>228</v>
      </c>
      <c r="BM267" s="228" t="s">
        <v>1111</v>
      </c>
    </row>
    <row r="268" spans="1:47" s="2" customFormat="1" ht="12">
      <c r="A268" s="41"/>
      <c r="B268" s="42"/>
      <c r="C268" s="43"/>
      <c r="D268" s="230" t="s">
        <v>230</v>
      </c>
      <c r="E268" s="43"/>
      <c r="F268" s="231" t="s">
        <v>2298</v>
      </c>
      <c r="G268" s="43"/>
      <c r="H268" s="43"/>
      <c r="I268" s="232"/>
      <c r="J268" s="43"/>
      <c r="K268" s="43"/>
      <c r="L268" s="47"/>
      <c r="M268" s="233"/>
      <c r="N268" s="234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230</v>
      </c>
      <c r="AU268" s="20" t="s">
        <v>80</v>
      </c>
    </row>
    <row r="269" spans="1:65" s="2" customFormat="1" ht="55.5" customHeight="1">
      <c r="A269" s="41"/>
      <c r="B269" s="42"/>
      <c r="C269" s="217" t="s">
        <v>709</v>
      </c>
      <c r="D269" s="217" t="s">
        <v>223</v>
      </c>
      <c r="E269" s="218" t="s">
        <v>2299</v>
      </c>
      <c r="F269" s="219" t="s">
        <v>2300</v>
      </c>
      <c r="G269" s="220" t="s">
        <v>336</v>
      </c>
      <c r="H269" s="221">
        <v>3</v>
      </c>
      <c r="I269" s="222"/>
      <c r="J269" s="223">
        <f>ROUND(I269*H269,2)</f>
        <v>0</v>
      </c>
      <c r="K269" s="219" t="s">
        <v>632</v>
      </c>
      <c r="L269" s="47"/>
      <c r="M269" s="224" t="s">
        <v>19</v>
      </c>
      <c r="N269" s="225" t="s">
        <v>43</v>
      </c>
      <c r="O269" s="87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8" t="s">
        <v>228</v>
      </c>
      <c r="AT269" s="228" t="s">
        <v>223</v>
      </c>
      <c r="AU269" s="228" t="s">
        <v>80</v>
      </c>
      <c r="AY269" s="20" t="s">
        <v>221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20" t="s">
        <v>80</v>
      </c>
      <c r="BK269" s="229">
        <f>ROUND(I269*H269,2)</f>
        <v>0</v>
      </c>
      <c r="BL269" s="20" t="s">
        <v>228</v>
      </c>
      <c r="BM269" s="228" t="s">
        <v>1123</v>
      </c>
    </row>
    <row r="270" spans="1:47" s="2" customFormat="1" ht="12">
      <c r="A270" s="41"/>
      <c r="B270" s="42"/>
      <c r="C270" s="43"/>
      <c r="D270" s="230" t="s">
        <v>230</v>
      </c>
      <c r="E270" s="43"/>
      <c r="F270" s="231" t="s">
        <v>2300</v>
      </c>
      <c r="G270" s="43"/>
      <c r="H270" s="43"/>
      <c r="I270" s="232"/>
      <c r="J270" s="43"/>
      <c r="K270" s="43"/>
      <c r="L270" s="47"/>
      <c r="M270" s="233"/>
      <c r="N270" s="23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230</v>
      </c>
      <c r="AU270" s="20" t="s">
        <v>80</v>
      </c>
    </row>
    <row r="271" spans="1:65" s="2" customFormat="1" ht="24.15" customHeight="1">
      <c r="A271" s="41"/>
      <c r="B271" s="42"/>
      <c r="C271" s="217" t="s">
        <v>717</v>
      </c>
      <c r="D271" s="217" t="s">
        <v>223</v>
      </c>
      <c r="E271" s="218" t="s">
        <v>2301</v>
      </c>
      <c r="F271" s="219" t="s">
        <v>2302</v>
      </c>
      <c r="G271" s="220" t="s">
        <v>336</v>
      </c>
      <c r="H271" s="221">
        <v>1</v>
      </c>
      <c r="I271" s="222"/>
      <c r="J271" s="223">
        <f>ROUND(I271*H271,2)</f>
        <v>0</v>
      </c>
      <c r="K271" s="219" t="s">
        <v>632</v>
      </c>
      <c r="L271" s="47"/>
      <c r="M271" s="224" t="s">
        <v>19</v>
      </c>
      <c r="N271" s="225" t="s">
        <v>43</v>
      </c>
      <c r="O271" s="87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8" t="s">
        <v>228</v>
      </c>
      <c r="AT271" s="228" t="s">
        <v>223</v>
      </c>
      <c r="AU271" s="228" t="s">
        <v>80</v>
      </c>
      <c r="AY271" s="20" t="s">
        <v>221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20" t="s">
        <v>80</v>
      </c>
      <c r="BK271" s="229">
        <f>ROUND(I271*H271,2)</f>
        <v>0</v>
      </c>
      <c r="BL271" s="20" t="s">
        <v>228</v>
      </c>
      <c r="BM271" s="228" t="s">
        <v>1134</v>
      </c>
    </row>
    <row r="272" spans="1:47" s="2" customFormat="1" ht="12">
      <c r="A272" s="41"/>
      <c r="B272" s="42"/>
      <c r="C272" s="43"/>
      <c r="D272" s="230" t="s">
        <v>230</v>
      </c>
      <c r="E272" s="43"/>
      <c r="F272" s="231" t="s">
        <v>2302</v>
      </c>
      <c r="G272" s="43"/>
      <c r="H272" s="43"/>
      <c r="I272" s="232"/>
      <c r="J272" s="43"/>
      <c r="K272" s="43"/>
      <c r="L272" s="47"/>
      <c r="M272" s="233"/>
      <c r="N272" s="23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230</v>
      </c>
      <c r="AU272" s="20" t="s">
        <v>80</v>
      </c>
    </row>
    <row r="273" spans="1:65" s="2" customFormat="1" ht="55.5" customHeight="1">
      <c r="A273" s="41"/>
      <c r="B273" s="42"/>
      <c r="C273" s="217" t="s">
        <v>725</v>
      </c>
      <c r="D273" s="217" t="s">
        <v>223</v>
      </c>
      <c r="E273" s="218" t="s">
        <v>2303</v>
      </c>
      <c r="F273" s="219" t="s">
        <v>2304</v>
      </c>
      <c r="G273" s="220" t="s">
        <v>336</v>
      </c>
      <c r="H273" s="221">
        <v>1</v>
      </c>
      <c r="I273" s="222"/>
      <c r="J273" s="223">
        <f>ROUND(I273*H273,2)</f>
        <v>0</v>
      </c>
      <c r="K273" s="219" t="s">
        <v>632</v>
      </c>
      <c r="L273" s="47"/>
      <c r="M273" s="224" t="s">
        <v>19</v>
      </c>
      <c r="N273" s="225" t="s">
        <v>43</v>
      </c>
      <c r="O273" s="87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28" t="s">
        <v>228</v>
      </c>
      <c r="AT273" s="228" t="s">
        <v>223</v>
      </c>
      <c r="AU273" s="228" t="s">
        <v>80</v>
      </c>
      <c r="AY273" s="20" t="s">
        <v>221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20" t="s">
        <v>80</v>
      </c>
      <c r="BK273" s="229">
        <f>ROUND(I273*H273,2)</f>
        <v>0</v>
      </c>
      <c r="BL273" s="20" t="s">
        <v>228</v>
      </c>
      <c r="BM273" s="228" t="s">
        <v>1145</v>
      </c>
    </row>
    <row r="274" spans="1:47" s="2" customFormat="1" ht="12">
      <c r="A274" s="41"/>
      <c r="B274" s="42"/>
      <c r="C274" s="43"/>
      <c r="D274" s="230" t="s">
        <v>230</v>
      </c>
      <c r="E274" s="43"/>
      <c r="F274" s="231" t="s">
        <v>2304</v>
      </c>
      <c r="G274" s="43"/>
      <c r="H274" s="43"/>
      <c r="I274" s="232"/>
      <c r="J274" s="43"/>
      <c r="K274" s="43"/>
      <c r="L274" s="47"/>
      <c r="M274" s="233"/>
      <c r="N274" s="23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230</v>
      </c>
      <c r="AU274" s="20" t="s">
        <v>80</v>
      </c>
    </row>
    <row r="275" spans="1:65" s="2" customFormat="1" ht="24.15" customHeight="1">
      <c r="A275" s="41"/>
      <c r="B275" s="42"/>
      <c r="C275" s="217" t="s">
        <v>731</v>
      </c>
      <c r="D275" s="217" t="s">
        <v>223</v>
      </c>
      <c r="E275" s="218" t="s">
        <v>2305</v>
      </c>
      <c r="F275" s="219" t="s">
        <v>2306</v>
      </c>
      <c r="G275" s="220" t="s">
        <v>267</v>
      </c>
      <c r="H275" s="221">
        <v>0.252</v>
      </c>
      <c r="I275" s="222"/>
      <c r="J275" s="223">
        <f>ROUND(I275*H275,2)</f>
        <v>0</v>
      </c>
      <c r="K275" s="219" t="s">
        <v>632</v>
      </c>
      <c r="L275" s="47"/>
      <c r="M275" s="224" t="s">
        <v>19</v>
      </c>
      <c r="N275" s="225" t="s">
        <v>43</v>
      </c>
      <c r="O275" s="87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8" t="s">
        <v>228</v>
      </c>
      <c r="AT275" s="228" t="s">
        <v>223</v>
      </c>
      <c r="AU275" s="228" t="s">
        <v>80</v>
      </c>
      <c r="AY275" s="20" t="s">
        <v>221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20" t="s">
        <v>80</v>
      </c>
      <c r="BK275" s="229">
        <f>ROUND(I275*H275,2)</f>
        <v>0</v>
      </c>
      <c r="BL275" s="20" t="s">
        <v>228</v>
      </c>
      <c r="BM275" s="228" t="s">
        <v>1156</v>
      </c>
    </row>
    <row r="276" spans="1:47" s="2" customFormat="1" ht="12">
      <c r="A276" s="41"/>
      <c r="B276" s="42"/>
      <c r="C276" s="43"/>
      <c r="D276" s="230" t="s">
        <v>230</v>
      </c>
      <c r="E276" s="43"/>
      <c r="F276" s="231" t="s">
        <v>2306</v>
      </c>
      <c r="G276" s="43"/>
      <c r="H276" s="43"/>
      <c r="I276" s="232"/>
      <c r="J276" s="43"/>
      <c r="K276" s="43"/>
      <c r="L276" s="47"/>
      <c r="M276" s="233"/>
      <c r="N276" s="23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230</v>
      </c>
      <c r="AU276" s="20" t="s">
        <v>80</v>
      </c>
    </row>
    <row r="277" spans="1:47" s="2" customFormat="1" ht="12">
      <c r="A277" s="41"/>
      <c r="B277" s="42"/>
      <c r="C277" s="43"/>
      <c r="D277" s="230" t="s">
        <v>1665</v>
      </c>
      <c r="E277" s="43"/>
      <c r="F277" s="290" t="s">
        <v>2307</v>
      </c>
      <c r="G277" s="43"/>
      <c r="H277" s="43"/>
      <c r="I277" s="232"/>
      <c r="J277" s="43"/>
      <c r="K277" s="43"/>
      <c r="L277" s="47"/>
      <c r="M277" s="233"/>
      <c r="N277" s="234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1665</v>
      </c>
      <c r="AU277" s="20" t="s">
        <v>80</v>
      </c>
    </row>
    <row r="278" spans="1:63" s="12" customFormat="1" ht="25.9" customHeight="1">
      <c r="A278" s="12"/>
      <c r="B278" s="201"/>
      <c r="C278" s="202"/>
      <c r="D278" s="203" t="s">
        <v>71</v>
      </c>
      <c r="E278" s="204" t="s">
        <v>2308</v>
      </c>
      <c r="F278" s="204" t="s">
        <v>2309</v>
      </c>
      <c r="G278" s="202"/>
      <c r="H278" s="202"/>
      <c r="I278" s="205"/>
      <c r="J278" s="206">
        <f>BK278</f>
        <v>0</v>
      </c>
      <c r="K278" s="202"/>
      <c r="L278" s="207"/>
      <c r="M278" s="208"/>
      <c r="N278" s="209"/>
      <c r="O278" s="209"/>
      <c r="P278" s="210">
        <f>SUM(P279:P291)</f>
        <v>0</v>
      </c>
      <c r="Q278" s="209"/>
      <c r="R278" s="210">
        <f>SUM(R279:R291)</f>
        <v>0</v>
      </c>
      <c r="S278" s="209"/>
      <c r="T278" s="211">
        <f>SUM(T279:T291)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2" t="s">
        <v>80</v>
      </c>
      <c r="AT278" s="213" t="s">
        <v>71</v>
      </c>
      <c r="AU278" s="213" t="s">
        <v>72</v>
      </c>
      <c r="AY278" s="212" t="s">
        <v>221</v>
      </c>
      <c r="BK278" s="214">
        <f>SUM(BK279:BK291)</f>
        <v>0</v>
      </c>
    </row>
    <row r="279" spans="1:65" s="2" customFormat="1" ht="24.15" customHeight="1">
      <c r="A279" s="41"/>
      <c r="B279" s="42"/>
      <c r="C279" s="217" t="s">
        <v>735</v>
      </c>
      <c r="D279" s="217" t="s">
        <v>223</v>
      </c>
      <c r="E279" s="218" t="s">
        <v>2310</v>
      </c>
      <c r="F279" s="219" t="s">
        <v>2311</v>
      </c>
      <c r="G279" s="220" t="s">
        <v>336</v>
      </c>
      <c r="H279" s="221">
        <v>5</v>
      </c>
      <c r="I279" s="222"/>
      <c r="J279" s="223">
        <f>ROUND(I279*H279,2)</f>
        <v>0</v>
      </c>
      <c r="K279" s="219" t="s">
        <v>632</v>
      </c>
      <c r="L279" s="47"/>
      <c r="M279" s="224" t="s">
        <v>19</v>
      </c>
      <c r="N279" s="225" t="s">
        <v>43</v>
      </c>
      <c r="O279" s="87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28" t="s">
        <v>228</v>
      </c>
      <c r="AT279" s="228" t="s">
        <v>223</v>
      </c>
      <c r="AU279" s="228" t="s">
        <v>80</v>
      </c>
      <c r="AY279" s="20" t="s">
        <v>221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20" t="s">
        <v>80</v>
      </c>
      <c r="BK279" s="229">
        <f>ROUND(I279*H279,2)</f>
        <v>0</v>
      </c>
      <c r="BL279" s="20" t="s">
        <v>228</v>
      </c>
      <c r="BM279" s="228" t="s">
        <v>1166</v>
      </c>
    </row>
    <row r="280" spans="1:47" s="2" customFormat="1" ht="12">
      <c r="A280" s="41"/>
      <c r="B280" s="42"/>
      <c r="C280" s="43"/>
      <c r="D280" s="230" t="s">
        <v>230</v>
      </c>
      <c r="E280" s="43"/>
      <c r="F280" s="231" t="s">
        <v>2311</v>
      </c>
      <c r="G280" s="43"/>
      <c r="H280" s="43"/>
      <c r="I280" s="232"/>
      <c r="J280" s="43"/>
      <c r="K280" s="43"/>
      <c r="L280" s="47"/>
      <c r="M280" s="233"/>
      <c r="N280" s="234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230</v>
      </c>
      <c r="AU280" s="20" t="s">
        <v>80</v>
      </c>
    </row>
    <row r="281" spans="1:47" s="2" customFormat="1" ht="12">
      <c r="A281" s="41"/>
      <c r="B281" s="42"/>
      <c r="C281" s="43"/>
      <c r="D281" s="230" t="s">
        <v>1665</v>
      </c>
      <c r="E281" s="43"/>
      <c r="F281" s="290" t="s">
        <v>2312</v>
      </c>
      <c r="G281" s="43"/>
      <c r="H281" s="43"/>
      <c r="I281" s="232"/>
      <c r="J281" s="43"/>
      <c r="K281" s="43"/>
      <c r="L281" s="47"/>
      <c r="M281" s="233"/>
      <c r="N281" s="23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1665</v>
      </c>
      <c r="AU281" s="20" t="s">
        <v>80</v>
      </c>
    </row>
    <row r="282" spans="1:65" s="2" customFormat="1" ht="24.15" customHeight="1">
      <c r="A282" s="41"/>
      <c r="B282" s="42"/>
      <c r="C282" s="217" t="s">
        <v>747</v>
      </c>
      <c r="D282" s="217" t="s">
        <v>223</v>
      </c>
      <c r="E282" s="218" t="s">
        <v>2313</v>
      </c>
      <c r="F282" s="219" t="s">
        <v>2314</v>
      </c>
      <c r="G282" s="220" t="s">
        <v>336</v>
      </c>
      <c r="H282" s="221">
        <v>1</v>
      </c>
      <c r="I282" s="222"/>
      <c r="J282" s="223">
        <f>ROUND(I282*H282,2)</f>
        <v>0</v>
      </c>
      <c r="K282" s="219" t="s">
        <v>632</v>
      </c>
      <c r="L282" s="47"/>
      <c r="M282" s="224" t="s">
        <v>19</v>
      </c>
      <c r="N282" s="225" t="s">
        <v>43</v>
      </c>
      <c r="O282" s="87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28" t="s">
        <v>228</v>
      </c>
      <c r="AT282" s="228" t="s">
        <v>223</v>
      </c>
      <c r="AU282" s="228" t="s">
        <v>80</v>
      </c>
      <c r="AY282" s="20" t="s">
        <v>221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20" t="s">
        <v>80</v>
      </c>
      <c r="BK282" s="229">
        <f>ROUND(I282*H282,2)</f>
        <v>0</v>
      </c>
      <c r="BL282" s="20" t="s">
        <v>228</v>
      </c>
      <c r="BM282" s="228" t="s">
        <v>1177</v>
      </c>
    </row>
    <row r="283" spans="1:47" s="2" customFormat="1" ht="12">
      <c r="A283" s="41"/>
      <c r="B283" s="42"/>
      <c r="C283" s="43"/>
      <c r="D283" s="230" t="s">
        <v>230</v>
      </c>
      <c r="E283" s="43"/>
      <c r="F283" s="231" t="s">
        <v>2314</v>
      </c>
      <c r="G283" s="43"/>
      <c r="H283" s="43"/>
      <c r="I283" s="232"/>
      <c r="J283" s="43"/>
      <c r="K283" s="43"/>
      <c r="L283" s="47"/>
      <c r="M283" s="233"/>
      <c r="N283" s="234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20" t="s">
        <v>230</v>
      </c>
      <c r="AU283" s="20" t="s">
        <v>80</v>
      </c>
    </row>
    <row r="284" spans="1:47" s="2" customFormat="1" ht="12">
      <c r="A284" s="41"/>
      <c r="B284" s="42"/>
      <c r="C284" s="43"/>
      <c r="D284" s="230" t="s">
        <v>1665</v>
      </c>
      <c r="E284" s="43"/>
      <c r="F284" s="290" t="s">
        <v>2312</v>
      </c>
      <c r="G284" s="43"/>
      <c r="H284" s="43"/>
      <c r="I284" s="232"/>
      <c r="J284" s="43"/>
      <c r="K284" s="43"/>
      <c r="L284" s="47"/>
      <c r="M284" s="233"/>
      <c r="N284" s="23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1665</v>
      </c>
      <c r="AU284" s="20" t="s">
        <v>80</v>
      </c>
    </row>
    <row r="285" spans="1:65" s="2" customFormat="1" ht="24.15" customHeight="1">
      <c r="A285" s="41"/>
      <c r="B285" s="42"/>
      <c r="C285" s="217" t="s">
        <v>751</v>
      </c>
      <c r="D285" s="217" t="s">
        <v>223</v>
      </c>
      <c r="E285" s="218" t="s">
        <v>2315</v>
      </c>
      <c r="F285" s="219" t="s">
        <v>2316</v>
      </c>
      <c r="G285" s="220" t="s">
        <v>336</v>
      </c>
      <c r="H285" s="221">
        <v>6</v>
      </c>
      <c r="I285" s="222"/>
      <c r="J285" s="223">
        <f>ROUND(I285*H285,2)</f>
        <v>0</v>
      </c>
      <c r="K285" s="219" t="s">
        <v>632</v>
      </c>
      <c r="L285" s="47"/>
      <c r="M285" s="224" t="s">
        <v>19</v>
      </c>
      <c r="N285" s="225" t="s">
        <v>43</v>
      </c>
      <c r="O285" s="87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8" t="s">
        <v>228</v>
      </c>
      <c r="AT285" s="228" t="s">
        <v>223</v>
      </c>
      <c r="AU285" s="228" t="s">
        <v>80</v>
      </c>
      <c r="AY285" s="20" t="s">
        <v>221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0" t="s">
        <v>80</v>
      </c>
      <c r="BK285" s="229">
        <f>ROUND(I285*H285,2)</f>
        <v>0</v>
      </c>
      <c r="BL285" s="20" t="s">
        <v>228</v>
      </c>
      <c r="BM285" s="228" t="s">
        <v>1188</v>
      </c>
    </row>
    <row r="286" spans="1:47" s="2" customFormat="1" ht="12">
      <c r="A286" s="41"/>
      <c r="B286" s="42"/>
      <c r="C286" s="43"/>
      <c r="D286" s="230" t="s">
        <v>230</v>
      </c>
      <c r="E286" s="43"/>
      <c r="F286" s="231" t="s">
        <v>2316</v>
      </c>
      <c r="G286" s="43"/>
      <c r="H286" s="43"/>
      <c r="I286" s="232"/>
      <c r="J286" s="43"/>
      <c r="K286" s="43"/>
      <c r="L286" s="47"/>
      <c r="M286" s="233"/>
      <c r="N286" s="23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230</v>
      </c>
      <c r="AU286" s="20" t="s">
        <v>80</v>
      </c>
    </row>
    <row r="287" spans="1:65" s="2" customFormat="1" ht="24.15" customHeight="1">
      <c r="A287" s="41"/>
      <c r="B287" s="42"/>
      <c r="C287" s="217" t="s">
        <v>760</v>
      </c>
      <c r="D287" s="217" t="s">
        <v>223</v>
      </c>
      <c r="E287" s="218" t="s">
        <v>2317</v>
      </c>
      <c r="F287" s="219" t="s">
        <v>2318</v>
      </c>
      <c r="G287" s="220" t="s">
        <v>2237</v>
      </c>
      <c r="H287" s="221">
        <v>6</v>
      </c>
      <c r="I287" s="222"/>
      <c r="J287" s="223">
        <f>ROUND(I287*H287,2)</f>
        <v>0</v>
      </c>
      <c r="K287" s="219" t="s">
        <v>632</v>
      </c>
      <c r="L287" s="47"/>
      <c r="M287" s="224" t="s">
        <v>19</v>
      </c>
      <c r="N287" s="225" t="s">
        <v>43</v>
      </c>
      <c r="O287" s="87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8" t="s">
        <v>228</v>
      </c>
      <c r="AT287" s="228" t="s">
        <v>223</v>
      </c>
      <c r="AU287" s="228" t="s">
        <v>80</v>
      </c>
      <c r="AY287" s="20" t="s">
        <v>221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20" t="s">
        <v>80</v>
      </c>
      <c r="BK287" s="229">
        <f>ROUND(I287*H287,2)</f>
        <v>0</v>
      </c>
      <c r="BL287" s="20" t="s">
        <v>228</v>
      </c>
      <c r="BM287" s="228" t="s">
        <v>1192</v>
      </c>
    </row>
    <row r="288" spans="1:47" s="2" customFormat="1" ht="12">
      <c r="A288" s="41"/>
      <c r="B288" s="42"/>
      <c r="C288" s="43"/>
      <c r="D288" s="230" t="s">
        <v>230</v>
      </c>
      <c r="E288" s="43"/>
      <c r="F288" s="231" t="s">
        <v>2318</v>
      </c>
      <c r="G288" s="43"/>
      <c r="H288" s="43"/>
      <c r="I288" s="232"/>
      <c r="J288" s="43"/>
      <c r="K288" s="43"/>
      <c r="L288" s="47"/>
      <c r="M288" s="233"/>
      <c r="N288" s="23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230</v>
      </c>
      <c r="AU288" s="20" t="s">
        <v>80</v>
      </c>
    </row>
    <row r="289" spans="1:65" s="2" customFormat="1" ht="24.15" customHeight="1">
      <c r="A289" s="41"/>
      <c r="B289" s="42"/>
      <c r="C289" s="217" t="s">
        <v>770</v>
      </c>
      <c r="D289" s="217" t="s">
        <v>223</v>
      </c>
      <c r="E289" s="218" t="s">
        <v>2319</v>
      </c>
      <c r="F289" s="219" t="s">
        <v>2320</v>
      </c>
      <c r="G289" s="220" t="s">
        <v>267</v>
      </c>
      <c r="H289" s="221">
        <v>0.156</v>
      </c>
      <c r="I289" s="222"/>
      <c r="J289" s="223">
        <f>ROUND(I289*H289,2)</f>
        <v>0</v>
      </c>
      <c r="K289" s="219" t="s">
        <v>632</v>
      </c>
      <c r="L289" s="47"/>
      <c r="M289" s="224" t="s">
        <v>19</v>
      </c>
      <c r="N289" s="225" t="s">
        <v>43</v>
      </c>
      <c r="O289" s="87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8" t="s">
        <v>228</v>
      </c>
      <c r="AT289" s="228" t="s">
        <v>223</v>
      </c>
      <c r="AU289" s="228" t="s">
        <v>80</v>
      </c>
      <c r="AY289" s="20" t="s">
        <v>221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20" t="s">
        <v>80</v>
      </c>
      <c r="BK289" s="229">
        <f>ROUND(I289*H289,2)</f>
        <v>0</v>
      </c>
      <c r="BL289" s="20" t="s">
        <v>228</v>
      </c>
      <c r="BM289" s="228" t="s">
        <v>1207</v>
      </c>
    </row>
    <row r="290" spans="1:47" s="2" customFormat="1" ht="12">
      <c r="A290" s="41"/>
      <c r="B290" s="42"/>
      <c r="C290" s="43"/>
      <c r="D290" s="230" t="s">
        <v>230</v>
      </c>
      <c r="E290" s="43"/>
      <c r="F290" s="231" t="s">
        <v>2320</v>
      </c>
      <c r="G290" s="43"/>
      <c r="H290" s="43"/>
      <c r="I290" s="232"/>
      <c r="J290" s="43"/>
      <c r="K290" s="43"/>
      <c r="L290" s="47"/>
      <c r="M290" s="233"/>
      <c r="N290" s="234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230</v>
      </c>
      <c r="AU290" s="20" t="s">
        <v>80</v>
      </c>
    </row>
    <row r="291" spans="1:47" s="2" customFormat="1" ht="12">
      <c r="A291" s="41"/>
      <c r="B291" s="42"/>
      <c r="C291" s="43"/>
      <c r="D291" s="230" t="s">
        <v>1665</v>
      </c>
      <c r="E291" s="43"/>
      <c r="F291" s="290" t="s">
        <v>2321</v>
      </c>
      <c r="G291" s="43"/>
      <c r="H291" s="43"/>
      <c r="I291" s="232"/>
      <c r="J291" s="43"/>
      <c r="K291" s="43"/>
      <c r="L291" s="47"/>
      <c r="M291" s="233"/>
      <c r="N291" s="23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1665</v>
      </c>
      <c r="AU291" s="20" t="s">
        <v>80</v>
      </c>
    </row>
    <row r="292" spans="1:63" s="12" customFormat="1" ht="25.9" customHeight="1">
      <c r="A292" s="12"/>
      <c r="B292" s="201"/>
      <c r="C292" s="202"/>
      <c r="D292" s="203" t="s">
        <v>71</v>
      </c>
      <c r="E292" s="204" t="s">
        <v>2322</v>
      </c>
      <c r="F292" s="204" t="s">
        <v>2323</v>
      </c>
      <c r="G292" s="202"/>
      <c r="H292" s="202"/>
      <c r="I292" s="205"/>
      <c r="J292" s="206">
        <f>BK292</f>
        <v>0</v>
      </c>
      <c r="K292" s="202"/>
      <c r="L292" s="207"/>
      <c r="M292" s="208"/>
      <c r="N292" s="209"/>
      <c r="O292" s="209"/>
      <c r="P292" s="210">
        <f>SUM(P293:P303)</f>
        <v>0</v>
      </c>
      <c r="Q292" s="209"/>
      <c r="R292" s="210">
        <f>SUM(R293:R303)</f>
        <v>0</v>
      </c>
      <c r="S292" s="209"/>
      <c r="T292" s="211">
        <f>SUM(T293:T303)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2" t="s">
        <v>80</v>
      </c>
      <c r="AT292" s="213" t="s">
        <v>71</v>
      </c>
      <c r="AU292" s="213" t="s">
        <v>72</v>
      </c>
      <c r="AY292" s="212" t="s">
        <v>221</v>
      </c>
      <c r="BK292" s="214">
        <f>SUM(BK293:BK303)</f>
        <v>0</v>
      </c>
    </row>
    <row r="293" spans="1:65" s="2" customFormat="1" ht="21.75" customHeight="1">
      <c r="A293" s="41"/>
      <c r="B293" s="42"/>
      <c r="C293" s="217" t="s">
        <v>777</v>
      </c>
      <c r="D293" s="217" t="s">
        <v>223</v>
      </c>
      <c r="E293" s="218" t="s">
        <v>2324</v>
      </c>
      <c r="F293" s="219" t="s">
        <v>2325</v>
      </c>
      <c r="G293" s="220" t="s">
        <v>305</v>
      </c>
      <c r="H293" s="221">
        <v>39</v>
      </c>
      <c r="I293" s="222"/>
      <c r="J293" s="223">
        <f>ROUND(I293*H293,2)</f>
        <v>0</v>
      </c>
      <c r="K293" s="219" t="s">
        <v>632</v>
      </c>
      <c r="L293" s="47"/>
      <c r="M293" s="224" t="s">
        <v>19</v>
      </c>
      <c r="N293" s="225" t="s">
        <v>43</v>
      </c>
      <c r="O293" s="87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R293" s="228" t="s">
        <v>228</v>
      </c>
      <c r="AT293" s="228" t="s">
        <v>223</v>
      </c>
      <c r="AU293" s="228" t="s">
        <v>80</v>
      </c>
      <c r="AY293" s="20" t="s">
        <v>221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20" t="s">
        <v>80</v>
      </c>
      <c r="BK293" s="229">
        <f>ROUND(I293*H293,2)</f>
        <v>0</v>
      </c>
      <c r="BL293" s="20" t="s">
        <v>228</v>
      </c>
      <c r="BM293" s="228" t="s">
        <v>1218</v>
      </c>
    </row>
    <row r="294" spans="1:47" s="2" customFormat="1" ht="12">
      <c r="A294" s="41"/>
      <c r="B294" s="42"/>
      <c r="C294" s="43"/>
      <c r="D294" s="230" t="s">
        <v>230</v>
      </c>
      <c r="E294" s="43"/>
      <c r="F294" s="231" t="s">
        <v>2325</v>
      </c>
      <c r="G294" s="43"/>
      <c r="H294" s="43"/>
      <c r="I294" s="232"/>
      <c r="J294" s="43"/>
      <c r="K294" s="43"/>
      <c r="L294" s="47"/>
      <c r="M294" s="233"/>
      <c r="N294" s="234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230</v>
      </c>
      <c r="AU294" s="20" t="s">
        <v>80</v>
      </c>
    </row>
    <row r="295" spans="1:47" s="2" customFormat="1" ht="12">
      <c r="A295" s="41"/>
      <c r="B295" s="42"/>
      <c r="C295" s="43"/>
      <c r="D295" s="230" t="s">
        <v>1665</v>
      </c>
      <c r="E295" s="43"/>
      <c r="F295" s="290" t="s">
        <v>2326</v>
      </c>
      <c r="G295" s="43"/>
      <c r="H295" s="43"/>
      <c r="I295" s="232"/>
      <c r="J295" s="43"/>
      <c r="K295" s="43"/>
      <c r="L295" s="47"/>
      <c r="M295" s="233"/>
      <c r="N295" s="23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1665</v>
      </c>
      <c r="AU295" s="20" t="s">
        <v>80</v>
      </c>
    </row>
    <row r="296" spans="1:65" s="2" customFormat="1" ht="24.15" customHeight="1">
      <c r="A296" s="41"/>
      <c r="B296" s="42"/>
      <c r="C296" s="217" t="s">
        <v>783</v>
      </c>
      <c r="D296" s="217" t="s">
        <v>223</v>
      </c>
      <c r="E296" s="218" t="s">
        <v>2327</v>
      </c>
      <c r="F296" s="219" t="s">
        <v>2328</v>
      </c>
      <c r="G296" s="220" t="s">
        <v>305</v>
      </c>
      <c r="H296" s="221">
        <v>89</v>
      </c>
      <c r="I296" s="222"/>
      <c r="J296" s="223">
        <f>ROUND(I296*H296,2)</f>
        <v>0</v>
      </c>
      <c r="K296" s="219" t="s">
        <v>632</v>
      </c>
      <c r="L296" s="47"/>
      <c r="M296" s="224" t="s">
        <v>19</v>
      </c>
      <c r="N296" s="225" t="s">
        <v>43</v>
      </c>
      <c r="O296" s="87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8" t="s">
        <v>228</v>
      </c>
      <c r="AT296" s="228" t="s">
        <v>223</v>
      </c>
      <c r="AU296" s="228" t="s">
        <v>80</v>
      </c>
      <c r="AY296" s="20" t="s">
        <v>221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20" t="s">
        <v>80</v>
      </c>
      <c r="BK296" s="229">
        <f>ROUND(I296*H296,2)</f>
        <v>0</v>
      </c>
      <c r="BL296" s="20" t="s">
        <v>228</v>
      </c>
      <c r="BM296" s="228" t="s">
        <v>1233</v>
      </c>
    </row>
    <row r="297" spans="1:47" s="2" customFormat="1" ht="12">
      <c r="A297" s="41"/>
      <c r="B297" s="42"/>
      <c r="C297" s="43"/>
      <c r="D297" s="230" t="s">
        <v>230</v>
      </c>
      <c r="E297" s="43"/>
      <c r="F297" s="231" t="s">
        <v>2328</v>
      </c>
      <c r="G297" s="43"/>
      <c r="H297" s="43"/>
      <c r="I297" s="232"/>
      <c r="J297" s="43"/>
      <c r="K297" s="43"/>
      <c r="L297" s="47"/>
      <c r="M297" s="233"/>
      <c r="N297" s="23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230</v>
      </c>
      <c r="AU297" s="20" t="s">
        <v>80</v>
      </c>
    </row>
    <row r="298" spans="1:47" s="2" customFormat="1" ht="12">
      <c r="A298" s="41"/>
      <c r="B298" s="42"/>
      <c r="C298" s="43"/>
      <c r="D298" s="230" t="s">
        <v>1665</v>
      </c>
      <c r="E298" s="43"/>
      <c r="F298" s="290" t="s">
        <v>2329</v>
      </c>
      <c r="G298" s="43"/>
      <c r="H298" s="43"/>
      <c r="I298" s="232"/>
      <c r="J298" s="43"/>
      <c r="K298" s="43"/>
      <c r="L298" s="47"/>
      <c r="M298" s="233"/>
      <c r="N298" s="234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1665</v>
      </c>
      <c r="AU298" s="20" t="s">
        <v>80</v>
      </c>
    </row>
    <row r="299" spans="1:65" s="2" customFormat="1" ht="24.15" customHeight="1">
      <c r="A299" s="41"/>
      <c r="B299" s="42"/>
      <c r="C299" s="217" t="s">
        <v>790</v>
      </c>
      <c r="D299" s="217" t="s">
        <v>223</v>
      </c>
      <c r="E299" s="218" t="s">
        <v>2330</v>
      </c>
      <c r="F299" s="219" t="s">
        <v>2331</v>
      </c>
      <c r="G299" s="220" t="s">
        <v>305</v>
      </c>
      <c r="H299" s="221">
        <v>1</v>
      </c>
      <c r="I299" s="222"/>
      <c r="J299" s="223">
        <f>ROUND(I299*H299,2)</f>
        <v>0</v>
      </c>
      <c r="K299" s="219" t="s">
        <v>632</v>
      </c>
      <c r="L299" s="47"/>
      <c r="M299" s="224" t="s">
        <v>19</v>
      </c>
      <c r="N299" s="225" t="s">
        <v>43</v>
      </c>
      <c r="O299" s="87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8" t="s">
        <v>228</v>
      </c>
      <c r="AT299" s="228" t="s">
        <v>223</v>
      </c>
      <c r="AU299" s="228" t="s">
        <v>80</v>
      </c>
      <c r="AY299" s="20" t="s">
        <v>221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20" t="s">
        <v>80</v>
      </c>
      <c r="BK299" s="229">
        <f>ROUND(I299*H299,2)</f>
        <v>0</v>
      </c>
      <c r="BL299" s="20" t="s">
        <v>228</v>
      </c>
      <c r="BM299" s="228" t="s">
        <v>1244</v>
      </c>
    </row>
    <row r="300" spans="1:47" s="2" customFormat="1" ht="12">
      <c r="A300" s="41"/>
      <c r="B300" s="42"/>
      <c r="C300" s="43"/>
      <c r="D300" s="230" t="s">
        <v>230</v>
      </c>
      <c r="E300" s="43"/>
      <c r="F300" s="231" t="s">
        <v>2331</v>
      </c>
      <c r="G300" s="43"/>
      <c r="H300" s="43"/>
      <c r="I300" s="232"/>
      <c r="J300" s="43"/>
      <c r="K300" s="43"/>
      <c r="L300" s="47"/>
      <c r="M300" s="233"/>
      <c r="N300" s="234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230</v>
      </c>
      <c r="AU300" s="20" t="s">
        <v>80</v>
      </c>
    </row>
    <row r="301" spans="1:47" s="2" customFormat="1" ht="12">
      <c r="A301" s="41"/>
      <c r="B301" s="42"/>
      <c r="C301" s="43"/>
      <c r="D301" s="230" t="s">
        <v>1665</v>
      </c>
      <c r="E301" s="43"/>
      <c r="F301" s="290" t="s">
        <v>2332</v>
      </c>
      <c r="G301" s="43"/>
      <c r="H301" s="43"/>
      <c r="I301" s="232"/>
      <c r="J301" s="43"/>
      <c r="K301" s="43"/>
      <c r="L301" s="47"/>
      <c r="M301" s="233"/>
      <c r="N301" s="23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20" t="s">
        <v>1665</v>
      </c>
      <c r="AU301" s="20" t="s">
        <v>80</v>
      </c>
    </row>
    <row r="302" spans="1:65" s="2" customFormat="1" ht="16.5" customHeight="1">
      <c r="A302" s="41"/>
      <c r="B302" s="42"/>
      <c r="C302" s="217" t="s">
        <v>793</v>
      </c>
      <c r="D302" s="217" t="s">
        <v>223</v>
      </c>
      <c r="E302" s="218" t="s">
        <v>2333</v>
      </c>
      <c r="F302" s="219" t="s">
        <v>2334</v>
      </c>
      <c r="G302" s="220" t="s">
        <v>2237</v>
      </c>
      <c r="H302" s="221">
        <v>1</v>
      </c>
      <c r="I302" s="222"/>
      <c r="J302" s="223">
        <f>ROUND(I302*H302,2)</f>
        <v>0</v>
      </c>
      <c r="K302" s="219" t="s">
        <v>632</v>
      </c>
      <c r="L302" s="47"/>
      <c r="M302" s="224" t="s">
        <v>19</v>
      </c>
      <c r="N302" s="225" t="s">
        <v>43</v>
      </c>
      <c r="O302" s="87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8" t="s">
        <v>228</v>
      </c>
      <c r="AT302" s="228" t="s">
        <v>223</v>
      </c>
      <c r="AU302" s="228" t="s">
        <v>80</v>
      </c>
      <c r="AY302" s="20" t="s">
        <v>221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20" t="s">
        <v>80</v>
      </c>
      <c r="BK302" s="229">
        <f>ROUND(I302*H302,2)</f>
        <v>0</v>
      </c>
      <c r="BL302" s="20" t="s">
        <v>228</v>
      </c>
      <c r="BM302" s="228" t="s">
        <v>1255</v>
      </c>
    </row>
    <row r="303" spans="1:47" s="2" customFormat="1" ht="12">
      <c r="A303" s="41"/>
      <c r="B303" s="42"/>
      <c r="C303" s="43"/>
      <c r="D303" s="230" t="s">
        <v>230</v>
      </c>
      <c r="E303" s="43"/>
      <c r="F303" s="231" t="s">
        <v>2334</v>
      </c>
      <c r="G303" s="43"/>
      <c r="H303" s="43"/>
      <c r="I303" s="232"/>
      <c r="J303" s="43"/>
      <c r="K303" s="43"/>
      <c r="L303" s="47"/>
      <c r="M303" s="294"/>
      <c r="N303" s="295"/>
      <c r="O303" s="296"/>
      <c r="P303" s="296"/>
      <c r="Q303" s="296"/>
      <c r="R303" s="296"/>
      <c r="S303" s="296"/>
      <c r="T303" s="297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230</v>
      </c>
      <c r="AU303" s="20" t="s">
        <v>80</v>
      </c>
    </row>
    <row r="304" spans="1:31" s="2" customFormat="1" ht="6.95" customHeight="1">
      <c r="A304" s="41"/>
      <c r="B304" s="62"/>
      <c r="C304" s="63"/>
      <c r="D304" s="63"/>
      <c r="E304" s="63"/>
      <c r="F304" s="63"/>
      <c r="G304" s="63"/>
      <c r="H304" s="63"/>
      <c r="I304" s="63"/>
      <c r="J304" s="63"/>
      <c r="K304" s="63"/>
      <c r="L304" s="47"/>
      <c r="M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</row>
  </sheetData>
  <sheetProtection password="C7B5" sheet="1" objects="1" scenarios="1" formatColumns="0" formatRows="0" autoFilter="0"/>
  <autoFilter ref="C97:K30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99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</row>
    <row r="8" spans="2:12" ht="12">
      <c r="B8" s="23"/>
      <c r="D8" s="147" t="s">
        <v>144</v>
      </c>
      <c r="L8" s="23"/>
    </row>
    <row r="9" spans="2:12" s="1" customFormat="1" ht="16.5" customHeight="1">
      <c r="B9" s="23"/>
      <c r="E9" s="148" t="s">
        <v>2119</v>
      </c>
      <c r="F9" s="1"/>
      <c r="G9" s="1"/>
      <c r="H9" s="1"/>
      <c r="L9" s="23"/>
    </row>
    <row r="10" spans="2:12" s="1" customFormat="1" ht="12" customHeight="1">
      <c r="B10" s="23"/>
      <c r="D10" s="147" t="s">
        <v>2120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2121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2122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2335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7" t="s">
        <v>19</v>
      </c>
      <c r="G15" s="41"/>
      <c r="H15" s="41"/>
      <c r="I15" s="147" t="s">
        <v>20</v>
      </c>
      <c r="J15" s="137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7" t="s">
        <v>22</v>
      </c>
      <c r="G16" s="41"/>
      <c r="H16" s="41"/>
      <c r="I16" s="147" t="s">
        <v>23</v>
      </c>
      <c r="J16" s="151" t="str">
        <f>'Rekapitulace stavby'!AN8</f>
        <v>3. 10. 2023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7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7" t="s">
        <v>27</v>
      </c>
      <c r="F19" s="41"/>
      <c r="G19" s="41"/>
      <c r="H19" s="41"/>
      <c r="I19" s="147" t="s">
        <v>28</v>
      </c>
      <c r="J19" s="137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7"/>
      <c r="G22" s="137"/>
      <c r="H22" s="137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7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7" t="s">
        <v>32</v>
      </c>
      <c r="F25" s="41"/>
      <c r="G25" s="41"/>
      <c r="H25" s="41"/>
      <c r="I25" s="147" t="s">
        <v>28</v>
      </c>
      <c r="J25" s="137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7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7" t="s">
        <v>35</v>
      </c>
      <c r="F28" s="41"/>
      <c r="G28" s="41"/>
      <c r="H28" s="41"/>
      <c r="I28" s="147" t="s">
        <v>28</v>
      </c>
      <c r="J28" s="137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ROUND(J97,2)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ROUND((SUM(BE97:BE270)),2)</f>
        <v>0</v>
      </c>
      <c r="G37" s="41"/>
      <c r="H37" s="41"/>
      <c r="I37" s="162">
        <v>0.21</v>
      </c>
      <c r="J37" s="161">
        <f>ROUND(((SUM(BE97:BE270))*I37),2)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ROUND((SUM(BF97:BF270)),2)</f>
        <v>0</v>
      </c>
      <c r="G38" s="41"/>
      <c r="H38" s="41"/>
      <c r="I38" s="162">
        <v>0.12</v>
      </c>
      <c r="J38" s="161">
        <f>ROUND(((SUM(BF97:BF270))*I38),2)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ROUND((SUM(BG97:BG270)),2)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ROUND((SUM(BH97:BH270)),2)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ROUND((SUM(BI97:BI270)),2)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168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174" t="str">
        <f>E7</f>
        <v>DĚTSKÁ SKUPINA TURNOV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144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2119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2120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8" t="s">
        <v>2121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2122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D.4.1.2. - Vnitřní dešťová kanalizace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parc.č. 1007/3, k.ú. Turnov</v>
      </c>
      <c r="G60" s="43"/>
      <c r="H60" s="43"/>
      <c r="I60" s="35" t="s">
        <v>23</v>
      </c>
      <c r="J60" s="75" t="str">
        <f>IF(J16="","",J16)</f>
        <v>3. 10. 2023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Město Turnov</v>
      </c>
      <c r="G62" s="43"/>
      <c r="H62" s="43"/>
      <c r="I62" s="35" t="s">
        <v>31</v>
      </c>
      <c r="J62" s="39" t="str">
        <f>E25</f>
        <v>ING. ARCH. Tomáš Adámek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169</v>
      </c>
      <c r="D65" s="176"/>
      <c r="E65" s="176"/>
      <c r="F65" s="176"/>
      <c r="G65" s="176"/>
      <c r="H65" s="176"/>
      <c r="I65" s="176"/>
      <c r="J65" s="177" t="s">
        <v>170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J97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171</v>
      </c>
    </row>
    <row r="68" spans="1:31" s="9" customFormat="1" ht="24.95" customHeight="1">
      <c r="A68" s="9"/>
      <c r="B68" s="179"/>
      <c r="C68" s="180"/>
      <c r="D68" s="181" t="s">
        <v>2124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2336</v>
      </c>
      <c r="E69" s="182"/>
      <c r="F69" s="182"/>
      <c r="G69" s="182"/>
      <c r="H69" s="182"/>
      <c r="I69" s="182"/>
      <c r="J69" s="183">
        <f>J140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2337</v>
      </c>
      <c r="E70" s="182"/>
      <c r="F70" s="182"/>
      <c r="G70" s="182"/>
      <c r="H70" s="182"/>
      <c r="I70" s="182"/>
      <c r="J70" s="183">
        <f>J149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2127</v>
      </c>
      <c r="E71" s="182"/>
      <c r="F71" s="182"/>
      <c r="G71" s="182"/>
      <c r="H71" s="182"/>
      <c r="I71" s="182"/>
      <c r="J71" s="183">
        <f>J213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2128</v>
      </c>
      <c r="E72" s="182"/>
      <c r="F72" s="182"/>
      <c r="G72" s="182"/>
      <c r="H72" s="182"/>
      <c r="I72" s="182"/>
      <c r="J72" s="183">
        <f>J238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2338</v>
      </c>
      <c r="E73" s="182"/>
      <c r="F73" s="182"/>
      <c r="G73" s="182"/>
      <c r="H73" s="182"/>
      <c r="I73" s="182"/>
      <c r="J73" s="183">
        <f>J258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pans="1:31" s="2" customFormat="1" ht="6.95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4.95" customHeight="1">
      <c r="A80" s="41"/>
      <c r="B80" s="42"/>
      <c r="C80" s="26" t="s">
        <v>206</v>
      </c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174" t="str">
        <f>E7</f>
        <v>DĚTSKÁ SKUPINA TURNOV</v>
      </c>
      <c r="F83" s="35"/>
      <c r="G83" s="35"/>
      <c r="H83" s="35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2:12" s="1" customFormat="1" ht="12" customHeight="1">
      <c r="B84" s="24"/>
      <c r="C84" s="35" t="s">
        <v>144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2:12" s="1" customFormat="1" ht="16.5" customHeight="1">
      <c r="B85" s="24"/>
      <c r="C85" s="25"/>
      <c r="D85" s="25"/>
      <c r="E85" s="174" t="s">
        <v>2119</v>
      </c>
      <c r="F85" s="25"/>
      <c r="G85" s="25"/>
      <c r="H85" s="25"/>
      <c r="I85" s="25"/>
      <c r="J85" s="25"/>
      <c r="K85" s="25"/>
      <c r="L85" s="23"/>
    </row>
    <row r="86" spans="2:12" s="1" customFormat="1" ht="12" customHeight="1">
      <c r="B86" s="24"/>
      <c r="C86" s="35" t="s">
        <v>2120</v>
      </c>
      <c r="D86" s="25"/>
      <c r="E86" s="25"/>
      <c r="F86" s="25"/>
      <c r="G86" s="25"/>
      <c r="H86" s="25"/>
      <c r="I86" s="25"/>
      <c r="J86" s="25"/>
      <c r="K86" s="25"/>
      <c r="L86" s="23"/>
    </row>
    <row r="87" spans="1:31" s="2" customFormat="1" ht="16.5" customHeight="1">
      <c r="A87" s="41"/>
      <c r="B87" s="42"/>
      <c r="C87" s="43"/>
      <c r="D87" s="43"/>
      <c r="E87" s="298" t="s">
        <v>2121</v>
      </c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2122</v>
      </c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6.5" customHeight="1">
      <c r="A89" s="41"/>
      <c r="B89" s="42"/>
      <c r="C89" s="43"/>
      <c r="D89" s="43"/>
      <c r="E89" s="72" t="str">
        <f>E13</f>
        <v>D.4.1.2. - Vnitřní dešťová kanalizace</v>
      </c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2" customHeight="1">
      <c r="A91" s="41"/>
      <c r="B91" s="42"/>
      <c r="C91" s="35" t="s">
        <v>21</v>
      </c>
      <c r="D91" s="43"/>
      <c r="E91" s="43"/>
      <c r="F91" s="30" t="str">
        <f>F16</f>
        <v>parc.č. 1007/3, k.ú. Turnov</v>
      </c>
      <c r="G91" s="43"/>
      <c r="H91" s="43"/>
      <c r="I91" s="35" t="s">
        <v>23</v>
      </c>
      <c r="J91" s="75" t="str">
        <f>IF(J16="","",J16)</f>
        <v>3. 10. 2023</v>
      </c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25.65" customHeight="1">
      <c r="A93" s="41"/>
      <c r="B93" s="42"/>
      <c r="C93" s="35" t="s">
        <v>25</v>
      </c>
      <c r="D93" s="43"/>
      <c r="E93" s="43"/>
      <c r="F93" s="30" t="str">
        <f>E19</f>
        <v>Město Turnov</v>
      </c>
      <c r="G93" s="43"/>
      <c r="H93" s="43"/>
      <c r="I93" s="35" t="s">
        <v>31</v>
      </c>
      <c r="J93" s="39" t="str">
        <f>E25</f>
        <v>ING. ARCH. Tomáš Adámek</v>
      </c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5.15" customHeight="1">
      <c r="A94" s="41"/>
      <c r="B94" s="42"/>
      <c r="C94" s="35" t="s">
        <v>29</v>
      </c>
      <c r="D94" s="43"/>
      <c r="E94" s="43"/>
      <c r="F94" s="30" t="str">
        <f>IF(E22="","",E22)</f>
        <v>Vyplň údaj</v>
      </c>
      <c r="G94" s="43"/>
      <c r="H94" s="43"/>
      <c r="I94" s="35" t="s">
        <v>34</v>
      </c>
      <c r="J94" s="39" t="str">
        <f>E28</f>
        <v>Michal Jirka</v>
      </c>
      <c r="K94" s="43"/>
      <c r="L94" s="14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149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11" customFormat="1" ht="29.25" customHeight="1">
      <c r="A96" s="190"/>
      <c r="B96" s="191"/>
      <c r="C96" s="192" t="s">
        <v>207</v>
      </c>
      <c r="D96" s="193" t="s">
        <v>57</v>
      </c>
      <c r="E96" s="193" t="s">
        <v>53</v>
      </c>
      <c r="F96" s="193" t="s">
        <v>54</v>
      </c>
      <c r="G96" s="193" t="s">
        <v>208</v>
      </c>
      <c r="H96" s="193" t="s">
        <v>209</v>
      </c>
      <c r="I96" s="193" t="s">
        <v>210</v>
      </c>
      <c r="J96" s="193" t="s">
        <v>170</v>
      </c>
      <c r="K96" s="194" t="s">
        <v>211</v>
      </c>
      <c r="L96" s="195"/>
      <c r="M96" s="95" t="s">
        <v>19</v>
      </c>
      <c r="N96" s="96" t="s">
        <v>42</v>
      </c>
      <c r="O96" s="96" t="s">
        <v>212</v>
      </c>
      <c r="P96" s="96" t="s">
        <v>213</v>
      </c>
      <c r="Q96" s="96" t="s">
        <v>214</v>
      </c>
      <c r="R96" s="96" t="s">
        <v>215</v>
      </c>
      <c r="S96" s="96" t="s">
        <v>216</v>
      </c>
      <c r="T96" s="97" t="s">
        <v>217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1"/>
      <c r="B97" s="42"/>
      <c r="C97" s="102" t="s">
        <v>218</v>
      </c>
      <c r="D97" s="43"/>
      <c r="E97" s="43"/>
      <c r="F97" s="43"/>
      <c r="G97" s="43"/>
      <c r="H97" s="43"/>
      <c r="I97" s="43"/>
      <c r="J97" s="196">
        <f>BK97</f>
        <v>0</v>
      </c>
      <c r="K97" s="43"/>
      <c r="L97" s="47"/>
      <c r="M97" s="98"/>
      <c r="N97" s="197"/>
      <c r="O97" s="99"/>
      <c r="P97" s="198">
        <f>P98+P140+P149+P213+P238+P258</f>
        <v>0</v>
      </c>
      <c r="Q97" s="99"/>
      <c r="R97" s="198">
        <f>R98+R140+R149+R213+R238+R258</f>
        <v>0</v>
      </c>
      <c r="S97" s="99"/>
      <c r="T97" s="199">
        <f>T98+T140+T149+T213+T238+T258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71</v>
      </c>
      <c r="AU97" s="20" t="s">
        <v>171</v>
      </c>
      <c r="BK97" s="200">
        <f>BK98+BK140+BK149+BK213+BK238+BK258</f>
        <v>0</v>
      </c>
    </row>
    <row r="98" spans="1:63" s="12" customFormat="1" ht="25.9" customHeight="1">
      <c r="A98" s="12"/>
      <c r="B98" s="201"/>
      <c r="C98" s="202"/>
      <c r="D98" s="203" t="s">
        <v>71</v>
      </c>
      <c r="E98" s="204" t="s">
        <v>77</v>
      </c>
      <c r="F98" s="204" t="s">
        <v>222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SUM(P99:P139)</f>
        <v>0</v>
      </c>
      <c r="Q98" s="209"/>
      <c r="R98" s="210">
        <f>SUM(R99:R139)</f>
        <v>0</v>
      </c>
      <c r="S98" s="209"/>
      <c r="T98" s="211">
        <f>SUM(T99:T139)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80</v>
      </c>
      <c r="AT98" s="213" t="s">
        <v>71</v>
      </c>
      <c r="AU98" s="213" t="s">
        <v>72</v>
      </c>
      <c r="AY98" s="212" t="s">
        <v>221</v>
      </c>
      <c r="BK98" s="214">
        <f>SUM(BK99:BK139)</f>
        <v>0</v>
      </c>
    </row>
    <row r="99" spans="1:65" s="2" customFormat="1" ht="24.15" customHeight="1">
      <c r="A99" s="41"/>
      <c r="B99" s="42"/>
      <c r="C99" s="217" t="s">
        <v>80</v>
      </c>
      <c r="D99" s="217" t="s">
        <v>223</v>
      </c>
      <c r="E99" s="218" t="s">
        <v>2134</v>
      </c>
      <c r="F99" s="219" t="s">
        <v>2135</v>
      </c>
      <c r="G99" s="220" t="s">
        <v>238</v>
      </c>
      <c r="H99" s="221">
        <v>492.28</v>
      </c>
      <c r="I99" s="222"/>
      <c r="J99" s="223">
        <f>ROUND(I99*H99,2)</f>
        <v>0</v>
      </c>
      <c r="K99" s="219" t="s">
        <v>632</v>
      </c>
      <c r="L99" s="47"/>
      <c r="M99" s="224" t="s">
        <v>19</v>
      </c>
      <c r="N99" s="225" t="s">
        <v>43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228</v>
      </c>
      <c r="AT99" s="228" t="s">
        <v>223</v>
      </c>
      <c r="AU99" s="228" t="s">
        <v>80</v>
      </c>
      <c r="AY99" s="20" t="s">
        <v>221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80</v>
      </c>
      <c r="BK99" s="229">
        <f>ROUND(I99*H99,2)</f>
        <v>0</v>
      </c>
      <c r="BL99" s="20" t="s">
        <v>228</v>
      </c>
      <c r="BM99" s="228" t="s">
        <v>82</v>
      </c>
    </row>
    <row r="100" spans="1:47" s="2" customFormat="1" ht="12">
      <c r="A100" s="41"/>
      <c r="B100" s="42"/>
      <c r="C100" s="43"/>
      <c r="D100" s="230" t="s">
        <v>230</v>
      </c>
      <c r="E100" s="43"/>
      <c r="F100" s="231" t="s">
        <v>2135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230</v>
      </c>
      <c r="AU100" s="20" t="s">
        <v>80</v>
      </c>
    </row>
    <row r="101" spans="1:47" s="2" customFormat="1" ht="12">
      <c r="A101" s="41"/>
      <c r="B101" s="42"/>
      <c r="C101" s="43"/>
      <c r="D101" s="230" t="s">
        <v>1665</v>
      </c>
      <c r="E101" s="43"/>
      <c r="F101" s="290" t="s">
        <v>2339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1665</v>
      </c>
      <c r="AU101" s="20" t="s">
        <v>80</v>
      </c>
    </row>
    <row r="102" spans="1:65" s="2" customFormat="1" ht="24.15" customHeight="1">
      <c r="A102" s="41"/>
      <c r="B102" s="42"/>
      <c r="C102" s="217" t="s">
        <v>82</v>
      </c>
      <c r="D102" s="217" t="s">
        <v>223</v>
      </c>
      <c r="E102" s="218" t="s">
        <v>2137</v>
      </c>
      <c r="F102" s="219" t="s">
        <v>2138</v>
      </c>
      <c r="G102" s="220" t="s">
        <v>238</v>
      </c>
      <c r="H102" s="221">
        <v>147.68</v>
      </c>
      <c r="I102" s="222"/>
      <c r="J102" s="223">
        <f>ROUND(I102*H102,2)</f>
        <v>0</v>
      </c>
      <c r="K102" s="219" t="s">
        <v>632</v>
      </c>
      <c r="L102" s="47"/>
      <c r="M102" s="224" t="s">
        <v>19</v>
      </c>
      <c r="N102" s="225" t="s">
        <v>43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228</v>
      </c>
      <c r="AT102" s="228" t="s">
        <v>223</v>
      </c>
      <c r="AU102" s="228" t="s">
        <v>80</v>
      </c>
      <c r="AY102" s="20" t="s">
        <v>221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0" t="s">
        <v>80</v>
      </c>
      <c r="BK102" s="229">
        <f>ROUND(I102*H102,2)</f>
        <v>0</v>
      </c>
      <c r="BL102" s="20" t="s">
        <v>228</v>
      </c>
      <c r="BM102" s="228" t="s">
        <v>228</v>
      </c>
    </row>
    <row r="103" spans="1:47" s="2" customFormat="1" ht="12">
      <c r="A103" s="41"/>
      <c r="B103" s="42"/>
      <c r="C103" s="43"/>
      <c r="D103" s="230" t="s">
        <v>230</v>
      </c>
      <c r="E103" s="43"/>
      <c r="F103" s="231" t="s">
        <v>2138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230</v>
      </c>
      <c r="AU103" s="20" t="s">
        <v>80</v>
      </c>
    </row>
    <row r="104" spans="1:47" s="2" customFormat="1" ht="12">
      <c r="A104" s="41"/>
      <c r="B104" s="42"/>
      <c r="C104" s="43"/>
      <c r="D104" s="230" t="s">
        <v>1665</v>
      </c>
      <c r="E104" s="43"/>
      <c r="F104" s="290" t="s">
        <v>2136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1665</v>
      </c>
      <c r="AU104" s="20" t="s">
        <v>80</v>
      </c>
    </row>
    <row r="105" spans="1:65" s="2" customFormat="1" ht="24.15" customHeight="1">
      <c r="A105" s="41"/>
      <c r="B105" s="42"/>
      <c r="C105" s="217" t="s">
        <v>95</v>
      </c>
      <c r="D105" s="217" t="s">
        <v>223</v>
      </c>
      <c r="E105" s="218" t="s">
        <v>2131</v>
      </c>
      <c r="F105" s="219" t="s">
        <v>2132</v>
      </c>
      <c r="G105" s="220" t="s">
        <v>238</v>
      </c>
      <c r="H105" s="221">
        <v>53.29</v>
      </c>
      <c r="I105" s="222"/>
      <c r="J105" s="223">
        <f>ROUND(I105*H105,2)</f>
        <v>0</v>
      </c>
      <c r="K105" s="219" t="s">
        <v>632</v>
      </c>
      <c r="L105" s="47"/>
      <c r="M105" s="224" t="s">
        <v>19</v>
      </c>
      <c r="N105" s="225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228</v>
      </c>
      <c r="AT105" s="228" t="s">
        <v>223</v>
      </c>
      <c r="AU105" s="228" t="s">
        <v>80</v>
      </c>
      <c r="AY105" s="20" t="s">
        <v>221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80</v>
      </c>
      <c r="BK105" s="229">
        <f>ROUND(I105*H105,2)</f>
        <v>0</v>
      </c>
      <c r="BL105" s="20" t="s">
        <v>228</v>
      </c>
      <c r="BM105" s="228" t="s">
        <v>264</v>
      </c>
    </row>
    <row r="106" spans="1:47" s="2" customFormat="1" ht="12">
      <c r="A106" s="41"/>
      <c r="B106" s="42"/>
      <c r="C106" s="43"/>
      <c r="D106" s="230" t="s">
        <v>230</v>
      </c>
      <c r="E106" s="43"/>
      <c r="F106" s="231" t="s">
        <v>2132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230</v>
      </c>
      <c r="AU106" s="20" t="s">
        <v>80</v>
      </c>
    </row>
    <row r="107" spans="1:47" s="2" customFormat="1" ht="12">
      <c r="A107" s="41"/>
      <c r="B107" s="42"/>
      <c r="C107" s="43"/>
      <c r="D107" s="230" t="s">
        <v>1665</v>
      </c>
      <c r="E107" s="43"/>
      <c r="F107" s="290" t="s">
        <v>2133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1665</v>
      </c>
      <c r="AU107" s="20" t="s">
        <v>80</v>
      </c>
    </row>
    <row r="108" spans="1:65" s="2" customFormat="1" ht="24.15" customHeight="1">
      <c r="A108" s="41"/>
      <c r="B108" s="42"/>
      <c r="C108" s="217" t="s">
        <v>228</v>
      </c>
      <c r="D108" s="217" t="s">
        <v>223</v>
      </c>
      <c r="E108" s="218" t="s">
        <v>2139</v>
      </c>
      <c r="F108" s="219" t="s">
        <v>2140</v>
      </c>
      <c r="G108" s="220" t="s">
        <v>238</v>
      </c>
      <c r="H108" s="221">
        <v>15.99</v>
      </c>
      <c r="I108" s="222"/>
      <c r="J108" s="223">
        <f>ROUND(I108*H108,2)</f>
        <v>0</v>
      </c>
      <c r="K108" s="219" t="s">
        <v>632</v>
      </c>
      <c r="L108" s="47"/>
      <c r="M108" s="224" t="s">
        <v>19</v>
      </c>
      <c r="N108" s="225" t="s">
        <v>43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228</v>
      </c>
      <c r="AT108" s="228" t="s">
        <v>223</v>
      </c>
      <c r="AU108" s="228" t="s">
        <v>80</v>
      </c>
      <c r="AY108" s="20" t="s">
        <v>221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0" t="s">
        <v>80</v>
      </c>
      <c r="BK108" s="229">
        <f>ROUND(I108*H108,2)</f>
        <v>0</v>
      </c>
      <c r="BL108" s="20" t="s">
        <v>228</v>
      </c>
      <c r="BM108" s="228" t="s">
        <v>279</v>
      </c>
    </row>
    <row r="109" spans="1:47" s="2" customFormat="1" ht="12">
      <c r="A109" s="41"/>
      <c r="B109" s="42"/>
      <c r="C109" s="43"/>
      <c r="D109" s="230" t="s">
        <v>230</v>
      </c>
      <c r="E109" s="43"/>
      <c r="F109" s="231" t="s">
        <v>2140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230</v>
      </c>
      <c r="AU109" s="20" t="s">
        <v>80</v>
      </c>
    </row>
    <row r="110" spans="1:47" s="2" customFormat="1" ht="12">
      <c r="A110" s="41"/>
      <c r="B110" s="42"/>
      <c r="C110" s="43"/>
      <c r="D110" s="230" t="s">
        <v>1665</v>
      </c>
      <c r="E110" s="43"/>
      <c r="F110" s="290" t="s">
        <v>2141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1665</v>
      </c>
      <c r="AU110" s="20" t="s">
        <v>80</v>
      </c>
    </row>
    <row r="111" spans="1:65" s="2" customFormat="1" ht="24.15" customHeight="1">
      <c r="A111" s="41"/>
      <c r="B111" s="42"/>
      <c r="C111" s="217" t="s">
        <v>257</v>
      </c>
      <c r="D111" s="217" t="s">
        <v>223</v>
      </c>
      <c r="E111" s="218" t="s">
        <v>2142</v>
      </c>
      <c r="F111" s="219" t="s">
        <v>2143</v>
      </c>
      <c r="G111" s="220" t="s">
        <v>238</v>
      </c>
      <c r="H111" s="221">
        <v>545.57</v>
      </c>
      <c r="I111" s="222"/>
      <c r="J111" s="223">
        <f>ROUND(I111*H111,2)</f>
        <v>0</v>
      </c>
      <c r="K111" s="219" t="s">
        <v>632</v>
      </c>
      <c r="L111" s="47"/>
      <c r="M111" s="224" t="s">
        <v>19</v>
      </c>
      <c r="N111" s="225" t="s">
        <v>43</v>
      </c>
      <c r="O111" s="87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8" t="s">
        <v>228</v>
      </c>
      <c r="AT111" s="228" t="s">
        <v>223</v>
      </c>
      <c r="AU111" s="228" t="s">
        <v>80</v>
      </c>
      <c r="AY111" s="20" t="s">
        <v>221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0" t="s">
        <v>80</v>
      </c>
      <c r="BK111" s="229">
        <f>ROUND(I111*H111,2)</f>
        <v>0</v>
      </c>
      <c r="BL111" s="20" t="s">
        <v>228</v>
      </c>
      <c r="BM111" s="228" t="s">
        <v>294</v>
      </c>
    </row>
    <row r="112" spans="1:47" s="2" customFormat="1" ht="12">
      <c r="A112" s="41"/>
      <c r="B112" s="42"/>
      <c r="C112" s="43"/>
      <c r="D112" s="230" t="s">
        <v>230</v>
      </c>
      <c r="E112" s="43"/>
      <c r="F112" s="231" t="s">
        <v>2143</v>
      </c>
      <c r="G112" s="43"/>
      <c r="H112" s="43"/>
      <c r="I112" s="232"/>
      <c r="J112" s="43"/>
      <c r="K112" s="43"/>
      <c r="L112" s="47"/>
      <c r="M112" s="233"/>
      <c r="N112" s="234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230</v>
      </c>
      <c r="AU112" s="20" t="s">
        <v>80</v>
      </c>
    </row>
    <row r="113" spans="1:47" s="2" customFormat="1" ht="12">
      <c r="A113" s="41"/>
      <c r="B113" s="42"/>
      <c r="C113" s="43"/>
      <c r="D113" s="230" t="s">
        <v>1665</v>
      </c>
      <c r="E113" s="43"/>
      <c r="F113" s="290" t="s">
        <v>2144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1665</v>
      </c>
      <c r="AU113" s="20" t="s">
        <v>80</v>
      </c>
    </row>
    <row r="114" spans="1:65" s="2" customFormat="1" ht="24.15" customHeight="1">
      <c r="A114" s="41"/>
      <c r="B114" s="42"/>
      <c r="C114" s="217" t="s">
        <v>264</v>
      </c>
      <c r="D114" s="217" t="s">
        <v>223</v>
      </c>
      <c r="E114" s="218" t="s">
        <v>2145</v>
      </c>
      <c r="F114" s="219" t="s">
        <v>2146</v>
      </c>
      <c r="G114" s="220" t="s">
        <v>238</v>
      </c>
      <c r="H114" s="221">
        <v>771.01</v>
      </c>
      <c r="I114" s="222"/>
      <c r="J114" s="223">
        <f>ROUND(I114*H114,2)</f>
        <v>0</v>
      </c>
      <c r="K114" s="219" t="s">
        <v>632</v>
      </c>
      <c r="L114" s="47"/>
      <c r="M114" s="224" t="s">
        <v>19</v>
      </c>
      <c r="N114" s="225" t="s">
        <v>43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228</v>
      </c>
      <c r="AT114" s="228" t="s">
        <v>223</v>
      </c>
      <c r="AU114" s="228" t="s">
        <v>80</v>
      </c>
      <c r="AY114" s="20" t="s">
        <v>221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0" t="s">
        <v>80</v>
      </c>
      <c r="BK114" s="229">
        <f>ROUND(I114*H114,2)</f>
        <v>0</v>
      </c>
      <c r="BL114" s="20" t="s">
        <v>228</v>
      </c>
      <c r="BM114" s="228" t="s">
        <v>8</v>
      </c>
    </row>
    <row r="115" spans="1:47" s="2" customFormat="1" ht="12">
      <c r="A115" s="41"/>
      <c r="B115" s="42"/>
      <c r="C115" s="43"/>
      <c r="D115" s="230" t="s">
        <v>230</v>
      </c>
      <c r="E115" s="43"/>
      <c r="F115" s="231" t="s">
        <v>2147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230</v>
      </c>
      <c r="AU115" s="20" t="s">
        <v>80</v>
      </c>
    </row>
    <row r="116" spans="1:47" s="2" customFormat="1" ht="12">
      <c r="A116" s="41"/>
      <c r="B116" s="42"/>
      <c r="C116" s="43"/>
      <c r="D116" s="230" t="s">
        <v>1665</v>
      </c>
      <c r="E116" s="43"/>
      <c r="F116" s="290" t="s">
        <v>2148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1665</v>
      </c>
      <c r="AU116" s="20" t="s">
        <v>80</v>
      </c>
    </row>
    <row r="117" spans="1:65" s="2" customFormat="1" ht="24.15" customHeight="1">
      <c r="A117" s="41"/>
      <c r="B117" s="42"/>
      <c r="C117" s="217" t="s">
        <v>272</v>
      </c>
      <c r="D117" s="217" t="s">
        <v>223</v>
      </c>
      <c r="E117" s="218" t="s">
        <v>2149</v>
      </c>
      <c r="F117" s="219" t="s">
        <v>2150</v>
      </c>
      <c r="G117" s="220" t="s">
        <v>238</v>
      </c>
      <c r="H117" s="221">
        <v>160.06</v>
      </c>
      <c r="I117" s="222"/>
      <c r="J117" s="223">
        <f>ROUND(I117*H117,2)</f>
        <v>0</v>
      </c>
      <c r="K117" s="219" t="s">
        <v>632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228</v>
      </c>
      <c r="AT117" s="228" t="s">
        <v>223</v>
      </c>
      <c r="AU117" s="228" t="s">
        <v>80</v>
      </c>
      <c r="AY117" s="20" t="s">
        <v>221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80</v>
      </c>
      <c r="BK117" s="229">
        <f>ROUND(I117*H117,2)</f>
        <v>0</v>
      </c>
      <c r="BL117" s="20" t="s">
        <v>228</v>
      </c>
      <c r="BM117" s="228" t="s">
        <v>323</v>
      </c>
    </row>
    <row r="118" spans="1:47" s="2" customFormat="1" ht="12">
      <c r="A118" s="41"/>
      <c r="B118" s="42"/>
      <c r="C118" s="43"/>
      <c r="D118" s="230" t="s">
        <v>230</v>
      </c>
      <c r="E118" s="43"/>
      <c r="F118" s="231" t="s">
        <v>2151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230</v>
      </c>
      <c r="AU118" s="20" t="s">
        <v>80</v>
      </c>
    </row>
    <row r="119" spans="1:47" s="2" customFormat="1" ht="12">
      <c r="A119" s="41"/>
      <c r="B119" s="42"/>
      <c r="C119" s="43"/>
      <c r="D119" s="230" t="s">
        <v>1665</v>
      </c>
      <c r="E119" s="43"/>
      <c r="F119" s="290" t="s">
        <v>2148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1665</v>
      </c>
      <c r="AU119" s="20" t="s">
        <v>80</v>
      </c>
    </row>
    <row r="120" spans="1:65" s="2" customFormat="1" ht="33" customHeight="1">
      <c r="A120" s="41"/>
      <c r="B120" s="42"/>
      <c r="C120" s="217" t="s">
        <v>279</v>
      </c>
      <c r="D120" s="217" t="s">
        <v>223</v>
      </c>
      <c r="E120" s="218" t="s">
        <v>2152</v>
      </c>
      <c r="F120" s="219" t="s">
        <v>2153</v>
      </c>
      <c r="G120" s="220" t="s">
        <v>238</v>
      </c>
      <c r="H120" s="221">
        <v>160.06</v>
      </c>
      <c r="I120" s="222"/>
      <c r="J120" s="223">
        <f>ROUND(I120*H120,2)</f>
        <v>0</v>
      </c>
      <c r="K120" s="219" t="s">
        <v>632</v>
      </c>
      <c r="L120" s="47"/>
      <c r="M120" s="224" t="s">
        <v>19</v>
      </c>
      <c r="N120" s="225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228</v>
      </c>
      <c r="AT120" s="228" t="s">
        <v>223</v>
      </c>
      <c r="AU120" s="228" t="s">
        <v>80</v>
      </c>
      <c r="AY120" s="20" t="s">
        <v>221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80</v>
      </c>
      <c r="BK120" s="229">
        <f>ROUND(I120*H120,2)</f>
        <v>0</v>
      </c>
      <c r="BL120" s="20" t="s">
        <v>228</v>
      </c>
      <c r="BM120" s="228" t="s">
        <v>341</v>
      </c>
    </row>
    <row r="121" spans="1:47" s="2" customFormat="1" ht="12">
      <c r="A121" s="41"/>
      <c r="B121" s="42"/>
      <c r="C121" s="43"/>
      <c r="D121" s="230" t="s">
        <v>230</v>
      </c>
      <c r="E121" s="43"/>
      <c r="F121" s="231" t="s">
        <v>2154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230</v>
      </c>
      <c r="AU121" s="20" t="s">
        <v>80</v>
      </c>
    </row>
    <row r="122" spans="1:65" s="2" customFormat="1" ht="33" customHeight="1">
      <c r="A122" s="41"/>
      <c r="B122" s="42"/>
      <c r="C122" s="217" t="s">
        <v>286</v>
      </c>
      <c r="D122" s="217" t="s">
        <v>223</v>
      </c>
      <c r="E122" s="218" t="s">
        <v>2155</v>
      </c>
      <c r="F122" s="219" t="s">
        <v>2156</v>
      </c>
      <c r="G122" s="220" t="s">
        <v>238</v>
      </c>
      <c r="H122" s="221">
        <v>160.06</v>
      </c>
      <c r="I122" s="222"/>
      <c r="J122" s="223">
        <f>ROUND(I122*H122,2)</f>
        <v>0</v>
      </c>
      <c r="K122" s="219" t="s">
        <v>632</v>
      </c>
      <c r="L122" s="47"/>
      <c r="M122" s="224" t="s">
        <v>19</v>
      </c>
      <c r="N122" s="225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228</v>
      </c>
      <c r="AT122" s="228" t="s">
        <v>223</v>
      </c>
      <c r="AU122" s="228" t="s">
        <v>80</v>
      </c>
      <c r="AY122" s="20" t="s">
        <v>221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80</v>
      </c>
      <c r="BK122" s="229">
        <f>ROUND(I122*H122,2)</f>
        <v>0</v>
      </c>
      <c r="BL122" s="20" t="s">
        <v>228</v>
      </c>
      <c r="BM122" s="228" t="s">
        <v>355</v>
      </c>
    </row>
    <row r="123" spans="1:47" s="2" customFormat="1" ht="12">
      <c r="A123" s="41"/>
      <c r="B123" s="42"/>
      <c r="C123" s="43"/>
      <c r="D123" s="230" t="s">
        <v>230</v>
      </c>
      <c r="E123" s="43"/>
      <c r="F123" s="231" t="s">
        <v>2156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230</v>
      </c>
      <c r="AU123" s="20" t="s">
        <v>80</v>
      </c>
    </row>
    <row r="124" spans="1:65" s="2" customFormat="1" ht="24.15" customHeight="1">
      <c r="A124" s="41"/>
      <c r="B124" s="42"/>
      <c r="C124" s="217" t="s">
        <v>294</v>
      </c>
      <c r="D124" s="217" t="s">
        <v>223</v>
      </c>
      <c r="E124" s="218" t="s">
        <v>2157</v>
      </c>
      <c r="F124" s="219" t="s">
        <v>2158</v>
      </c>
      <c r="G124" s="220" t="s">
        <v>238</v>
      </c>
      <c r="H124" s="221">
        <v>320.13</v>
      </c>
      <c r="I124" s="222"/>
      <c r="J124" s="223">
        <f>ROUND(I124*H124,2)</f>
        <v>0</v>
      </c>
      <c r="K124" s="219" t="s">
        <v>632</v>
      </c>
      <c r="L124" s="47"/>
      <c r="M124" s="224" t="s">
        <v>19</v>
      </c>
      <c r="N124" s="225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228</v>
      </c>
      <c r="AT124" s="228" t="s">
        <v>223</v>
      </c>
      <c r="AU124" s="228" t="s">
        <v>80</v>
      </c>
      <c r="AY124" s="20" t="s">
        <v>221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80</v>
      </c>
      <c r="BK124" s="229">
        <f>ROUND(I124*H124,2)</f>
        <v>0</v>
      </c>
      <c r="BL124" s="20" t="s">
        <v>228</v>
      </c>
      <c r="BM124" s="228" t="s">
        <v>370</v>
      </c>
    </row>
    <row r="125" spans="1:47" s="2" customFormat="1" ht="12">
      <c r="A125" s="41"/>
      <c r="B125" s="42"/>
      <c r="C125" s="43"/>
      <c r="D125" s="230" t="s">
        <v>230</v>
      </c>
      <c r="E125" s="43"/>
      <c r="F125" s="231" t="s">
        <v>2158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230</v>
      </c>
      <c r="AU125" s="20" t="s">
        <v>80</v>
      </c>
    </row>
    <row r="126" spans="1:65" s="2" customFormat="1" ht="24.15" customHeight="1">
      <c r="A126" s="41"/>
      <c r="B126" s="42"/>
      <c r="C126" s="217" t="s">
        <v>302</v>
      </c>
      <c r="D126" s="217" t="s">
        <v>223</v>
      </c>
      <c r="E126" s="218" t="s">
        <v>2159</v>
      </c>
      <c r="F126" s="219" t="s">
        <v>2160</v>
      </c>
      <c r="G126" s="220" t="s">
        <v>238</v>
      </c>
      <c r="H126" s="221">
        <v>5.81</v>
      </c>
      <c r="I126" s="222"/>
      <c r="J126" s="223">
        <f>ROUND(I126*H126,2)</f>
        <v>0</v>
      </c>
      <c r="K126" s="219" t="s">
        <v>632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228</v>
      </c>
      <c r="AT126" s="228" t="s">
        <v>223</v>
      </c>
      <c r="AU126" s="228" t="s">
        <v>80</v>
      </c>
      <c r="AY126" s="20" t="s">
        <v>221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80</v>
      </c>
      <c r="BK126" s="229">
        <f>ROUND(I126*H126,2)</f>
        <v>0</v>
      </c>
      <c r="BL126" s="20" t="s">
        <v>228</v>
      </c>
      <c r="BM126" s="228" t="s">
        <v>381</v>
      </c>
    </row>
    <row r="127" spans="1:47" s="2" customFormat="1" ht="12">
      <c r="A127" s="41"/>
      <c r="B127" s="42"/>
      <c r="C127" s="43"/>
      <c r="D127" s="230" t="s">
        <v>230</v>
      </c>
      <c r="E127" s="43"/>
      <c r="F127" s="231" t="s">
        <v>2160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230</v>
      </c>
      <c r="AU127" s="20" t="s">
        <v>80</v>
      </c>
    </row>
    <row r="128" spans="1:47" s="2" customFormat="1" ht="12">
      <c r="A128" s="41"/>
      <c r="B128" s="42"/>
      <c r="C128" s="43"/>
      <c r="D128" s="230" t="s">
        <v>1665</v>
      </c>
      <c r="E128" s="43"/>
      <c r="F128" s="290" t="s">
        <v>2161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1665</v>
      </c>
      <c r="AU128" s="20" t="s">
        <v>80</v>
      </c>
    </row>
    <row r="129" spans="1:65" s="2" customFormat="1" ht="24.15" customHeight="1">
      <c r="A129" s="41"/>
      <c r="B129" s="42"/>
      <c r="C129" s="217" t="s">
        <v>8</v>
      </c>
      <c r="D129" s="217" t="s">
        <v>223</v>
      </c>
      <c r="E129" s="218" t="s">
        <v>2162</v>
      </c>
      <c r="F129" s="219" t="s">
        <v>2163</v>
      </c>
      <c r="G129" s="220" t="s">
        <v>238</v>
      </c>
      <c r="H129" s="221">
        <v>11.62</v>
      </c>
      <c r="I129" s="222"/>
      <c r="J129" s="223">
        <f>ROUND(I129*H129,2)</f>
        <v>0</v>
      </c>
      <c r="K129" s="219" t="s">
        <v>632</v>
      </c>
      <c r="L129" s="47"/>
      <c r="M129" s="224" t="s">
        <v>19</v>
      </c>
      <c r="N129" s="225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228</v>
      </c>
      <c r="AT129" s="228" t="s">
        <v>223</v>
      </c>
      <c r="AU129" s="228" t="s">
        <v>80</v>
      </c>
      <c r="AY129" s="20" t="s">
        <v>221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80</v>
      </c>
      <c r="BK129" s="229">
        <f>ROUND(I129*H129,2)</f>
        <v>0</v>
      </c>
      <c r="BL129" s="20" t="s">
        <v>228</v>
      </c>
      <c r="BM129" s="228" t="s">
        <v>396</v>
      </c>
    </row>
    <row r="130" spans="1:47" s="2" customFormat="1" ht="12">
      <c r="A130" s="41"/>
      <c r="B130" s="42"/>
      <c r="C130" s="43"/>
      <c r="D130" s="230" t="s">
        <v>230</v>
      </c>
      <c r="E130" s="43"/>
      <c r="F130" s="231" t="s">
        <v>2163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230</v>
      </c>
      <c r="AU130" s="20" t="s">
        <v>80</v>
      </c>
    </row>
    <row r="131" spans="1:47" s="2" customFormat="1" ht="12">
      <c r="A131" s="41"/>
      <c r="B131" s="42"/>
      <c r="C131" s="43"/>
      <c r="D131" s="230" t="s">
        <v>1665</v>
      </c>
      <c r="E131" s="43"/>
      <c r="F131" s="290" t="s">
        <v>2164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1665</v>
      </c>
      <c r="AU131" s="20" t="s">
        <v>80</v>
      </c>
    </row>
    <row r="132" spans="1:65" s="2" customFormat="1" ht="16.5" customHeight="1">
      <c r="A132" s="41"/>
      <c r="B132" s="42"/>
      <c r="C132" s="217" t="s">
        <v>316</v>
      </c>
      <c r="D132" s="217" t="s">
        <v>223</v>
      </c>
      <c r="E132" s="218" t="s">
        <v>2165</v>
      </c>
      <c r="F132" s="219" t="s">
        <v>2166</v>
      </c>
      <c r="G132" s="220" t="s">
        <v>267</v>
      </c>
      <c r="H132" s="221">
        <v>34.85</v>
      </c>
      <c r="I132" s="222"/>
      <c r="J132" s="223">
        <f>ROUND(I132*H132,2)</f>
        <v>0</v>
      </c>
      <c r="K132" s="219" t="s">
        <v>632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228</v>
      </c>
      <c r="AT132" s="228" t="s">
        <v>223</v>
      </c>
      <c r="AU132" s="228" t="s">
        <v>80</v>
      </c>
      <c r="AY132" s="20" t="s">
        <v>221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80</v>
      </c>
      <c r="BK132" s="229">
        <f>ROUND(I132*H132,2)</f>
        <v>0</v>
      </c>
      <c r="BL132" s="20" t="s">
        <v>228</v>
      </c>
      <c r="BM132" s="228" t="s">
        <v>431</v>
      </c>
    </row>
    <row r="133" spans="1:47" s="2" customFormat="1" ht="12">
      <c r="A133" s="41"/>
      <c r="B133" s="42"/>
      <c r="C133" s="43"/>
      <c r="D133" s="230" t="s">
        <v>230</v>
      </c>
      <c r="E133" s="43"/>
      <c r="F133" s="231" t="s">
        <v>2166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230</v>
      </c>
      <c r="AU133" s="20" t="s">
        <v>80</v>
      </c>
    </row>
    <row r="134" spans="1:65" s="2" customFormat="1" ht="24.15" customHeight="1">
      <c r="A134" s="41"/>
      <c r="B134" s="42"/>
      <c r="C134" s="217" t="s">
        <v>323</v>
      </c>
      <c r="D134" s="217" t="s">
        <v>223</v>
      </c>
      <c r="E134" s="218" t="s">
        <v>2167</v>
      </c>
      <c r="F134" s="219" t="s">
        <v>2168</v>
      </c>
      <c r="G134" s="220" t="s">
        <v>238</v>
      </c>
      <c r="H134" s="221">
        <v>385.5</v>
      </c>
      <c r="I134" s="222"/>
      <c r="J134" s="223">
        <f>ROUND(I134*H134,2)</f>
        <v>0</v>
      </c>
      <c r="K134" s="219" t="s">
        <v>632</v>
      </c>
      <c r="L134" s="47"/>
      <c r="M134" s="224" t="s">
        <v>19</v>
      </c>
      <c r="N134" s="225" t="s">
        <v>43</v>
      </c>
      <c r="O134" s="87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8" t="s">
        <v>228</v>
      </c>
      <c r="AT134" s="228" t="s">
        <v>223</v>
      </c>
      <c r="AU134" s="228" t="s">
        <v>80</v>
      </c>
      <c r="AY134" s="20" t="s">
        <v>221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0" t="s">
        <v>80</v>
      </c>
      <c r="BK134" s="229">
        <f>ROUND(I134*H134,2)</f>
        <v>0</v>
      </c>
      <c r="BL134" s="20" t="s">
        <v>228</v>
      </c>
      <c r="BM134" s="228" t="s">
        <v>461</v>
      </c>
    </row>
    <row r="135" spans="1:47" s="2" customFormat="1" ht="12">
      <c r="A135" s="41"/>
      <c r="B135" s="42"/>
      <c r="C135" s="43"/>
      <c r="D135" s="230" t="s">
        <v>230</v>
      </c>
      <c r="E135" s="43"/>
      <c r="F135" s="231" t="s">
        <v>2168</v>
      </c>
      <c r="G135" s="43"/>
      <c r="H135" s="43"/>
      <c r="I135" s="232"/>
      <c r="J135" s="43"/>
      <c r="K135" s="43"/>
      <c r="L135" s="47"/>
      <c r="M135" s="233"/>
      <c r="N135" s="234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230</v>
      </c>
      <c r="AU135" s="20" t="s">
        <v>80</v>
      </c>
    </row>
    <row r="136" spans="1:47" s="2" customFormat="1" ht="12">
      <c r="A136" s="41"/>
      <c r="B136" s="42"/>
      <c r="C136" s="43"/>
      <c r="D136" s="230" t="s">
        <v>1665</v>
      </c>
      <c r="E136" s="43"/>
      <c r="F136" s="290" t="s">
        <v>2169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1665</v>
      </c>
      <c r="AU136" s="20" t="s">
        <v>80</v>
      </c>
    </row>
    <row r="137" spans="1:65" s="2" customFormat="1" ht="24.15" customHeight="1">
      <c r="A137" s="41"/>
      <c r="B137" s="42"/>
      <c r="C137" s="217" t="s">
        <v>333</v>
      </c>
      <c r="D137" s="217" t="s">
        <v>223</v>
      </c>
      <c r="E137" s="218" t="s">
        <v>2170</v>
      </c>
      <c r="F137" s="219" t="s">
        <v>2171</v>
      </c>
      <c r="G137" s="220" t="s">
        <v>267</v>
      </c>
      <c r="H137" s="221">
        <v>34.85</v>
      </c>
      <c r="I137" s="222"/>
      <c r="J137" s="223">
        <f>ROUND(I137*H137,2)</f>
        <v>0</v>
      </c>
      <c r="K137" s="219" t="s">
        <v>632</v>
      </c>
      <c r="L137" s="47"/>
      <c r="M137" s="224" t="s">
        <v>19</v>
      </c>
      <c r="N137" s="225" t="s">
        <v>43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228</v>
      </c>
      <c r="AT137" s="228" t="s">
        <v>223</v>
      </c>
      <c r="AU137" s="228" t="s">
        <v>80</v>
      </c>
      <c r="AY137" s="20" t="s">
        <v>221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80</v>
      </c>
      <c r="BK137" s="229">
        <f>ROUND(I137*H137,2)</f>
        <v>0</v>
      </c>
      <c r="BL137" s="20" t="s">
        <v>228</v>
      </c>
      <c r="BM137" s="228" t="s">
        <v>473</v>
      </c>
    </row>
    <row r="138" spans="1:47" s="2" customFormat="1" ht="12">
      <c r="A138" s="41"/>
      <c r="B138" s="42"/>
      <c r="C138" s="43"/>
      <c r="D138" s="230" t="s">
        <v>230</v>
      </c>
      <c r="E138" s="43"/>
      <c r="F138" s="231" t="s">
        <v>2171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230</v>
      </c>
      <c r="AU138" s="20" t="s">
        <v>80</v>
      </c>
    </row>
    <row r="139" spans="1:47" s="2" customFormat="1" ht="12">
      <c r="A139" s="41"/>
      <c r="B139" s="42"/>
      <c r="C139" s="43"/>
      <c r="D139" s="230" t="s">
        <v>1665</v>
      </c>
      <c r="E139" s="43"/>
      <c r="F139" s="290" t="s">
        <v>2340</v>
      </c>
      <c r="G139" s="43"/>
      <c r="H139" s="43"/>
      <c r="I139" s="232"/>
      <c r="J139" s="43"/>
      <c r="K139" s="43"/>
      <c r="L139" s="47"/>
      <c r="M139" s="233"/>
      <c r="N139" s="23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1665</v>
      </c>
      <c r="AU139" s="20" t="s">
        <v>80</v>
      </c>
    </row>
    <row r="140" spans="1:63" s="12" customFormat="1" ht="25.9" customHeight="1">
      <c r="A140" s="12"/>
      <c r="B140" s="201"/>
      <c r="C140" s="202"/>
      <c r="D140" s="203" t="s">
        <v>71</v>
      </c>
      <c r="E140" s="204" t="s">
        <v>83</v>
      </c>
      <c r="F140" s="204" t="s">
        <v>2341</v>
      </c>
      <c r="G140" s="202"/>
      <c r="H140" s="202"/>
      <c r="I140" s="205"/>
      <c r="J140" s="206">
        <f>BK140</f>
        <v>0</v>
      </c>
      <c r="K140" s="202"/>
      <c r="L140" s="207"/>
      <c r="M140" s="208"/>
      <c r="N140" s="209"/>
      <c r="O140" s="209"/>
      <c r="P140" s="210">
        <f>SUM(P141:P148)</f>
        <v>0</v>
      </c>
      <c r="Q140" s="209"/>
      <c r="R140" s="210">
        <f>SUM(R141:R148)</f>
        <v>0</v>
      </c>
      <c r="S140" s="209"/>
      <c r="T140" s="211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80</v>
      </c>
      <c r="AT140" s="213" t="s">
        <v>71</v>
      </c>
      <c r="AU140" s="213" t="s">
        <v>72</v>
      </c>
      <c r="AY140" s="212" t="s">
        <v>221</v>
      </c>
      <c r="BK140" s="214">
        <f>SUM(BK141:BK148)</f>
        <v>0</v>
      </c>
    </row>
    <row r="141" spans="1:65" s="2" customFormat="1" ht="16.5" customHeight="1">
      <c r="A141" s="41"/>
      <c r="B141" s="42"/>
      <c r="C141" s="217" t="s">
        <v>341</v>
      </c>
      <c r="D141" s="217" t="s">
        <v>223</v>
      </c>
      <c r="E141" s="218" t="s">
        <v>2342</v>
      </c>
      <c r="F141" s="219" t="s">
        <v>2343</v>
      </c>
      <c r="G141" s="220" t="s">
        <v>238</v>
      </c>
      <c r="H141" s="221">
        <v>3</v>
      </c>
      <c r="I141" s="222"/>
      <c r="J141" s="223">
        <f>ROUND(I141*H141,2)</f>
        <v>0</v>
      </c>
      <c r="K141" s="219" t="s">
        <v>632</v>
      </c>
      <c r="L141" s="47"/>
      <c r="M141" s="224" t="s">
        <v>19</v>
      </c>
      <c r="N141" s="225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228</v>
      </c>
      <c r="AT141" s="228" t="s">
        <v>223</v>
      </c>
      <c r="AU141" s="228" t="s">
        <v>80</v>
      </c>
      <c r="AY141" s="20" t="s">
        <v>221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80</v>
      </c>
      <c r="BK141" s="229">
        <f>ROUND(I141*H141,2)</f>
        <v>0</v>
      </c>
      <c r="BL141" s="20" t="s">
        <v>228</v>
      </c>
      <c r="BM141" s="228" t="s">
        <v>484</v>
      </c>
    </row>
    <row r="142" spans="1:47" s="2" customFormat="1" ht="12">
      <c r="A142" s="41"/>
      <c r="B142" s="42"/>
      <c r="C142" s="43"/>
      <c r="D142" s="230" t="s">
        <v>230</v>
      </c>
      <c r="E142" s="43"/>
      <c r="F142" s="231" t="s">
        <v>2343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230</v>
      </c>
      <c r="AU142" s="20" t="s">
        <v>80</v>
      </c>
    </row>
    <row r="143" spans="1:47" s="2" customFormat="1" ht="12">
      <c r="A143" s="41"/>
      <c r="B143" s="42"/>
      <c r="C143" s="43"/>
      <c r="D143" s="230" t="s">
        <v>1665</v>
      </c>
      <c r="E143" s="43"/>
      <c r="F143" s="290" t="s">
        <v>2344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1665</v>
      </c>
      <c r="AU143" s="20" t="s">
        <v>80</v>
      </c>
    </row>
    <row r="144" spans="1:65" s="2" customFormat="1" ht="44.25" customHeight="1">
      <c r="A144" s="41"/>
      <c r="B144" s="42"/>
      <c r="C144" s="217" t="s">
        <v>348</v>
      </c>
      <c r="D144" s="217" t="s">
        <v>223</v>
      </c>
      <c r="E144" s="218" t="s">
        <v>2345</v>
      </c>
      <c r="F144" s="219" t="s">
        <v>2346</v>
      </c>
      <c r="G144" s="220" t="s">
        <v>226</v>
      </c>
      <c r="H144" s="221">
        <v>18</v>
      </c>
      <c r="I144" s="222"/>
      <c r="J144" s="223">
        <f>ROUND(I144*H144,2)</f>
        <v>0</v>
      </c>
      <c r="K144" s="219" t="s">
        <v>632</v>
      </c>
      <c r="L144" s="47"/>
      <c r="M144" s="224" t="s">
        <v>19</v>
      </c>
      <c r="N144" s="225" t="s">
        <v>43</v>
      </c>
      <c r="O144" s="87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8" t="s">
        <v>228</v>
      </c>
      <c r="AT144" s="228" t="s">
        <v>223</v>
      </c>
      <c r="AU144" s="228" t="s">
        <v>80</v>
      </c>
      <c r="AY144" s="20" t="s">
        <v>221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0" t="s">
        <v>80</v>
      </c>
      <c r="BK144" s="229">
        <f>ROUND(I144*H144,2)</f>
        <v>0</v>
      </c>
      <c r="BL144" s="20" t="s">
        <v>228</v>
      </c>
      <c r="BM144" s="228" t="s">
        <v>497</v>
      </c>
    </row>
    <row r="145" spans="1:47" s="2" customFormat="1" ht="12">
      <c r="A145" s="41"/>
      <c r="B145" s="42"/>
      <c r="C145" s="43"/>
      <c r="D145" s="230" t="s">
        <v>230</v>
      </c>
      <c r="E145" s="43"/>
      <c r="F145" s="231" t="s">
        <v>2346</v>
      </c>
      <c r="G145" s="43"/>
      <c r="H145" s="43"/>
      <c r="I145" s="232"/>
      <c r="J145" s="43"/>
      <c r="K145" s="43"/>
      <c r="L145" s="47"/>
      <c r="M145" s="233"/>
      <c r="N145" s="23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230</v>
      </c>
      <c r="AU145" s="20" t="s">
        <v>80</v>
      </c>
    </row>
    <row r="146" spans="1:65" s="2" customFormat="1" ht="24.15" customHeight="1">
      <c r="A146" s="41"/>
      <c r="B146" s="42"/>
      <c r="C146" s="217" t="s">
        <v>355</v>
      </c>
      <c r="D146" s="217" t="s">
        <v>223</v>
      </c>
      <c r="E146" s="218" t="s">
        <v>2170</v>
      </c>
      <c r="F146" s="219" t="s">
        <v>2171</v>
      </c>
      <c r="G146" s="220" t="s">
        <v>267</v>
      </c>
      <c r="H146" s="221">
        <v>7.821</v>
      </c>
      <c r="I146" s="222"/>
      <c r="J146" s="223">
        <f>ROUND(I146*H146,2)</f>
        <v>0</v>
      </c>
      <c r="K146" s="219" t="s">
        <v>632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228</v>
      </c>
      <c r="AT146" s="228" t="s">
        <v>223</v>
      </c>
      <c r="AU146" s="228" t="s">
        <v>80</v>
      </c>
      <c r="AY146" s="20" t="s">
        <v>221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80</v>
      </c>
      <c r="BK146" s="229">
        <f>ROUND(I146*H146,2)</f>
        <v>0</v>
      </c>
      <c r="BL146" s="20" t="s">
        <v>228</v>
      </c>
      <c r="BM146" s="228" t="s">
        <v>508</v>
      </c>
    </row>
    <row r="147" spans="1:47" s="2" customFormat="1" ht="12">
      <c r="A147" s="41"/>
      <c r="B147" s="42"/>
      <c r="C147" s="43"/>
      <c r="D147" s="230" t="s">
        <v>230</v>
      </c>
      <c r="E147" s="43"/>
      <c r="F147" s="231" t="s">
        <v>2171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230</v>
      </c>
      <c r="AU147" s="20" t="s">
        <v>80</v>
      </c>
    </row>
    <row r="148" spans="1:47" s="2" customFormat="1" ht="12">
      <c r="A148" s="41"/>
      <c r="B148" s="42"/>
      <c r="C148" s="43"/>
      <c r="D148" s="230" t="s">
        <v>1665</v>
      </c>
      <c r="E148" s="43"/>
      <c r="F148" s="290" t="s">
        <v>2347</v>
      </c>
      <c r="G148" s="43"/>
      <c r="H148" s="43"/>
      <c r="I148" s="232"/>
      <c r="J148" s="43"/>
      <c r="K148" s="43"/>
      <c r="L148" s="47"/>
      <c r="M148" s="233"/>
      <c r="N148" s="234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1665</v>
      </c>
      <c r="AU148" s="20" t="s">
        <v>80</v>
      </c>
    </row>
    <row r="149" spans="1:63" s="12" customFormat="1" ht="25.9" customHeight="1">
      <c r="A149" s="12"/>
      <c r="B149" s="201"/>
      <c r="C149" s="202"/>
      <c r="D149" s="203" t="s">
        <v>71</v>
      </c>
      <c r="E149" s="204" t="s">
        <v>2190</v>
      </c>
      <c r="F149" s="204" t="s">
        <v>2173</v>
      </c>
      <c r="G149" s="202"/>
      <c r="H149" s="202"/>
      <c r="I149" s="205"/>
      <c r="J149" s="206">
        <f>BK149</f>
        <v>0</v>
      </c>
      <c r="K149" s="202"/>
      <c r="L149" s="207"/>
      <c r="M149" s="208"/>
      <c r="N149" s="209"/>
      <c r="O149" s="209"/>
      <c r="P149" s="210">
        <f>SUM(P150:P212)</f>
        <v>0</v>
      </c>
      <c r="Q149" s="209"/>
      <c r="R149" s="210">
        <f>SUM(R150:R212)</f>
        <v>0</v>
      </c>
      <c r="S149" s="209"/>
      <c r="T149" s="211">
        <f>SUM(T150:T212)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2" t="s">
        <v>80</v>
      </c>
      <c r="AT149" s="213" t="s">
        <v>71</v>
      </c>
      <c r="AU149" s="213" t="s">
        <v>72</v>
      </c>
      <c r="AY149" s="212" t="s">
        <v>221</v>
      </c>
      <c r="BK149" s="214">
        <f>SUM(BK150:BK212)</f>
        <v>0</v>
      </c>
    </row>
    <row r="150" spans="1:65" s="2" customFormat="1" ht="24.15" customHeight="1">
      <c r="A150" s="41"/>
      <c r="B150" s="42"/>
      <c r="C150" s="217" t="s">
        <v>362</v>
      </c>
      <c r="D150" s="217" t="s">
        <v>223</v>
      </c>
      <c r="E150" s="218" t="s">
        <v>2348</v>
      </c>
      <c r="F150" s="219" t="s">
        <v>2349</v>
      </c>
      <c r="G150" s="220" t="s">
        <v>336</v>
      </c>
      <c r="H150" s="221">
        <v>3</v>
      </c>
      <c r="I150" s="222"/>
      <c r="J150" s="223">
        <f>ROUND(I150*H150,2)</f>
        <v>0</v>
      </c>
      <c r="K150" s="219" t="s">
        <v>632</v>
      </c>
      <c r="L150" s="47"/>
      <c r="M150" s="224" t="s">
        <v>19</v>
      </c>
      <c r="N150" s="225" t="s">
        <v>43</v>
      </c>
      <c r="O150" s="87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228</v>
      </c>
      <c r="AT150" s="228" t="s">
        <v>223</v>
      </c>
      <c r="AU150" s="228" t="s">
        <v>80</v>
      </c>
      <c r="AY150" s="20" t="s">
        <v>221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80</v>
      </c>
      <c r="BK150" s="229">
        <f>ROUND(I150*H150,2)</f>
        <v>0</v>
      </c>
      <c r="BL150" s="20" t="s">
        <v>228</v>
      </c>
      <c r="BM150" s="228" t="s">
        <v>520</v>
      </c>
    </row>
    <row r="151" spans="1:47" s="2" customFormat="1" ht="12">
      <c r="A151" s="41"/>
      <c r="B151" s="42"/>
      <c r="C151" s="43"/>
      <c r="D151" s="230" t="s">
        <v>230</v>
      </c>
      <c r="E151" s="43"/>
      <c r="F151" s="231" t="s">
        <v>2349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230</v>
      </c>
      <c r="AU151" s="20" t="s">
        <v>80</v>
      </c>
    </row>
    <row r="152" spans="1:65" s="2" customFormat="1" ht="24.15" customHeight="1">
      <c r="A152" s="41"/>
      <c r="B152" s="42"/>
      <c r="C152" s="217" t="s">
        <v>370</v>
      </c>
      <c r="D152" s="217" t="s">
        <v>223</v>
      </c>
      <c r="E152" s="218" t="s">
        <v>2350</v>
      </c>
      <c r="F152" s="219" t="s">
        <v>2351</v>
      </c>
      <c r="G152" s="220" t="s">
        <v>2217</v>
      </c>
      <c r="H152" s="221">
        <v>3</v>
      </c>
      <c r="I152" s="222"/>
      <c r="J152" s="223">
        <f>ROUND(I152*H152,2)</f>
        <v>0</v>
      </c>
      <c r="K152" s="219" t="s">
        <v>632</v>
      </c>
      <c r="L152" s="47"/>
      <c r="M152" s="224" t="s">
        <v>19</v>
      </c>
      <c r="N152" s="225" t="s">
        <v>43</v>
      </c>
      <c r="O152" s="87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228</v>
      </c>
      <c r="AT152" s="228" t="s">
        <v>223</v>
      </c>
      <c r="AU152" s="228" t="s">
        <v>80</v>
      </c>
      <c r="AY152" s="20" t="s">
        <v>221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0" t="s">
        <v>80</v>
      </c>
      <c r="BK152" s="229">
        <f>ROUND(I152*H152,2)</f>
        <v>0</v>
      </c>
      <c r="BL152" s="20" t="s">
        <v>228</v>
      </c>
      <c r="BM152" s="228" t="s">
        <v>532</v>
      </c>
    </row>
    <row r="153" spans="1:47" s="2" customFormat="1" ht="12">
      <c r="A153" s="41"/>
      <c r="B153" s="42"/>
      <c r="C153" s="43"/>
      <c r="D153" s="230" t="s">
        <v>230</v>
      </c>
      <c r="E153" s="43"/>
      <c r="F153" s="231" t="s">
        <v>2351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230</v>
      </c>
      <c r="AU153" s="20" t="s">
        <v>80</v>
      </c>
    </row>
    <row r="154" spans="1:65" s="2" customFormat="1" ht="24.15" customHeight="1">
      <c r="A154" s="41"/>
      <c r="B154" s="42"/>
      <c r="C154" s="217" t="s">
        <v>7</v>
      </c>
      <c r="D154" s="217" t="s">
        <v>223</v>
      </c>
      <c r="E154" s="218" t="s">
        <v>2352</v>
      </c>
      <c r="F154" s="219" t="s">
        <v>2353</v>
      </c>
      <c r="G154" s="220" t="s">
        <v>2217</v>
      </c>
      <c r="H154" s="221">
        <v>1</v>
      </c>
      <c r="I154" s="222"/>
      <c r="J154" s="223">
        <f>ROUND(I154*H154,2)</f>
        <v>0</v>
      </c>
      <c r="K154" s="219" t="s">
        <v>632</v>
      </c>
      <c r="L154" s="47"/>
      <c r="M154" s="224" t="s">
        <v>19</v>
      </c>
      <c r="N154" s="225" t="s">
        <v>43</v>
      </c>
      <c r="O154" s="87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8" t="s">
        <v>228</v>
      </c>
      <c r="AT154" s="228" t="s">
        <v>223</v>
      </c>
      <c r="AU154" s="228" t="s">
        <v>80</v>
      </c>
      <c r="AY154" s="20" t="s">
        <v>221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0" t="s">
        <v>80</v>
      </c>
      <c r="BK154" s="229">
        <f>ROUND(I154*H154,2)</f>
        <v>0</v>
      </c>
      <c r="BL154" s="20" t="s">
        <v>228</v>
      </c>
      <c r="BM154" s="228" t="s">
        <v>544</v>
      </c>
    </row>
    <row r="155" spans="1:47" s="2" customFormat="1" ht="12">
      <c r="A155" s="41"/>
      <c r="B155" s="42"/>
      <c r="C155" s="43"/>
      <c r="D155" s="230" t="s">
        <v>230</v>
      </c>
      <c r="E155" s="43"/>
      <c r="F155" s="231" t="s">
        <v>2353</v>
      </c>
      <c r="G155" s="43"/>
      <c r="H155" s="43"/>
      <c r="I155" s="232"/>
      <c r="J155" s="43"/>
      <c r="K155" s="43"/>
      <c r="L155" s="47"/>
      <c r="M155" s="233"/>
      <c r="N155" s="23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230</v>
      </c>
      <c r="AU155" s="20" t="s">
        <v>80</v>
      </c>
    </row>
    <row r="156" spans="1:65" s="2" customFormat="1" ht="24.15" customHeight="1">
      <c r="A156" s="41"/>
      <c r="B156" s="42"/>
      <c r="C156" s="217" t="s">
        <v>381</v>
      </c>
      <c r="D156" s="217" t="s">
        <v>223</v>
      </c>
      <c r="E156" s="218" t="s">
        <v>2354</v>
      </c>
      <c r="F156" s="219" t="s">
        <v>2355</v>
      </c>
      <c r="G156" s="220" t="s">
        <v>336</v>
      </c>
      <c r="H156" s="221">
        <v>2</v>
      </c>
      <c r="I156" s="222"/>
      <c r="J156" s="223">
        <f>ROUND(I156*H156,2)</f>
        <v>0</v>
      </c>
      <c r="K156" s="219" t="s">
        <v>632</v>
      </c>
      <c r="L156" s="47"/>
      <c r="M156" s="224" t="s">
        <v>19</v>
      </c>
      <c r="N156" s="225" t="s">
        <v>43</v>
      </c>
      <c r="O156" s="87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228</v>
      </c>
      <c r="AT156" s="228" t="s">
        <v>223</v>
      </c>
      <c r="AU156" s="228" t="s">
        <v>80</v>
      </c>
      <c r="AY156" s="20" t="s">
        <v>221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80</v>
      </c>
      <c r="BK156" s="229">
        <f>ROUND(I156*H156,2)</f>
        <v>0</v>
      </c>
      <c r="BL156" s="20" t="s">
        <v>228</v>
      </c>
      <c r="BM156" s="228" t="s">
        <v>557</v>
      </c>
    </row>
    <row r="157" spans="1:47" s="2" customFormat="1" ht="12">
      <c r="A157" s="41"/>
      <c r="B157" s="42"/>
      <c r="C157" s="43"/>
      <c r="D157" s="230" t="s">
        <v>230</v>
      </c>
      <c r="E157" s="43"/>
      <c r="F157" s="231" t="s">
        <v>2355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230</v>
      </c>
      <c r="AU157" s="20" t="s">
        <v>80</v>
      </c>
    </row>
    <row r="158" spans="1:65" s="2" customFormat="1" ht="24.15" customHeight="1">
      <c r="A158" s="41"/>
      <c r="B158" s="42"/>
      <c r="C158" s="217" t="s">
        <v>389</v>
      </c>
      <c r="D158" s="217" t="s">
        <v>223</v>
      </c>
      <c r="E158" s="218" t="s">
        <v>2356</v>
      </c>
      <c r="F158" s="219" t="s">
        <v>2357</v>
      </c>
      <c r="G158" s="220" t="s">
        <v>336</v>
      </c>
      <c r="H158" s="221">
        <v>1</v>
      </c>
      <c r="I158" s="222"/>
      <c r="J158" s="223">
        <f>ROUND(I158*H158,2)</f>
        <v>0</v>
      </c>
      <c r="K158" s="219" t="s">
        <v>632</v>
      </c>
      <c r="L158" s="47"/>
      <c r="M158" s="224" t="s">
        <v>19</v>
      </c>
      <c r="N158" s="225" t="s">
        <v>43</v>
      </c>
      <c r="O158" s="87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8" t="s">
        <v>228</v>
      </c>
      <c r="AT158" s="228" t="s">
        <v>223</v>
      </c>
      <c r="AU158" s="228" t="s">
        <v>80</v>
      </c>
      <c r="AY158" s="20" t="s">
        <v>221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0" t="s">
        <v>80</v>
      </c>
      <c r="BK158" s="229">
        <f>ROUND(I158*H158,2)</f>
        <v>0</v>
      </c>
      <c r="BL158" s="20" t="s">
        <v>228</v>
      </c>
      <c r="BM158" s="228" t="s">
        <v>569</v>
      </c>
    </row>
    <row r="159" spans="1:47" s="2" customFormat="1" ht="12">
      <c r="A159" s="41"/>
      <c r="B159" s="42"/>
      <c r="C159" s="43"/>
      <c r="D159" s="230" t="s">
        <v>230</v>
      </c>
      <c r="E159" s="43"/>
      <c r="F159" s="231" t="s">
        <v>2357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230</v>
      </c>
      <c r="AU159" s="20" t="s">
        <v>80</v>
      </c>
    </row>
    <row r="160" spans="1:65" s="2" customFormat="1" ht="16.5" customHeight="1">
      <c r="A160" s="41"/>
      <c r="B160" s="42"/>
      <c r="C160" s="217" t="s">
        <v>396</v>
      </c>
      <c r="D160" s="217" t="s">
        <v>223</v>
      </c>
      <c r="E160" s="218" t="s">
        <v>2358</v>
      </c>
      <c r="F160" s="219" t="s">
        <v>2359</v>
      </c>
      <c r="G160" s="220" t="s">
        <v>336</v>
      </c>
      <c r="H160" s="221">
        <v>3</v>
      </c>
      <c r="I160" s="222"/>
      <c r="J160" s="223">
        <f>ROUND(I160*H160,2)</f>
        <v>0</v>
      </c>
      <c r="K160" s="219" t="s">
        <v>632</v>
      </c>
      <c r="L160" s="47"/>
      <c r="M160" s="224" t="s">
        <v>19</v>
      </c>
      <c r="N160" s="225" t="s">
        <v>43</v>
      </c>
      <c r="O160" s="87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8" t="s">
        <v>228</v>
      </c>
      <c r="AT160" s="228" t="s">
        <v>223</v>
      </c>
      <c r="AU160" s="228" t="s">
        <v>80</v>
      </c>
      <c r="AY160" s="20" t="s">
        <v>221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0" t="s">
        <v>80</v>
      </c>
      <c r="BK160" s="229">
        <f>ROUND(I160*H160,2)</f>
        <v>0</v>
      </c>
      <c r="BL160" s="20" t="s">
        <v>228</v>
      </c>
      <c r="BM160" s="228" t="s">
        <v>581</v>
      </c>
    </row>
    <row r="161" spans="1:47" s="2" customFormat="1" ht="12">
      <c r="A161" s="41"/>
      <c r="B161" s="42"/>
      <c r="C161" s="43"/>
      <c r="D161" s="230" t="s">
        <v>230</v>
      </c>
      <c r="E161" s="43"/>
      <c r="F161" s="231" t="s">
        <v>2359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230</v>
      </c>
      <c r="AU161" s="20" t="s">
        <v>80</v>
      </c>
    </row>
    <row r="162" spans="1:65" s="2" customFormat="1" ht="16.5" customHeight="1">
      <c r="A162" s="41"/>
      <c r="B162" s="42"/>
      <c r="C162" s="217" t="s">
        <v>406</v>
      </c>
      <c r="D162" s="217" t="s">
        <v>223</v>
      </c>
      <c r="E162" s="218" t="s">
        <v>2360</v>
      </c>
      <c r="F162" s="219" t="s">
        <v>2361</v>
      </c>
      <c r="G162" s="220" t="s">
        <v>336</v>
      </c>
      <c r="H162" s="221">
        <v>1</v>
      </c>
      <c r="I162" s="222"/>
      <c r="J162" s="223">
        <f>ROUND(I162*H162,2)</f>
        <v>0</v>
      </c>
      <c r="K162" s="219" t="s">
        <v>632</v>
      </c>
      <c r="L162" s="47"/>
      <c r="M162" s="224" t="s">
        <v>19</v>
      </c>
      <c r="N162" s="225" t="s">
        <v>43</v>
      </c>
      <c r="O162" s="87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228</v>
      </c>
      <c r="AT162" s="228" t="s">
        <v>223</v>
      </c>
      <c r="AU162" s="228" t="s">
        <v>80</v>
      </c>
      <c r="AY162" s="20" t="s">
        <v>221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0" t="s">
        <v>80</v>
      </c>
      <c r="BK162" s="229">
        <f>ROUND(I162*H162,2)</f>
        <v>0</v>
      </c>
      <c r="BL162" s="20" t="s">
        <v>228</v>
      </c>
      <c r="BM162" s="228" t="s">
        <v>594</v>
      </c>
    </row>
    <row r="163" spans="1:47" s="2" customFormat="1" ht="12">
      <c r="A163" s="41"/>
      <c r="B163" s="42"/>
      <c r="C163" s="43"/>
      <c r="D163" s="230" t="s">
        <v>230</v>
      </c>
      <c r="E163" s="43"/>
      <c r="F163" s="231" t="s">
        <v>2361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230</v>
      </c>
      <c r="AU163" s="20" t="s">
        <v>80</v>
      </c>
    </row>
    <row r="164" spans="1:65" s="2" customFormat="1" ht="21.75" customHeight="1">
      <c r="A164" s="41"/>
      <c r="B164" s="42"/>
      <c r="C164" s="217" t="s">
        <v>431</v>
      </c>
      <c r="D164" s="217" t="s">
        <v>223</v>
      </c>
      <c r="E164" s="218" t="s">
        <v>2362</v>
      </c>
      <c r="F164" s="219" t="s">
        <v>2363</v>
      </c>
      <c r="G164" s="220" t="s">
        <v>336</v>
      </c>
      <c r="H164" s="221">
        <v>5</v>
      </c>
      <c r="I164" s="222"/>
      <c r="J164" s="223">
        <f>ROUND(I164*H164,2)</f>
        <v>0</v>
      </c>
      <c r="K164" s="219" t="s">
        <v>632</v>
      </c>
      <c r="L164" s="47"/>
      <c r="M164" s="224" t="s">
        <v>19</v>
      </c>
      <c r="N164" s="225" t="s">
        <v>43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228</v>
      </c>
      <c r="AT164" s="228" t="s">
        <v>223</v>
      </c>
      <c r="AU164" s="228" t="s">
        <v>80</v>
      </c>
      <c r="AY164" s="20" t="s">
        <v>221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80</v>
      </c>
      <c r="BK164" s="229">
        <f>ROUND(I164*H164,2)</f>
        <v>0</v>
      </c>
      <c r="BL164" s="20" t="s">
        <v>228</v>
      </c>
      <c r="BM164" s="228" t="s">
        <v>609</v>
      </c>
    </row>
    <row r="165" spans="1:47" s="2" customFormat="1" ht="12">
      <c r="A165" s="41"/>
      <c r="B165" s="42"/>
      <c r="C165" s="43"/>
      <c r="D165" s="230" t="s">
        <v>230</v>
      </c>
      <c r="E165" s="43"/>
      <c r="F165" s="231" t="s">
        <v>2363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230</v>
      </c>
      <c r="AU165" s="20" t="s">
        <v>80</v>
      </c>
    </row>
    <row r="166" spans="1:65" s="2" customFormat="1" ht="24.15" customHeight="1">
      <c r="A166" s="41"/>
      <c r="B166" s="42"/>
      <c r="C166" s="217" t="s">
        <v>454</v>
      </c>
      <c r="D166" s="217" t="s">
        <v>223</v>
      </c>
      <c r="E166" s="218" t="s">
        <v>2364</v>
      </c>
      <c r="F166" s="219" t="s">
        <v>2365</v>
      </c>
      <c r="G166" s="220" t="s">
        <v>336</v>
      </c>
      <c r="H166" s="221">
        <v>1</v>
      </c>
      <c r="I166" s="222"/>
      <c r="J166" s="223">
        <f>ROUND(I166*H166,2)</f>
        <v>0</v>
      </c>
      <c r="K166" s="219" t="s">
        <v>632</v>
      </c>
      <c r="L166" s="47"/>
      <c r="M166" s="224" t="s">
        <v>19</v>
      </c>
      <c r="N166" s="225" t="s">
        <v>43</v>
      </c>
      <c r="O166" s="87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8" t="s">
        <v>228</v>
      </c>
      <c r="AT166" s="228" t="s">
        <v>223</v>
      </c>
      <c r="AU166" s="228" t="s">
        <v>80</v>
      </c>
      <c r="AY166" s="20" t="s">
        <v>221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20" t="s">
        <v>80</v>
      </c>
      <c r="BK166" s="229">
        <f>ROUND(I166*H166,2)</f>
        <v>0</v>
      </c>
      <c r="BL166" s="20" t="s">
        <v>228</v>
      </c>
      <c r="BM166" s="228" t="s">
        <v>622</v>
      </c>
    </row>
    <row r="167" spans="1:47" s="2" customFormat="1" ht="12">
      <c r="A167" s="41"/>
      <c r="B167" s="42"/>
      <c r="C167" s="43"/>
      <c r="D167" s="230" t="s">
        <v>230</v>
      </c>
      <c r="E167" s="43"/>
      <c r="F167" s="231" t="s">
        <v>2365</v>
      </c>
      <c r="G167" s="43"/>
      <c r="H167" s="43"/>
      <c r="I167" s="232"/>
      <c r="J167" s="43"/>
      <c r="K167" s="43"/>
      <c r="L167" s="47"/>
      <c r="M167" s="233"/>
      <c r="N167" s="23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230</v>
      </c>
      <c r="AU167" s="20" t="s">
        <v>80</v>
      </c>
    </row>
    <row r="168" spans="1:47" s="2" customFormat="1" ht="12">
      <c r="A168" s="41"/>
      <c r="B168" s="42"/>
      <c r="C168" s="43"/>
      <c r="D168" s="230" t="s">
        <v>1665</v>
      </c>
      <c r="E168" s="43"/>
      <c r="F168" s="290" t="s">
        <v>2366</v>
      </c>
      <c r="G168" s="43"/>
      <c r="H168" s="43"/>
      <c r="I168" s="232"/>
      <c r="J168" s="43"/>
      <c r="K168" s="43"/>
      <c r="L168" s="47"/>
      <c r="M168" s="233"/>
      <c r="N168" s="23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1665</v>
      </c>
      <c r="AU168" s="20" t="s">
        <v>80</v>
      </c>
    </row>
    <row r="169" spans="1:65" s="2" customFormat="1" ht="24.15" customHeight="1">
      <c r="A169" s="41"/>
      <c r="B169" s="42"/>
      <c r="C169" s="217" t="s">
        <v>461</v>
      </c>
      <c r="D169" s="217" t="s">
        <v>223</v>
      </c>
      <c r="E169" s="218" t="s">
        <v>2367</v>
      </c>
      <c r="F169" s="219" t="s">
        <v>2368</v>
      </c>
      <c r="G169" s="220" t="s">
        <v>336</v>
      </c>
      <c r="H169" s="221">
        <v>1</v>
      </c>
      <c r="I169" s="222"/>
      <c r="J169" s="223">
        <f>ROUND(I169*H169,2)</f>
        <v>0</v>
      </c>
      <c r="K169" s="219" t="s">
        <v>632</v>
      </c>
      <c r="L169" s="47"/>
      <c r="M169" s="224" t="s">
        <v>19</v>
      </c>
      <c r="N169" s="225" t="s">
        <v>43</v>
      </c>
      <c r="O169" s="87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8" t="s">
        <v>228</v>
      </c>
      <c r="AT169" s="228" t="s">
        <v>223</v>
      </c>
      <c r="AU169" s="228" t="s">
        <v>80</v>
      </c>
      <c r="AY169" s="20" t="s">
        <v>221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0" t="s">
        <v>80</v>
      </c>
      <c r="BK169" s="229">
        <f>ROUND(I169*H169,2)</f>
        <v>0</v>
      </c>
      <c r="BL169" s="20" t="s">
        <v>228</v>
      </c>
      <c r="BM169" s="228" t="s">
        <v>635</v>
      </c>
    </row>
    <row r="170" spans="1:47" s="2" customFormat="1" ht="12">
      <c r="A170" s="41"/>
      <c r="B170" s="42"/>
      <c r="C170" s="43"/>
      <c r="D170" s="230" t="s">
        <v>230</v>
      </c>
      <c r="E170" s="43"/>
      <c r="F170" s="231" t="s">
        <v>2368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230</v>
      </c>
      <c r="AU170" s="20" t="s">
        <v>80</v>
      </c>
    </row>
    <row r="171" spans="1:65" s="2" customFormat="1" ht="24.15" customHeight="1">
      <c r="A171" s="41"/>
      <c r="B171" s="42"/>
      <c r="C171" s="217" t="s">
        <v>467</v>
      </c>
      <c r="D171" s="217" t="s">
        <v>223</v>
      </c>
      <c r="E171" s="218" t="s">
        <v>2369</v>
      </c>
      <c r="F171" s="219" t="s">
        <v>2370</v>
      </c>
      <c r="G171" s="220" t="s">
        <v>336</v>
      </c>
      <c r="H171" s="221">
        <v>1</v>
      </c>
      <c r="I171" s="222"/>
      <c r="J171" s="223">
        <f>ROUND(I171*H171,2)</f>
        <v>0</v>
      </c>
      <c r="K171" s="219" t="s">
        <v>632</v>
      </c>
      <c r="L171" s="47"/>
      <c r="M171" s="224" t="s">
        <v>19</v>
      </c>
      <c r="N171" s="225" t="s">
        <v>43</v>
      </c>
      <c r="O171" s="87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228</v>
      </c>
      <c r="AT171" s="228" t="s">
        <v>223</v>
      </c>
      <c r="AU171" s="228" t="s">
        <v>80</v>
      </c>
      <c r="AY171" s="20" t="s">
        <v>221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0" t="s">
        <v>80</v>
      </c>
      <c r="BK171" s="229">
        <f>ROUND(I171*H171,2)</f>
        <v>0</v>
      </c>
      <c r="BL171" s="20" t="s">
        <v>228</v>
      </c>
      <c r="BM171" s="228" t="s">
        <v>646</v>
      </c>
    </row>
    <row r="172" spans="1:47" s="2" customFormat="1" ht="12">
      <c r="A172" s="41"/>
      <c r="B172" s="42"/>
      <c r="C172" s="43"/>
      <c r="D172" s="230" t="s">
        <v>230</v>
      </c>
      <c r="E172" s="43"/>
      <c r="F172" s="231" t="s">
        <v>2370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230</v>
      </c>
      <c r="AU172" s="20" t="s">
        <v>80</v>
      </c>
    </row>
    <row r="173" spans="1:65" s="2" customFormat="1" ht="37.8" customHeight="1">
      <c r="A173" s="41"/>
      <c r="B173" s="42"/>
      <c r="C173" s="217" t="s">
        <v>473</v>
      </c>
      <c r="D173" s="217" t="s">
        <v>223</v>
      </c>
      <c r="E173" s="218" t="s">
        <v>2371</v>
      </c>
      <c r="F173" s="219" t="s">
        <v>2372</v>
      </c>
      <c r="G173" s="220" t="s">
        <v>336</v>
      </c>
      <c r="H173" s="221">
        <v>1</v>
      </c>
      <c r="I173" s="222"/>
      <c r="J173" s="223">
        <f>ROUND(I173*H173,2)</f>
        <v>0</v>
      </c>
      <c r="K173" s="219" t="s">
        <v>632</v>
      </c>
      <c r="L173" s="47"/>
      <c r="M173" s="224" t="s">
        <v>19</v>
      </c>
      <c r="N173" s="225" t="s">
        <v>43</v>
      </c>
      <c r="O173" s="87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228</v>
      </c>
      <c r="AT173" s="228" t="s">
        <v>223</v>
      </c>
      <c r="AU173" s="228" t="s">
        <v>80</v>
      </c>
      <c r="AY173" s="20" t="s">
        <v>221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0" t="s">
        <v>80</v>
      </c>
      <c r="BK173" s="229">
        <f>ROUND(I173*H173,2)</f>
        <v>0</v>
      </c>
      <c r="BL173" s="20" t="s">
        <v>228</v>
      </c>
      <c r="BM173" s="228" t="s">
        <v>662</v>
      </c>
    </row>
    <row r="174" spans="1:47" s="2" customFormat="1" ht="12">
      <c r="A174" s="41"/>
      <c r="B174" s="42"/>
      <c r="C174" s="43"/>
      <c r="D174" s="230" t="s">
        <v>230</v>
      </c>
      <c r="E174" s="43"/>
      <c r="F174" s="231" t="s">
        <v>2372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230</v>
      </c>
      <c r="AU174" s="20" t="s">
        <v>80</v>
      </c>
    </row>
    <row r="175" spans="1:47" s="2" customFormat="1" ht="12">
      <c r="A175" s="41"/>
      <c r="B175" s="42"/>
      <c r="C175" s="43"/>
      <c r="D175" s="230" t="s">
        <v>1665</v>
      </c>
      <c r="E175" s="43"/>
      <c r="F175" s="290" t="s">
        <v>2373</v>
      </c>
      <c r="G175" s="43"/>
      <c r="H175" s="43"/>
      <c r="I175" s="232"/>
      <c r="J175" s="43"/>
      <c r="K175" s="43"/>
      <c r="L175" s="47"/>
      <c r="M175" s="233"/>
      <c r="N175" s="23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1665</v>
      </c>
      <c r="AU175" s="20" t="s">
        <v>80</v>
      </c>
    </row>
    <row r="176" spans="1:65" s="2" customFormat="1" ht="33" customHeight="1">
      <c r="A176" s="41"/>
      <c r="B176" s="42"/>
      <c r="C176" s="217" t="s">
        <v>478</v>
      </c>
      <c r="D176" s="217" t="s">
        <v>223</v>
      </c>
      <c r="E176" s="218" t="s">
        <v>2374</v>
      </c>
      <c r="F176" s="219" t="s">
        <v>2375</v>
      </c>
      <c r="G176" s="220" t="s">
        <v>336</v>
      </c>
      <c r="H176" s="221">
        <v>1</v>
      </c>
      <c r="I176" s="222"/>
      <c r="J176" s="223">
        <f>ROUND(I176*H176,2)</f>
        <v>0</v>
      </c>
      <c r="K176" s="219" t="s">
        <v>632</v>
      </c>
      <c r="L176" s="47"/>
      <c r="M176" s="224" t="s">
        <v>19</v>
      </c>
      <c r="N176" s="225" t="s">
        <v>43</v>
      </c>
      <c r="O176" s="87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8" t="s">
        <v>228</v>
      </c>
      <c r="AT176" s="228" t="s">
        <v>223</v>
      </c>
      <c r="AU176" s="228" t="s">
        <v>80</v>
      </c>
      <c r="AY176" s="20" t="s">
        <v>221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20" t="s">
        <v>80</v>
      </c>
      <c r="BK176" s="229">
        <f>ROUND(I176*H176,2)</f>
        <v>0</v>
      </c>
      <c r="BL176" s="20" t="s">
        <v>228</v>
      </c>
      <c r="BM176" s="228" t="s">
        <v>452</v>
      </c>
    </row>
    <row r="177" spans="1:47" s="2" customFormat="1" ht="12">
      <c r="A177" s="41"/>
      <c r="B177" s="42"/>
      <c r="C177" s="43"/>
      <c r="D177" s="230" t="s">
        <v>230</v>
      </c>
      <c r="E177" s="43"/>
      <c r="F177" s="231" t="s">
        <v>2375</v>
      </c>
      <c r="G177" s="43"/>
      <c r="H177" s="43"/>
      <c r="I177" s="232"/>
      <c r="J177" s="43"/>
      <c r="K177" s="43"/>
      <c r="L177" s="47"/>
      <c r="M177" s="233"/>
      <c r="N177" s="234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230</v>
      </c>
      <c r="AU177" s="20" t="s">
        <v>80</v>
      </c>
    </row>
    <row r="178" spans="1:65" s="2" customFormat="1" ht="24.15" customHeight="1">
      <c r="A178" s="41"/>
      <c r="B178" s="42"/>
      <c r="C178" s="217" t="s">
        <v>484</v>
      </c>
      <c r="D178" s="217" t="s">
        <v>223</v>
      </c>
      <c r="E178" s="218" t="s">
        <v>2174</v>
      </c>
      <c r="F178" s="219" t="s">
        <v>2175</v>
      </c>
      <c r="G178" s="220" t="s">
        <v>336</v>
      </c>
      <c r="H178" s="221">
        <v>1</v>
      </c>
      <c r="I178" s="222"/>
      <c r="J178" s="223">
        <f>ROUND(I178*H178,2)</f>
        <v>0</v>
      </c>
      <c r="K178" s="219" t="s">
        <v>632</v>
      </c>
      <c r="L178" s="47"/>
      <c r="M178" s="224" t="s">
        <v>19</v>
      </c>
      <c r="N178" s="225" t="s">
        <v>43</v>
      </c>
      <c r="O178" s="87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8" t="s">
        <v>228</v>
      </c>
      <c r="AT178" s="228" t="s">
        <v>223</v>
      </c>
      <c r="AU178" s="228" t="s">
        <v>80</v>
      </c>
      <c r="AY178" s="20" t="s">
        <v>221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0" t="s">
        <v>80</v>
      </c>
      <c r="BK178" s="229">
        <f>ROUND(I178*H178,2)</f>
        <v>0</v>
      </c>
      <c r="BL178" s="20" t="s">
        <v>228</v>
      </c>
      <c r="BM178" s="228" t="s">
        <v>684</v>
      </c>
    </row>
    <row r="179" spans="1:47" s="2" customFormat="1" ht="12">
      <c r="A179" s="41"/>
      <c r="B179" s="42"/>
      <c r="C179" s="43"/>
      <c r="D179" s="230" t="s">
        <v>230</v>
      </c>
      <c r="E179" s="43"/>
      <c r="F179" s="231" t="s">
        <v>2175</v>
      </c>
      <c r="G179" s="43"/>
      <c r="H179" s="43"/>
      <c r="I179" s="232"/>
      <c r="J179" s="43"/>
      <c r="K179" s="43"/>
      <c r="L179" s="47"/>
      <c r="M179" s="233"/>
      <c r="N179" s="234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230</v>
      </c>
      <c r="AU179" s="20" t="s">
        <v>80</v>
      </c>
    </row>
    <row r="180" spans="1:65" s="2" customFormat="1" ht="24.15" customHeight="1">
      <c r="A180" s="41"/>
      <c r="B180" s="42"/>
      <c r="C180" s="217" t="s">
        <v>491</v>
      </c>
      <c r="D180" s="217" t="s">
        <v>223</v>
      </c>
      <c r="E180" s="218" t="s">
        <v>2376</v>
      </c>
      <c r="F180" s="219" t="s">
        <v>2377</v>
      </c>
      <c r="G180" s="220" t="s">
        <v>336</v>
      </c>
      <c r="H180" s="221">
        <v>1</v>
      </c>
      <c r="I180" s="222"/>
      <c r="J180" s="223">
        <f>ROUND(I180*H180,2)</f>
        <v>0</v>
      </c>
      <c r="K180" s="219" t="s">
        <v>632</v>
      </c>
      <c r="L180" s="47"/>
      <c r="M180" s="224" t="s">
        <v>19</v>
      </c>
      <c r="N180" s="225" t="s">
        <v>43</v>
      </c>
      <c r="O180" s="87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8" t="s">
        <v>228</v>
      </c>
      <c r="AT180" s="228" t="s">
        <v>223</v>
      </c>
      <c r="AU180" s="228" t="s">
        <v>80</v>
      </c>
      <c r="AY180" s="20" t="s">
        <v>221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20" t="s">
        <v>80</v>
      </c>
      <c r="BK180" s="229">
        <f>ROUND(I180*H180,2)</f>
        <v>0</v>
      </c>
      <c r="BL180" s="20" t="s">
        <v>228</v>
      </c>
      <c r="BM180" s="228" t="s">
        <v>697</v>
      </c>
    </row>
    <row r="181" spans="1:47" s="2" customFormat="1" ht="12">
      <c r="A181" s="41"/>
      <c r="B181" s="42"/>
      <c r="C181" s="43"/>
      <c r="D181" s="230" t="s">
        <v>230</v>
      </c>
      <c r="E181" s="43"/>
      <c r="F181" s="231" t="s">
        <v>2377</v>
      </c>
      <c r="G181" s="43"/>
      <c r="H181" s="43"/>
      <c r="I181" s="232"/>
      <c r="J181" s="43"/>
      <c r="K181" s="43"/>
      <c r="L181" s="47"/>
      <c r="M181" s="233"/>
      <c r="N181" s="23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230</v>
      </c>
      <c r="AU181" s="20" t="s">
        <v>80</v>
      </c>
    </row>
    <row r="182" spans="1:65" s="2" customFormat="1" ht="24.15" customHeight="1">
      <c r="A182" s="41"/>
      <c r="B182" s="42"/>
      <c r="C182" s="217" t="s">
        <v>497</v>
      </c>
      <c r="D182" s="217" t="s">
        <v>223</v>
      </c>
      <c r="E182" s="218" t="s">
        <v>2378</v>
      </c>
      <c r="F182" s="219" t="s">
        <v>2379</v>
      </c>
      <c r="G182" s="220" t="s">
        <v>336</v>
      </c>
      <c r="H182" s="221">
        <v>2</v>
      </c>
      <c r="I182" s="222"/>
      <c r="J182" s="223">
        <f>ROUND(I182*H182,2)</f>
        <v>0</v>
      </c>
      <c r="K182" s="219" t="s">
        <v>632</v>
      </c>
      <c r="L182" s="47"/>
      <c r="M182" s="224" t="s">
        <v>19</v>
      </c>
      <c r="N182" s="225" t="s">
        <v>43</v>
      </c>
      <c r="O182" s="8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8" t="s">
        <v>228</v>
      </c>
      <c r="AT182" s="228" t="s">
        <v>223</v>
      </c>
      <c r="AU182" s="228" t="s">
        <v>80</v>
      </c>
      <c r="AY182" s="20" t="s">
        <v>221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20" t="s">
        <v>80</v>
      </c>
      <c r="BK182" s="229">
        <f>ROUND(I182*H182,2)</f>
        <v>0</v>
      </c>
      <c r="BL182" s="20" t="s">
        <v>228</v>
      </c>
      <c r="BM182" s="228" t="s">
        <v>709</v>
      </c>
    </row>
    <row r="183" spans="1:47" s="2" customFormat="1" ht="12">
      <c r="A183" s="41"/>
      <c r="B183" s="42"/>
      <c r="C183" s="43"/>
      <c r="D183" s="230" t="s">
        <v>230</v>
      </c>
      <c r="E183" s="43"/>
      <c r="F183" s="231" t="s">
        <v>2379</v>
      </c>
      <c r="G183" s="43"/>
      <c r="H183" s="43"/>
      <c r="I183" s="232"/>
      <c r="J183" s="43"/>
      <c r="K183" s="43"/>
      <c r="L183" s="47"/>
      <c r="M183" s="233"/>
      <c r="N183" s="234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230</v>
      </c>
      <c r="AU183" s="20" t="s">
        <v>80</v>
      </c>
    </row>
    <row r="184" spans="1:65" s="2" customFormat="1" ht="16.5" customHeight="1">
      <c r="A184" s="41"/>
      <c r="B184" s="42"/>
      <c r="C184" s="217" t="s">
        <v>159</v>
      </c>
      <c r="D184" s="217" t="s">
        <v>223</v>
      </c>
      <c r="E184" s="218" t="s">
        <v>2181</v>
      </c>
      <c r="F184" s="219" t="s">
        <v>2182</v>
      </c>
      <c r="G184" s="220" t="s">
        <v>336</v>
      </c>
      <c r="H184" s="221">
        <v>1</v>
      </c>
      <c r="I184" s="222"/>
      <c r="J184" s="223">
        <f>ROUND(I184*H184,2)</f>
        <v>0</v>
      </c>
      <c r="K184" s="219" t="s">
        <v>632</v>
      </c>
      <c r="L184" s="47"/>
      <c r="M184" s="224" t="s">
        <v>19</v>
      </c>
      <c r="N184" s="225" t="s">
        <v>43</v>
      </c>
      <c r="O184" s="87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8" t="s">
        <v>228</v>
      </c>
      <c r="AT184" s="228" t="s">
        <v>223</v>
      </c>
      <c r="AU184" s="228" t="s">
        <v>80</v>
      </c>
      <c r="AY184" s="20" t="s">
        <v>221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20" t="s">
        <v>80</v>
      </c>
      <c r="BK184" s="229">
        <f>ROUND(I184*H184,2)</f>
        <v>0</v>
      </c>
      <c r="BL184" s="20" t="s">
        <v>228</v>
      </c>
      <c r="BM184" s="228" t="s">
        <v>725</v>
      </c>
    </row>
    <row r="185" spans="1:47" s="2" customFormat="1" ht="12">
      <c r="A185" s="41"/>
      <c r="B185" s="42"/>
      <c r="C185" s="43"/>
      <c r="D185" s="230" t="s">
        <v>230</v>
      </c>
      <c r="E185" s="43"/>
      <c r="F185" s="231" t="s">
        <v>2182</v>
      </c>
      <c r="G185" s="43"/>
      <c r="H185" s="43"/>
      <c r="I185" s="232"/>
      <c r="J185" s="43"/>
      <c r="K185" s="43"/>
      <c r="L185" s="47"/>
      <c r="M185" s="233"/>
      <c r="N185" s="23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230</v>
      </c>
      <c r="AU185" s="20" t="s">
        <v>80</v>
      </c>
    </row>
    <row r="186" spans="1:65" s="2" customFormat="1" ht="21.75" customHeight="1">
      <c r="A186" s="41"/>
      <c r="B186" s="42"/>
      <c r="C186" s="217" t="s">
        <v>508</v>
      </c>
      <c r="D186" s="217" t="s">
        <v>223</v>
      </c>
      <c r="E186" s="218" t="s">
        <v>2380</v>
      </c>
      <c r="F186" s="219" t="s">
        <v>2381</v>
      </c>
      <c r="G186" s="220" t="s">
        <v>336</v>
      </c>
      <c r="H186" s="221">
        <v>4</v>
      </c>
      <c r="I186" s="222"/>
      <c r="J186" s="223">
        <f>ROUND(I186*H186,2)</f>
        <v>0</v>
      </c>
      <c r="K186" s="219" t="s">
        <v>632</v>
      </c>
      <c r="L186" s="47"/>
      <c r="M186" s="224" t="s">
        <v>19</v>
      </c>
      <c r="N186" s="225" t="s">
        <v>43</v>
      </c>
      <c r="O186" s="87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8" t="s">
        <v>228</v>
      </c>
      <c r="AT186" s="228" t="s">
        <v>223</v>
      </c>
      <c r="AU186" s="228" t="s">
        <v>80</v>
      </c>
      <c r="AY186" s="20" t="s">
        <v>221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0" t="s">
        <v>80</v>
      </c>
      <c r="BK186" s="229">
        <f>ROUND(I186*H186,2)</f>
        <v>0</v>
      </c>
      <c r="BL186" s="20" t="s">
        <v>228</v>
      </c>
      <c r="BM186" s="228" t="s">
        <v>735</v>
      </c>
    </row>
    <row r="187" spans="1:47" s="2" customFormat="1" ht="12">
      <c r="A187" s="41"/>
      <c r="B187" s="42"/>
      <c r="C187" s="43"/>
      <c r="D187" s="230" t="s">
        <v>230</v>
      </c>
      <c r="E187" s="43"/>
      <c r="F187" s="231" t="s">
        <v>2381</v>
      </c>
      <c r="G187" s="43"/>
      <c r="H187" s="43"/>
      <c r="I187" s="232"/>
      <c r="J187" s="43"/>
      <c r="K187" s="43"/>
      <c r="L187" s="47"/>
      <c r="M187" s="233"/>
      <c r="N187" s="234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230</v>
      </c>
      <c r="AU187" s="20" t="s">
        <v>80</v>
      </c>
    </row>
    <row r="188" spans="1:65" s="2" customFormat="1" ht="16.5" customHeight="1">
      <c r="A188" s="41"/>
      <c r="B188" s="42"/>
      <c r="C188" s="217" t="s">
        <v>515</v>
      </c>
      <c r="D188" s="217" t="s">
        <v>223</v>
      </c>
      <c r="E188" s="218" t="s">
        <v>2382</v>
      </c>
      <c r="F188" s="219" t="s">
        <v>2383</v>
      </c>
      <c r="G188" s="220" t="s">
        <v>336</v>
      </c>
      <c r="H188" s="221">
        <v>1</v>
      </c>
      <c r="I188" s="222"/>
      <c r="J188" s="223">
        <f>ROUND(I188*H188,2)</f>
        <v>0</v>
      </c>
      <c r="K188" s="219" t="s">
        <v>632</v>
      </c>
      <c r="L188" s="47"/>
      <c r="M188" s="224" t="s">
        <v>19</v>
      </c>
      <c r="N188" s="225" t="s">
        <v>43</v>
      </c>
      <c r="O188" s="87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8" t="s">
        <v>228</v>
      </c>
      <c r="AT188" s="228" t="s">
        <v>223</v>
      </c>
      <c r="AU188" s="228" t="s">
        <v>80</v>
      </c>
      <c r="AY188" s="20" t="s">
        <v>221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0" t="s">
        <v>80</v>
      </c>
      <c r="BK188" s="229">
        <f>ROUND(I188*H188,2)</f>
        <v>0</v>
      </c>
      <c r="BL188" s="20" t="s">
        <v>228</v>
      </c>
      <c r="BM188" s="228" t="s">
        <v>751</v>
      </c>
    </row>
    <row r="189" spans="1:47" s="2" customFormat="1" ht="12">
      <c r="A189" s="41"/>
      <c r="B189" s="42"/>
      <c r="C189" s="43"/>
      <c r="D189" s="230" t="s">
        <v>230</v>
      </c>
      <c r="E189" s="43"/>
      <c r="F189" s="231" t="s">
        <v>2383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230</v>
      </c>
      <c r="AU189" s="20" t="s">
        <v>80</v>
      </c>
    </row>
    <row r="190" spans="1:65" s="2" customFormat="1" ht="37.8" customHeight="1">
      <c r="A190" s="41"/>
      <c r="B190" s="42"/>
      <c r="C190" s="217" t="s">
        <v>520</v>
      </c>
      <c r="D190" s="217" t="s">
        <v>223</v>
      </c>
      <c r="E190" s="218" t="s">
        <v>2384</v>
      </c>
      <c r="F190" s="219" t="s">
        <v>2385</v>
      </c>
      <c r="G190" s="220" t="s">
        <v>336</v>
      </c>
      <c r="H190" s="221">
        <v>1</v>
      </c>
      <c r="I190" s="222"/>
      <c r="J190" s="223">
        <f>ROUND(I190*H190,2)</f>
        <v>0</v>
      </c>
      <c r="K190" s="219" t="s">
        <v>632</v>
      </c>
      <c r="L190" s="47"/>
      <c r="M190" s="224" t="s">
        <v>19</v>
      </c>
      <c r="N190" s="225" t="s">
        <v>43</v>
      </c>
      <c r="O190" s="87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8" t="s">
        <v>228</v>
      </c>
      <c r="AT190" s="228" t="s">
        <v>223</v>
      </c>
      <c r="AU190" s="228" t="s">
        <v>80</v>
      </c>
      <c r="AY190" s="20" t="s">
        <v>221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0" t="s">
        <v>80</v>
      </c>
      <c r="BK190" s="229">
        <f>ROUND(I190*H190,2)</f>
        <v>0</v>
      </c>
      <c r="BL190" s="20" t="s">
        <v>228</v>
      </c>
      <c r="BM190" s="228" t="s">
        <v>770</v>
      </c>
    </row>
    <row r="191" spans="1:47" s="2" customFormat="1" ht="12">
      <c r="A191" s="41"/>
      <c r="B191" s="42"/>
      <c r="C191" s="43"/>
      <c r="D191" s="230" t="s">
        <v>230</v>
      </c>
      <c r="E191" s="43"/>
      <c r="F191" s="231" t="s">
        <v>2385</v>
      </c>
      <c r="G191" s="43"/>
      <c r="H191" s="43"/>
      <c r="I191" s="232"/>
      <c r="J191" s="43"/>
      <c r="K191" s="43"/>
      <c r="L191" s="47"/>
      <c r="M191" s="233"/>
      <c r="N191" s="23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230</v>
      </c>
      <c r="AU191" s="20" t="s">
        <v>80</v>
      </c>
    </row>
    <row r="192" spans="1:65" s="2" customFormat="1" ht="44.25" customHeight="1">
      <c r="A192" s="41"/>
      <c r="B192" s="42"/>
      <c r="C192" s="217" t="s">
        <v>527</v>
      </c>
      <c r="D192" s="217" t="s">
        <v>223</v>
      </c>
      <c r="E192" s="218" t="s">
        <v>2386</v>
      </c>
      <c r="F192" s="219" t="s">
        <v>2387</v>
      </c>
      <c r="G192" s="220" t="s">
        <v>336</v>
      </c>
      <c r="H192" s="221">
        <v>1</v>
      </c>
      <c r="I192" s="222"/>
      <c r="J192" s="223">
        <f>ROUND(I192*H192,2)</f>
        <v>0</v>
      </c>
      <c r="K192" s="219" t="s">
        <v>632</v>
      </c>
      <c r="L192" s="47"/>
      <c r="M192" s="224" t="s">
        <v>19</v>
      </c>
      <c r="N192" s="225" t="s">
        <v>43</v>
      </c>
      <c r="O192" s="87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228</v>
      </c>
      <c r="AT192" s="228" t="s">
        <v>223</v>
      </c>
      <c r="AU192" s="228" t="s">
        <v>80</v>
      </c>
      <c r="AY192" s="20" t="s">
        <v>221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0" t="s">
        <v>80</v>
      </c>
      <c r="BK192" s="229">
        <f>ROUND(I192*H192,2)</f>
        <v>0</v>
      </c>
      <c r="BL192" s="20" t="s">
        <v>228</v>
      </c>
      <c r="BM192" s="228" t="s">
        <v>783</v>
      </c>
    </row>
    <row r="193" spans="1:47" s="2" customFormat="1" ht="12">
      <c r="A193" s="41"/>
      <c r="B193" s="42"/>
      <c r="C193" s="43"/>
      <c r="D193" s="230" t="s">
        <v>230</v>
      </c>
      <c r="E193" s="43"/>
      <c r="F193" s="231" t="s">
        <v>2387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230</v>
      </c>
      <c r="AU193" s="20" t="s">
        <v>80</v>
      </c>
    </row>
    <row r="194" spans="1:65" s="2" customFormat="1" ht="24.15" customHeight="1">
      <c r="A194" s="41"/>
      <c r="B194" s="42"/>
      <c r="C194" s="217" t="s">
        <v>532</v>
      </c>
      <c r="D194" s="217" t="s">
        <v>223</v>
      </c>
      <c r="E194" s="218" t="s">
        <v>2388</v>
      </c>
      <c r="F194" s="219" t="s">
        <v>2389</v>
      </c>
      <c r="G194" s="220" t="s">
        <v>2217</v>
      </c>
      <c r="H194" s="221">
        <v>1</v>
      </c>
      <c r="I194" s="222"/>
      <c r="J194" s="223">
        <f>ROUND(I194*H194,2)</f>
        <v>0</v>
      </c>
      <c r="K194" s="219" t="s">
        <v>632</v>
      </c>
      <c r="L194" s="47"/>
      <c r="M194" s="224" t="s">
        <v>19</v>
      </c>
      <c r="N194" s="225" t="s">
        <v>43</v>
      </c>
      <c r="O194" s="87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8" t="s">
        <v>228</v>
      </c>
      <c r="AT194" s="228" t="s">
        <v>223</v>
      </c>
      <c r="AU194" s="228" t="s">
        <v>80</v>
      </c>
      <c r="AY194" s="20" t="s">
        <v>221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0" t="s">
        <v>80</v>
      </c>
      <c r="BK194" s="229">
        <f>ROUND(I194*H194,2)</f>
        <v>0</v>
      </c>
      <c r="BL194" s="20" t="s">
        <v>228</v>
      </c>
      <c r="BM194" s="228" t="s">
        <v>793</v>
      </c>
    </row>
    <row r="195" spans="1:47" s="2" customFormat="1" ht="12">
      <c r="A195" s="41"/>
      <c r="B195" s="42"/>
      <c r="C195" s="43"/>
      <c r="D195" s="230" t="s">
        <v>230</v>
      </c>
      <c r="E195" s="43"/>
      <c r="F195" s="231" t="s">
        <v>2389</v>
      </c>
      <c r="G195" s="43"/>
      <c r="H195" s="43"/>
      <c r="I195" s="232"/>
      <c r="J195" s="43"/>
      <c r="K195" s="43"/>
      <c r="L195" s="47"/>
      <c r="M195" s="233"/>
      <c r="N195" s="23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230</v>
      </c>
      <c r="AU195" s="20" t="s">
        <v>80</v>
      </c>
    </row>
    <row r="196" spans="1:47" s="2" customFormat="1" ht="12">
      <c r="A196" s="41"/>
      <c r="B196" s="42"/>
      <c r="C196" s="43"/>
      <c r="D196" s="230" t="s">
        <v>1665</v>
      </c>
      <c r="E196" s="43"/>
      <c r="F196" s="290" t="s">
        <v>2390</v>
      </c>
      <c r="G196" s="43"/>
      <c r="H196" s="43"/>
      <c r="I196" s="232"/>
      <c r="J196" s="43"/>
      <c r="K196" s="43"/>
      <c r="L196" s="47"/>
      <c r="M196" s="233"/>
      <c r="N196" s="23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1665</v>
      </c>
      <c r="AU196" s="20" t="s">
        <v>80</v>
      </c>
    </row>
    <row r="197" spans="1:65" s="2" customFormat="1" ht="16.5" customHeight="1">
      <c r="A197" s="41"/>
      <c r="B197" s="42"/>
      <c r="C197" s="217" t="s">
        <v>539</v>
      </c>
      <c r="D197" s="217" t="s">
        <v>223</v>
      </c>
      <c r="E197" s="218" t="s">
        <v>2391</v>
      </c>
      <c r="F197" s="219" t="s">
        <v>2392</v>
      </c>
      <c r="G197" s="220" t="s">
        <v>336</v>
      </c>
      <c r="H197" s="221">
        <v>1</v>
      </c>
      <c r="I197" s="222"/>
      <c r="J197" s="223">
        <f>ROUND(I197*H197,2)</f>
        <v>0</v>
      </c>
      <c r="K197" s="219" t="s">
        <v>632</v>
      </c>
      <c r="L197" s="47"/>
      <c r="M197" s="224" t="s">
        <v>19</v>
      </c>
      <c r="N197" s="225" t="s">
        <v>43</v>
      </c>
      <c r="O197" s="87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8" t="s">
        <v>228</v>
      </c>
      <c r="AT197" s="228" t="s">
        <v>223</v>
      </c>
      <c r="AU197" s="228" t="s">
        <v>80</v>
      </c>
      <c r="AY197" s="20" t="s">
        <v>221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0" t="s">
        <v>80</v>
      </c>
      <c r="BK197" s="229">
        <f>ROUND(I197*H197,2)</f>
        <v>0</v>
      </c>
      <c r="BL197" s="20" t="s">
        <v>228</v>
      </c>
      <c r="BM197" s="228" t="s">
        <v>804</v>
      </c>
    </row>
    <row r="198" spans="1:47" s="2" customFormat="1" ht="12">
      <c r="A198" s="41"/>
      <c r="B198" s="42"/>
      <c r="C198" s="43"/>
      <c r="D198" s="230" t="s">
        <v>230</v>
      </c>
      <c r="E198" s="43"/>
      <c r="F198" s="231" t="s">
        <v>2392</v>
      </c>
      <c r="G198" s="43"/>
      <c r="H198" s="43"/>
      <c r="I198" s="232"/>
      <c r="J198" s="43"/>
      <c r="K198" s="43"/>
      <c r="L198" s="47"/>
      <c r="M198" s="233"/>
      <c r="N198" s="23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230</v>
      </c>
      <c r="AU198" s="20" t="s">
        <v>80</v>
      </c>
    </row>
    <row r="199" spans="1:47" s="2" customFormat="1" ht="12">
      <c r="A199" s="41"/>
      <c r="B199" s="42"/>
      <c r="C199" s="43"/>
      <c r="D199" s="230" t="s">
        <v>1665</v>
      </c>
      <c r="E199" s="43"/>
      <c r="F199" s="290" t="s">
        <v>2393</v>
      </c>
      <c r="G199" s="43"/>
      <c r="H199" s="43"/>
      <c r="I199" s="232"/>
      <c r="J199" s="43"/>
      <c r="K199" s="43"/>
      <c r="L199" s="47"/>
      <c r="M199" s="233"/>
      <c r="N199" s="23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1665</v>
      </c>
      <c r="AU199" s="20" t="s">
        <v>80</v>
      </c>
    </row>
    <row r="200" spans="1:65" s="2" customFormat="1" ht="16.5" customHeight="1">
      <c r="A200" s="41"/>
      <c r="B200" s="42"/>
      <c r="C200" s="217" t="s">
        <v>544</v>
      </c>
      <c r="D200" s="217" t="s">
        <v>223</v>
      </c>
      <c r="E200" s="218" t="s">
        <v>2394</v>
      </c>
      <c r="F200" s="219" t="s">
        <v>2395</v>
      </c>
      <c r="G200" s="220" t="s">
        <v>336</v>
      </c>
      <c r="H200" s="221">
        <v>2</v>
      </c>
      <c r="I200" s="222"/>
      <c r="J200" s="223">
        <f>ROUND(I200*H200,2)</f>
        <v>0</v>
      </c>
      <c r="K200" s="219" t="s">
        <v>632</v>
      </c>
      <c r="L200" s="47"/>
      <c r="M200" s="224" t="s">
        <v>19</v>
      </c>
      <c r="N200" s="225" t="s">
        <v>43</v>
      </c>
      <c r="O200" s="87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8" t="s">
        <v>228</v>
      </c>
      <c r="AT200" s="228" t="s">
        <v>223</v>
      </c>
      <c r="AU200" s="228" t="s">
        <v>80</v>
      </c>
      <c r="AY200" s="20" t="s">
        <v>221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0" t="s">
        <v>80</v>
      </c>
      <c r="BK200" s="229">
        <f>ROUND(I200*H200,2)</f>
        <v>0</v>
      </c>
      <c r="BL200" s="20" t="s">
        <v>228</v>
      </c>
      <c r="BM200" s="228" t="s">
        <v>813</v>
      </c>
    </row>
    <row r="201" spans="1:47" s="2" customFormat="1" ht="12">
      <c r="A201" s="41"/>
      <c r="B201" s="42"/>
      <c r="C201" s="43"/>
      <c r="D201" s="230" t="s">
        <v>230</v>
      </c>
      <c r="E201" s="43"/>
      <c r="F201" s="231" t="s">
        <v>2395</v>
      </c>
      <c r="G201" s="43"/>
      <c r="H201" s="43"/>
      <c r="I201" s="232"/>
      <c r="J201" s="43"/>
      <c r="K201" s="43"/>
      <c r="L201" s="47"/>
      <c r="M201" s="233"/>
      <c r="N201" s="23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230</v>
      </c>
      <c r="AU201" s="20" t="s">
        <v>80</v>
      </c>
    </row>
    <row r="202" spans="1:65" s="2" customFormat="1" ht="33" customHeight="1">
      <c r="A202" s="41"/>
      <c r="B202" s="42"/>
      <c r="C202" s="217" t="s">
        <v>551</v>
      </c>
      <c r="D202" s="217" t="s">
        <v>223</v>
      </c>
      <c r="E202" s="218" t="s">
        <v>2396</v>
      </c>
      <c r="F202" s="219" t="s">
        <v>2397</v>
      </c>
      <c r="G202" s="220" t="s">
        <v>336</v>
      </c>
      <c r="H202" s="221">
        <v>60</v>
      </c>
      <c r="I202" s="222"/>
      <c r="J202" s="223">
        <f>ROUND(I202*H202,2)</f>
        <v>0</v>
      </c>
      <c r="K202" s="219" t="s">
        <v>632</v>
      </c>
      <c r="L202" s="47"/>
      <c r="M202" s="224" t="s">
        <v>19</v>
      </c>
      <c r="N202" s="225" t="s">
        <v>43</v>
      </c>
      <c r="O202" s="87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228</v>
      </c>
      <c r="AT202" s="228" t="s">
        <v>223</v>
      </c>
      <c r="AU202" s="228" t="s">
        <v>80</v>
      </c>
      <c r="AY202" s="20" t="s">
        <v>221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0" t="s">
        <v>80</v>
      </c>
      <c r="BK202" s="229">
        <f>ROUND(I202*H202,2)</f>
        <v>0</v>
      </c>
      <c r="BL202" s="20" t="s">
        <v>228</v>
      </c>
      <c r="BM202" s="228" t="s">
        <v>828</v>
      </c>
    </row>
    <row r="203" spans="1:47" s="2" customFormat="1" ht="12">
      <c r="A203" s="41"/>
      <c r="B203" s="42"/>
      <c r="C203" s="43"/>
      <c r="D203" s="230" t="s">
        <v>230</v>
      </c>
      <c r="E203" s="43"/>
      <c r="F203" s="231" t="s">
        <v>2397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230</v>
      </c>
      <c r="AU203" s="20" t="s">
        <v>80</v>
      </c>
    </row>
    <row r="204" spans="1:65" s="2" customFormat="1" ht="24.15" customHeight="1">
      <c r="A204" s="41"/>
      <c r="B204" s="42"/>
      <c r="C204" s="217" t="s">
        <v>557</v>
      </c>
      <c r="D204" s="217" t="s">
        <v>223</v>
      </c>
      <c r="E204" s="218" t="s">
        <v>2398</v>
      </c>
      <c r="F204" s="219" t="s">
        <v>2399</v>
      </c>
      <c r="G204" s="220" t="s">
        <v>226</v>
      </c>
      <c r="H204" s="221">
        <v>120</v>
      </c>
      <c r="I204" s="222"/>
      <c r="J204" s="223">
        <f>ROUND(I204*H204,2)</f>
        <v>0</v>
      </c>
      <c r="K204" s="219" t="s">
        <v>632</v>
      </c>
      <c r="L204" s="47"/>
      <c r="M204" s="224" t="s">
        <v>19</v>
      </c>
      <c r="N204" s="225" t="s">
        <v>43</v>
      </c>
      <c r="O204" s="87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8" t="s">
        <v>228</v>
      </c>
      <c r="AT204" s="228" t="s">
        <v>223</v>
      </c>
      <c r="AU204" s="228" t="s">
        <v>80</v>
      </c>
      <c r="AY204" s="20" t="s">
        <v>221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0" t="s">
        <v>80</v>
      </c>
      <c r="BK204" s="229">
        <f>ROUND(I204*H204,2)</f>
        <v>0</v>
      </c>
      <c r="BL204" s="20" t="s">
        <v>228</v>
      </c>
      <c r="BM204" s="228" t="s">
        <v>842</v>
      </c>
    </row>
    <row r="205" spans="1:47" s="2" customFormat="1" ht="12">
      <c r="A205" s="41"/>
      <c r="B205" s="42"/>
      <c r="C205" s="43"/>
      <c r="D205" s="230" t="s">
        <v>230</v>
      </c>
      <c r="E205" s="43"/>
      <c r="F205" s="231" t="s">
        <v>2399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230</v>
      </c>
      <c r="AU205" s="20" t="s">
        <v>80</v>
      </c>
    </row>
    <row r="206" spans="1:65" s="2" customFormat="1" ht="16.5" customHeight="1">
      <c r="A206" s="41"/>
      <c r="B206" s="42"/>
      <c r="C206" s="217" t="s">
        <v>563</v>
      </c>
      <c r="D206" s="217" t="s">
        <v>223</v>
      </c>
      <c r="E206" s="218" t="s">
        <v>2400</v>
      </c>
      <c r="F206" s="219" t="s">
        <v>2401</v>
      </c>
      <c r="G206" s="220" t="s">
        <v>226</v>
      </c>
      <c r="H206" s="221">
        <v>120</v>
      </c>
      <c r="I206" s="222"/>
      <c r="J206" s="223">
        <f>ROUND(I206*H206,2)</f>
        <v>0</v>
      </c>
      <c r="K206" s="219" t="s">
        <v>632</v>
      </c>
      <c r="L206" s="47"/>
      <c r="M206" s="224" t="s">
        <v>19</v>
      </c>
      <c r="N206" s="225" t="s">
        <v>43</v>
      </c>
      <c r="O206" s="87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8" t="s">
        <v>228</v>
      </c>
      <c r="AT206" s="228" t="s">
        <v>223</v>
      </c>
      <c r="AU206" s="228" t="s">
        <v>80</v>
      </c>
      <c r="AY206" s="20" t="s">
        <v>221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0" t="s">
        <v>80</v>
      </c>
      <c r="BK206" s="229">
        <f>ROUND(I206*H206,2)</f>
        <v>0</v>
      </c>
      <c r="BL206" s="20" t="s">
        <v>228</v>
      </c>
      <c r="BM206" s="228" t="s">
        <v>855</v>
      </c>
    </row>
    <row r="207" spans="1:47" s="2" customFormat="1" ht="12">
      <c r="A207" s="41"/>
      <c r="B207" s="42"/>
      <c r="C207" s="43"/>
      <c r="D207" s="230" t="s">
        <v>230</v>
      </c>
      <c r="E207" s="43"/>
      <c r="F207" s="231" t="s">
        <v>2401</v>
      </c>
      <c r="G207" s="43"/>
      <c r="H207" s="43"/>
      <c r="I207" s="232"/>
      <c r="J207" s="43"/>
      <c r="K207" s="43"/>
      <c r="L207" s="47"/>
      <c r="M207" s="233"/>
      <c r="N207" s="23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230</v>
      </c>
      <c r="AU207" s="20" t="s">
        <v>80</v>
      </c>
    </row>
    <row r="208" spans="1:65" s="2" customFormat="1" ht="21.75" customHeight="1">
      <c r="A208" s="41"/>
      <c r="B208" s="42"/>
      <c r="C208" s="217" t="s">
        <v>569</v>
      </c>
      <c r="D208" s="217" t="s">
        <v>223</v>
      </c>
      <c r="E208" s="218" t="s">
        <v>2402</v>
      </c>
      <c r="F208" s="219" t="s">
        <v>2403</v>
      </c>
      <c r="G208" s="220" t="s">
        <v>336</v>
      </c>
      <c r="H208" s="221">
        <v>60</v>
      </c>
      <c r="I208" s="222"/>
      <c r="J208" s="223">
        <f>ROUND(I208*H208,2)</f>
        <v>0</v>
      </c>
      <c r="K208" s="219" t="s">
        <v>632</v>
      </c>
      <c r="L208" s="47"/>
      <c r="M208" s="224" t="s">
        <v>19</v>
      </c>
      <c r="N208" s="225" t="s">
        <v>43</v>
      </c>
      <c r="O208" s="87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8" t="s">
        <v>228</v>
      </c>
      <c r="AT208" s="228" t="s">
        <v>223</v>
      </c>
      <c r="AU208" s="228" t="s">
        <v>80</v>
      </c>
      <c r="AY208" s="20" t="s">
        <v>221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0" t="s">
        <v>80</v>
      </c>
      <c r="BK208" s="229">
        <f>ROUND(I208*H208,2)</f>
        <v>0</v>
      </c>
      <c r="BL208" s="20" t="s">
        <v>228</v>
      </c>
      <c r="BM208" s="228" t="s">
        <v>865</v>
      </c>
    </row>
    <row r="209" spans="1:47" s="2" customFormat="1" ht="12">
      <c r="A209" s="41"/>
      <c r="B209" s="42"/>
      <c r="C209" s="43"/>
      <c r="D209" s="230" t="s">
        <v>230</v>
      </c>
      <c r="E209" s="43"/>
      <c r="F209" s="231" t="s">
        <v>2403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230</v>
      </c>
      <c r="AU209" s="20" t="s">
        <v>80</v>
      </c>
    </row>
    <row r="210" spans="1:65" s="2" customFormat="1" ht="24.15" customHeight="1">
      <c r="A210" s="41"/>
      <c r="B210" s="42"/>
      <c r="C210" s="217" t="s">
        <v>575</v>
      </c>
      <c r="D210" s="217" t="s">
        <v>223</v>
      </c>
      <c r="E210" s="218" t="s">
        <v>2187</v>
      </c>
      <c r="F210" s="219" t="s">
        <v>2188</v>
      </c>
      <c r="G210" s="220" t="s">
        <v>267</v>
      </c>
      <c r="H210" s="221">
        <v>2.996</v>
      </c>
      <c r="I210" s="222"/>
      <c r="J210" s="223">
        <f>ROUND(I210*H210,2)</f>
        <v>0</v>
      </c>
      <c r="K210" s="219" t="s">
        <v>632</v>
      </c>
      <c r="L210" s="47"/>
      <c r="M210" s="224" t="s">
        <v>19</v>
      </c>
      <c r="N210" s="225" t="s">
        <v>43</v>
      </c>
      <c r="O210" s="87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8" t="s">
        <v>228</v>
      </c>
      <c r="AT210" s="228" t="s">
        <v>223</v>
      </c>
      <c r="AU210" s="228" t="s">
        <v>80</v>
      </c>
      <c r="AY210" s="20" t="s">
        <v>221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20" t="s">
        <v>80</v>
      </c>
      <c r="BK210" s="229">
        <f>ROUND(I210*H210,2)</f>
        <v>0</v>
      </c>
      <c r="BL210" s="20" t="s">
        <v>228</v>
      </c>
      <c r="BM210" s="228" t="s">
        <v>653</v>
      </c>
    </row>
    <row r="211" spans="1:47" s="2" customFormat="1" ht="12">
      <c r="A211" s="41"/>
      <c r="B211" s="42"/>
      <c r="C211" s="43"/>
      <c r="D211" s="230" t="s">
        <v>230</v>
      </c>
      <c r="E211" s="43"/>
      <c r="F211" s="231" t="s">
        <v>2188</v>
      </c>
      <c r="G211" s="43"/>
      <c r="H211" s="43"/>
      <c r="I211" s="232"/>
      <c r="J211" s="43"/>
      <c r="K211" s="43"/>
      <c r="L211" s="47"/>
      <c r="M211" s="233"/>
      <c r="N211" s="23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230</v>
      </c>
      <c r="AU211" s="20" t="s">
        <v>80</v>
      </c>
    </row>
    <row r="212" spans="1:47" s="2" customFormat="1" ht="12">
      <c r="A212" s="41"/>
      <c r="B212" s="42"/>
      <c r="C212" s="43"/>
      <c r="D212" s="230" t="s">
        <v>1665</v>
      </c>
      <c r="E212" s="43"/>
      <c r="F212" s="290" t="s">
        <v>2404</v>
      </c>
      <c r="G212" s="43"/>
      <c r="H212" s="43"/>
      <c r="I212" s="232"/>
      <c r="J212" s="43"/>
      <c r="K212" s="43"/>
      <c r="L212" s="47"/>
      <c r="M212" s="233"/>
      <c r="N212" s="23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1665</v>
      </c>
      <c r="AU212" s="20" t="s">
        <v>80</v>
      </c>
    </row>
    <row r="213" spans="1:63" s="12" customFormat="1" ht="25.9" customHeight="1">
      <c r="A213" s="12"/>
      <c r="B213" s="201"/>
      <c r="C213" s="202"/>
      <c r="D213" s="203" t="s">
        <v>71</v>
      </c>
      <c r="E213" s="204" t="s">
        <v>86</v>
      </c>
      <c r="F213" s="204" t="s">
        <v>2196</v>
      </c>
      <c r="G213" s="202"/>
      <c r="H213" s="202"/>
      <c r="I213" s="205"/>
      <c r="J213" s="206">
        <f>BK213</f>
        <v>0</v>
      </c>
      <c r="K213" s="202"/>
      <c r="L213" s="207"/>
      <c r="M213" s="208"/>
      <c r="N213" s="209"/>
      <c r="O213" s="209"/>
      <c r="P213" s="210">
        <f>SUM(P214:P237)</f>
        <v>0</v>
      </c>
      <c r="Q213" s="209"/>
      <c r="R213" s="210">
        <f>SUM(R214:R237)</f>
        <v>0</v>
      </c>
      <c r="S213" s="209"/>
      <c r="T213" s="211">
        <f>SUM(T214:T237)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2" t="s">
        <v>80</v>
      </c>
      <c r="AT213" s="213" t="s">
        <v>71</v>
      </c>
      <c r="AU213" s="213" t="s">
        <v>72</v>
      </c>
      <c r="AY213" s="212" t="s">
        <v>221</v>
      </c>
      <c r="BK213" s="214">
        <f>SUM(BK214:BK237)</f>
        <v>0</v>
      </c>
    </row>
    <row r="214" spans="1:65" s="2" customFormat="1" ht="44.25" customHeight="1">
      <c r="A214" s="41"/>
      <c r="B214" s="42"/>
      <c r="C214" s="217" t="s">
        <v>581</v>
      </c>
      <c r="D214" s="217" t="s">
        <v>223</v>
      </c>
      <c r="E214" s="218" t="s">
        <v>2405</v>
      </c>
      <c r="F214" s="219" t="s">
        <v>2406</v>
      </c>
      <c r="G214" s="220" t="s">
        <v>305</v>
      </c>
      <c r="H214" s="221">
        <v>39</v>
      </c>
      <c r="I214" s="222"/>
      <c r="J214" s="223">
        <f>ROUND(I214*H214,2)</f>
        <v>0</v>
      </c>
      <c r="K214" s="219" t="s">
        <v>632</v>
      </c>
      <c r="L214" s="47"/>
      <c r="M214" s="224" t="s">
        <v>19</v>
      </c>
      <c r="N214" s="225" t="s">
        <v>43</v>
      </c>
      <c r="O214" s="87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8" t="s">
        <v>228</v>
      </c>
      <c r="AT214" s="228" t="s">
        <v>223</v>
      </c>
      <c r="AU214" s="228" t="s">
        <v>80</v>
      </c>
      <c r="AY214" s="20" t="s">
        <v>221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20" t="s">
        <v>80</v>
      </c>
      <c r="BK214" s="229">
        <f>ROUND(I214*H214,2)</f>
        <v>0</v>
      </c>
      <c r="BL214" s="20" t="s">
        <v>228</v>
      </c>
      <c r="BM214" s="228" t="s">
        <v>884</v>
      </c>
    </row>
    <row r="215" spans="1:47" s="2" customFormat="1" ht="12">
      <c r="A215" s="41"/>
      <c r="B215" s="42"/>
      <c r="C215" s="43"/>
      <c r="D215" s="230" t="s">
        <v>230</v>
      </c>
      <c r="E215" s="43"/>
      <c r="F215" s="231" t="s">
        <v>2406</v>
      </c>
      <c r="G215" s="43"/>
      <c r="H215" s="43"/>
      <c r="I215" s="232"/>
      <c r="J215" s="43"/>
      <c r="K215" s="43"/>
      <c r="L215" s="47"/>
      <c r="M215" s="233"/>
      <c r="N215" s="23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230</v>
      </c>
      <c r="AU215" s="20" t="s">
        <v>80</v>
      </c>
    </row>
    <row r="216" spans="1:65" s="2" customFormat="1" ht="24.15" customHeight="1">
      <c r="A216" s="41"/>
      <c r="B216" s="42"/>
      <c r="C216" s="217" t="s">
        <v>585</v>
      </c>
      <c r="D216" s="217" t="s">
        <v>223</v>
      </c>
      <c r="E216" s="218" t="s">
        <v>2202</v>
      </c>
      <c r="F216" s="219" t="s">
        <v>2203</v>
      </c>
      <c r="G216" s="220" t="s">
        <v>305</v>
      </c>
      <c r="H216" s="221">
        <v>7</v>
      </c>
      <c r="I216" s="222"/>
      <c r="J216" s="223">
        <f>ROUND(I216*H216,2)</f>
        <v>0</v>
      </c>
      <c r="K216" s="219" t="s">
        <v>632</v>
      </c>
      <c r="L216" s="47"/>
      <c r="M216" s="224" t="s">
        <v>19</v>
      </c>
      <c r="N216" s="225" t="s">
        <v>43</v>
      </c>
      <c r="O216" s="87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8" t="s">
        <v>228</v>
      </c>
      <c r="AT216" s="228" t="s">
        <v>223</v>
      </c>
      <c r="AU216" s="228" t="s">
        <v>80</v>
      </c>
      <c r="AY216" s="20" t="s">
        <v>221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0" t="s">
        <v>80</v>
      </c>
      <c r="BK216" s="229">
        <f>ROUND(I216*H216,2)</f>
        <v>0</v>
      </c>
      <c r="BL216" s="20" t="s">
        <v>228</v>
      </c>
      <c r="BM216" s="228" t="s">
        <v>896</v>
      </c>
    </row>
    <row r="217" spans="1:47" s="2" customFormat="1" ht="12">
      <c r="A217" s="41"/>
      <c r="B217" s="42"/>
      <c r="C217" s="43"/>
      <c r="D217" s="230" t="s">
        <v>230</v>
      </c>
      <c r="E217" s="43"/>
      <c r="F217" s="231" t="s">
        <v>2203</v>
      </c>
      <c r="G217" s="43"/>
      <c r="H217" s="43"/>
      <c r="I217" s="232"/>
      <c r="J217" s="43"/>
      <c r="K217" s="43"/>
      <c r="L217" s="47"/>
      <c r="M217" s="233"/>
      <c r="N217" s="234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230</v>
      </c>
      <c r="AU217" s="20" t="s">
        <v>80</v>
      </c>
    </row>
    <row r="218" spans="1:47" s="2" customFormat="1" ht="12">
      <c r="A218" s="41"/>
      <c r="B218" s="42"/>
      <c r="C218" s="43"/>
      <c r="D218" s="230" t="s">
        <v>1665</v>
      </c>
      <c r="E218" s="43"/>
      <c r="F218" s="290" t="s">
        <v>2199</v>
      </c>
      <c r="G218" s="43"/>
      <c r="H218" s="43"/>
      <c r="I218" s="232"/>
      <c r="J218" s="43"/>
      <c r="K218" s="43"/>
      <c r="L218" s="47"/>
      <c r="M218" s="233"/>
      <c r="N218" s="23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1665</v>
      </c>
      <c r="AU218" s="20" t="s">
        <v>80</v>
      </c>
    </row>
    <row r="219" spans="1:65" s="2" customFormat="1" ht="33" customHeight="1">
      <c r="A219" s="41"/>
      <c r="B219" s="42"/>
      <c r="C219" s="217" t="s">
        <v>594</v>
      </c>
      <c r="D219" s="217" t="s">
        <v>223</v>
      </c>
      <c r="E219" s="218" t="s">
        <v>2204</v>
      </c>
      <c r="F219" s="219" t="s">
        <v>2205</v>
      </c>
      <c r="G219" s="220" t="s">
        <v>305</v>
      </c>
      <c r="H219" s="221">
        <v>25</v>
      </c>
      <c r="I219" s="222"/>
      <c r="J219" s="223">
        <f>ROUND(I219*H219,2)</f>
        <v>0</v>
      </c>
      <c r="K219" s="219" t="s">
        <v>632</v>
      </c>
      <c r="L219" s="47"/>
      <c r="M219" s="224" t="s">
        <v>19</v>
      </c>
      <c r="N219" s="225" t="s">
        <v>43</v>
      </c>
      <c r="O219" s="87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8" t="s">
        <v>228</v>
      </c>
      <c r="AT219" s="228" t="s">
        <v>223</v>
      </c>
      <c r="AU219" s="228" t="s">
        <v>80</v>
      </c>
      <c r="AY219" s="20" t="s">
        <v>221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20" t="s">
        <v>80</v>
      </c>
      <c r="BK219" s="229">
        <f>ROUND(I219*H219,2)</f>
        <v>0</v>
      </c>
      <c r="BL219" s="20" t="s">
        <v>228</v>
      </c>
      <c r="BM219" s="228" t="s">
        <v>909</v>
      </c>
    </row>
    <row r="220" spans="1:47" s="2" customFormat="1" ht="12">
      <c r="A220" s="41"/>
      <c r="B220" s="42"/>
      <c r="C220" s="43"/>
      <c r="D220" s="230" t="s">
        <v>230</v>
      </c>
      <c r="E220" s="43"/>
      <c r="F220" s="231" t="s">
        <v>2205</v>
      </c>
      <c r="G220" s="43"/>
      <c r="H220" s="43"/>
      <c r="I220" s="232"/>
      <c r="J220" s="43"/>
      <c r="K220" s="43"/>
      <c r="L220" s="47"/>
      <c r="M220" s="233"/>
      <c r="N220" s="23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230</v>
      </c>
      <c r="AU220" s="20" t="s">
        <v>80</v>
      </c>
    </row>
    <row r="221" spans="1:47" s="2" customFormat="1" ht="12">
      <c r="A221" s="41"/>
      <c r="B221" s="42"/>
      <c r="C221" s="43"/>
      <c r="D221" s="230" t="s">
        <v>1665</v>
      </c>
      <c r="E221" s="43"/>
      <c r="F221" s="290" t="s">
        <v>2199</v>
      </c>
      <c r="G221" s="43"/>
      <c r="H221" s="43"/>
      <c r="I221" s="232"/>
      <c r="J221" s="43"/>
      <c r="K221" s="43"/>
      <c r="L221" s="47"/>
      <c r="M221" s="233"/>
      <c r="N221" s="23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1665</v>
      </c>
      <c r="AU221" s="20" t="s">
        <v>80</v>
      </c>
    </row>
    <row r="222" spans="1:65" s="2" customFormat="1" ht="33" customHeight="1">
      <c r="A222" s="41"/>
      <c r="B222" s="42"/>
      <c r="C222" s="217" t="s">
        <v>602</v>
      </c>
      <c r="D222" s="217" t="s">
        <v>223</v>
      </c>
      <c r="E222" s="218" t="s">
        <v>2206</v>
      </c>
      <c r="F222" s="219" t="s">
        <v>2207</v>
      </c>
      <c r="G222" s="220" t="s">
        <v>305</v>
      </c>
      <c r="H222" s="221">
        <v>5</v>
      </c>
      <c r="I222" s="222"/>
      <c r="J222" s="223">
        <f>ROUND(I222*H222,2)</f>
        <v>0</v>
      </c>
      <c r="K222" s="219" t="s">
        <v>632</v>
      </c>
      <c r="L222" s="47"/>
      <c r="M222" s="224" t="s">
        <v>19</v>
      </c>
      <c r="N222" s="225" t="s">
        <v>43</v>
      </c>
      <c r="O222" s="87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8" t="s">
        <v>228</v>
      </c>
      <c r="AT222" s="228" t="s">
        <v>223</v>
      </c>
      <c r="AU222" s="228" t="s">
        <v>80</v>
      </c>
      <c r="AY222" s="20" t="s">
        <v>221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0" t="s">
        <v>80</v>
      </c>
      <c r="BK222" s="229">
        <f>ROUND(I222*H222,2)</f>
        <v>0</v>
      </c>
      <c r="BL222" s="20" t="s">
        <v>228</v>
      </c>
      <c r="BM222" s="228" t="s">
        <v>923</v>
      </c>
    </row>
    <row r="223" spans="1:47" s="2" customFormat="1" ht="12">
      <c r="A223" s="41"/>
      <c r="B223" s="42"/>
      <c r="C223" s="43"/>
      <c r="D223" s="230" t="s">
        <v>230</v>
      </c>
      <c r="E223" s="43"/>
      <c r="F223" s="231" t="s">
        <v>2207</v>
      </c>
      <c r="G223" s="43"/>
      <c r="H223" s="43"/>
      <c r="I223" s="232"/>
      <c r="J223" s="43"/>
      <c r="K223" s="43"/>
      <c r="L223" s="47"/>
      <c r="M223" s="233"/>
      <c r="N223" s="23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230</v>
      </c>
      <c r="AU223" s="20" t="s">
        <v>80</v>
      </c>
    </row>
    <row r="224" spans="1:47" s="2" customFormat="1" ht="12">
      <c r="A224" s="41"/>
      <c r="B224" s="42"/>
      <c r="C224" s="43"/>
      <c r="D224" s="230" t="s">
        <v>1665</v>
      </c>
      <c r="E224" s="43"/>
      <c r="F224" s="290" t="s">
        <v>2199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1665</v>
      </c>
      <c r="AU224" s="20" t="s">
        <v>80</v>
      </c>
    </row>
    <row r="225" spans="1:65" s="2" customFormat="1" ht="44.25" customHeight="1">
      <c r="A225" s="41"/>
      <c r="B225" s="42"/>
      <c r="C225" s="217" t="s">
        <v>609</v>
      </c>
      <c r="D225" s="217" t="s">
        <v>223</v>
      </c>
      <c r="E225" s="218" t="s">
        <v>2210</v>
      </c>
      <c r="F225" s="219" t="s">
        <v>2211</v>
      </c>
      <c r="G225" s="220" t="s">
        <v>305</v>
      </c>
      <c r="H225" s="221">
        <v>14</v>
      </c>
      <c r="I225" s="222"/>
      <c r="J225" s="223">
        <f>ROUND(I225*H225,2)</f>
        <v>0</v>
      </c>
      <c r="K225" s="219" t="s">
        <v>632</v>
      </c>
      <c r="L225" s="47"/>
      <c r="M225" s="224" t="s">
        <v>19</v>
      </c>
      <c r="N225" s="225" t="s">
        <v>43</v>
      </c>
      <c r="O225" s="87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8" t="s">
        <v>228</v>
      </c>
      <c r="AT225" s="228" t="s">
        <v>223</v>
      </c>
      <c r="AU225" s="228" t="s">
        <v>80</v>
      </c>
      <c r="AY225" s="20" t="s">
        <v>221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0" t="s">
        <v>80</v>
      </c>
      <c r="BK225" s="229">
        <f>ROUND(I225*H225,2)</f>
        <v>0</v>
      </c>
      <c r="BL225" s="20" t="s">
        <v>228</v>
      </c>
      <c r="BM225" s="228" t="s">
        <v>934</v>
      </c>
    </row>
    <row r="226" spans="1:47" s="2" customFormat="1" ht="12">
      <c r="A226" s="41"/>
      <c r="B226" s="42"/>
      <c r="C226" s="43"/>
      <c r="D226" s="230" t="s">
        <v>230</v>
      </c>
      <c r="E226" s="43"/>
      <c r="F226" s="231" t="s">
        <v>2211</v>
      </c>
      <c r="G226" s="43"/>
      <c r="H226" s="43"/>
      <c r="I226" s="232"/>
      <c r="J226" s="43"/>
      <c r="K226" s="43"/>
      <c r="L226" s="47"/>
      <c r="M226" s="233"/>
      <c r="N226" s="23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230</v>
      </c>
      <c r="AU226" s="20" t="s">
        <v>80</v>
      </c>
    </row>
    <row r="227" spans="1:47" s="2" customFormat="1" ht="12">
      <c r="A227" s="41"/>
      <c r="B227" s="42"/>
      <c r="C227" s="43"/>
      <c r="D227" s="230" t="s">
        <v>1665</v>
      </c>
      <c r="E227" s="43"/>
      <c r="F227" s="290" t="s">
        <v>2212</v>
      </c>
      <c r="G227" s="43"/>
      <c r="H227" s="43"/>
      <c r="I227" s="232"/>
      <c r="J227" s="43"/>
      <c r="K227" s="43"/>
      <c r="L227" s="47"/>
      <c r="M227" s="233"/>
      <c r="N227" s="23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1665</v>
      </c>
      <c r="AU227" s="20" t="s">
        <v>80</v>
      </c>
    </row>
    <row r="228" spans="1:65" s="2" customFormat="1" ht="49.05" customHeight="1">
      <c r="A228" s="41"/>
      <c r="B228" s="42"/>
      <c r="C228" s="217" t="s">
        <v>615</v>
      </c>
      <c r="D228" s="217" t="s">
        <v>223</v>
      </c>
      <c r="E228" s="218" t="s">
        <v>2407</v>
      </c>
      <c r="F228" s="219" t="s">
        <v>2408</v>
      </c>
      <c r="G228" s="220" t="s">
        <v>305</v>
      </c>
      <c r="H228" s="221">
        <v>7</v>
      </c>
      <c r="I228" s="222"/>
      <c r="J228" s="223">
        <f>ROUND(I228*H228,2)</f>
        <v>0</v>
      </c>
      <c r="K228" s="219" t="s">
        <v>632</v>
      </c>
      <c r="L228" s="47"/>
      <c r="M228" s="224" t="s">
        <v>19</v>
      </c>
      <c r="N228" s="225" t="s">
        <v>43</v>
      </c>
      <c r="O228" s="87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8" t="s">
        <v>228</v>
      </c>
      <c r="AT228" s="228" t="s">
        <v>223</v>
      </c>
      <c r="AU228" s="228" t="s">
        <v>80</v>
      </c>
      <c r="AY228" s="20" t="s">
        <v>221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20" t="s">
        <v>80</v>
      </c>
      <c r="BK228" s="229">
        <f>ROUND(I228*H228,2)</f>
        <v>0</v>
      </c>
      <c r="BL228" s="20" t="s">
        <v>228</v>
      </c>
      <c r="BM228" s="228" t="s">
        <v>948</v>
      </c>
    </row>
    <row r="229" spans="1:47" s="2" customFormat="1" ht="12">
      <c r="A229" s="41"/>
      <c r="B229" s="42"/>
      <c r="C229" s="43"/>
      <c r="D229" s="230" t="s">
        <v>230</v>
      </c>
      <c r="E229" s="43"/>
      <c r="F229" s="231" t="s">
        <v>2408</v>
      </c>
      <c r="G229" s="43"/>
      <c r="H229" s="43"/>
      <c r="I229" s="232"/>
      <c r="J229" s="43"/>
      <c r="K229" s="43"/>
      <c r="L229" s="47"/>
      <c r="M229" s="233"/>
      <c r="N229" s="234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230</v>
      </c>
      <c r="AU229" s="20" t="s">
        <v>80</v>
      </c>
    </row>
    <row r="230" spans="1:47" s="2" customFormat="1" ht="12">
      <c r="A230" s="41"/>
      <c r="B230" s="42"/>
      <c r="C230" s="43"/>
      <c r="D230" s="230" t="s">
        <v>1665</v>
      </c>
      <c r="E230" s="43"/>
      <c r="F230" s="290" t="s">
        <v>2409</v>
      </c>
      <c r="G230" s="43"/>
      <c r="H230" s="43"/>
      <c r="I230" s="232"/>
      <c r="J230" s="43"/>
      <c r="K230" s="43"/>
      <c r="L230" s="47"/>
      <c r="M230" s="233"/>
      <c r="N230" s="23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1665</v>
      </c>
      <c r="AU230" s="20" t="s">
        <v>80</v>
      </c>
    </row>
    <row r="231" spans="1:65" s="2" customFormat="1" ht="21.75" customHeight="1">
      <c r="A231" s="41"/>
      <c r="B231" s="42"/>
      <c r="C231" s="217" t="s">
        <v>622</v>
      </c>
      <c r="D231" s="217" t="s">
        <v>223</v>
      </c>
      <c r="E231" s="218" t="s">
        <v>2410</v>
      </c>
      <c r="F231" s="219" t="s">
        <v>2216</v>
      </c>
      <c r="G231" s="220" t="s">
        <v>2217</v>
      </c>
      <c r="H231" s="221">
        <v>2</v>
      </c>
      <c r="I231" s="222"/>
      <c r="J231" s="223">
        <f>ROUND(I231*H231,2)</f>
        <v>0</v>
      </c>
      <c r="K231" s="219" t="s">
        <v>632</v>
      </c>
      <c r="L231" s="47"/>
      <c r="M231" s="224" t="s">
        <v>19</v>
      </c>
      <c r="N231" s="225" t="s">
        <v>43</v>
      </c>
      <c r="O231" s="87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8" t="s">
        <v>228</v>
      </c>
      <c r="AT231" s="228" t="s">
        <v>223</v>
      </c>
      <c r="AU231" s="228" t="s">
        <v>80</v>
      </c>
      <c r="AY231" s="20" t="s">
        <v>221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20" t="s">
        <v>80</v>
      </c>
      <c r="BK231" s="229">
        <f>ROUND(I231*H231,2)</f>
        <v>0</v>
      </c>
      <c r="BL231" s="20" t="s">
        <v>228</v>
      </c>
      <c r="BM231" s="228" t="s">
        <v>958</v>
      </c>
    </row>
    <row r="232" spans="1:47" s="2" customFormat="1" ht="12">
      <c r="A232" s="41"/>
      <c r="B232" s="42"/>
      <c r="C232" s="43"/>
      <c r="D232" s="230" t="s">
        <v>230</v>
      </c>
      <c r="E232" s="43"/>
      <c r="F232" s="231" t="s">
        <v>2216</v>
      </c>
      <c r="G232" s="43"/>
      <c r="H232" s="43"/>
      <c r="I232" s="232"/>
      <c r="J232" s="43"/>
      <c r="K232" s="43"/>
      <c r="L232" s="47"/>
      <c r="M232" s="233"/>
      <c r="N232" s="234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230</v>
      </c>
      <c r="AU232" s="20" t="s">
        <v>80</v>
      </c>
    </row>
    <row r="233" spans="1:65" s="2" customFormat="1" ht="16.5" customHeight="1">
      <c r="A233" s="41"/>
      <c r="B233" s="42"/>
      <c r="C233" s="217" t="s">
        <v>629</v>
      </c>
      <c r="D233" s="217" t="s">
        <v>223</v>
      </c>
      <c r="E233" s="218" t="s">
        <v>2220</v>
      </c>
      <c r="F233" s="219" t="s">
        <v>2221</v>
      </c>
      <c r="G233" s="220" t="s">
        <v>2217</v>
      </c>
      <c r="H233" s="221">
        <v>2</v>
      </c>
      <c r="I233" s="222"/>
      <c r="J233" s="223">
        <f>ROUND(I233*H233,2)</f>
        <v>0</v>
      </c>
      <c r="K233" s="219" t="s">
        <v>632</v>
      </c>
      <c r="L233" s="47"/>
      <c r="M233" s="224" t="s">
        <v>19</v>
      </c>
      <c r="N233" s="225" t="s">
        <v>43</v>
      </c>
      <c r="O233" s="87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8" t="s">
        <v>228</v>
      </c>
      <c r="AT233" s="228" t="s">
        <v>223</v>
      </c>
      <c r="AU233" s="228" t="s">
        <v>80</v>
      </c>
      <c r="AY233" s="20" t="s">
        <v>221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20" t="s">
        <v>80</v>
      </c>
      <c r="BK233" s="229">
        <f>ROUND(I233*H233,2)</f>
        <v>0</v>
      </c>
      <c r="BL233" s="20" t="s">
        <v>228</v>
      </c>
      <c r="BM233" s="228" t="s">
        <v>967</v>
      </c>
    </row>
    <row r="234" spans="1:47" s="2" customFormat="1" ht="12">
      <c r="A234" s="41"/>
      <c r="B234" s="42"/>
      <c r="C234" s="43"/>
      <c r="D234" s="230" t="s">
        <v>230</v>
      </c>
      <c r="E234" s="43"/>
      <c r="F234" s="231" t="s">
        <v>2221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230</v>
      </c>
      <c r="AU234" s="20" t="s">
        <v>80</v>
      </c>
    </row>
    <row r="235" spans="1:65" s="2" customFormat="1" ht="24.15" customHeight="1">
      <c r="A235" s="41"/>
      <c r="B235" s="42"/>
      <c r="C235" s="217" t="s">
        <v>635</v>
      </c>
      <c r="D235" s="217" t="s">
        <v>223</v>
      </c>
      <c r="E235" s="218" t="s">
        <v>2226</v>
      </c>
      <c r="F235" s="219" t="s">
        <v>2227</v>
      </c>
      <c r="G235" s="220" t="s">
        <v>267</v>
      </c>
      <c r="H235" s="221">
        <v>0.147</v>
      </c>
      <c r="I235" s="222"/>
      <c r="J235" s="223">
        <f>ROUND(I235*H235,2)</f>
        <v>0</v>
      </c>
      <c r="K235" s="219" t="s">
        <v>632</v>
      </c>
      <c r="L235" s="47"/>
      <c r="M235" s="224" t="s">
        <v>19</v>
      </c>
      <c r="N235" s="225" t="s">
        <v>43</v>
      </c>
      <c r="O235" s="87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8" t="s">
        <v>228</v>
      </c>
      <c r="AT235" s="228" t="s">
        <v>223</v>
      </c>
      <c r="AU235" s="228" t="s">
        <v>80</v>
      </c>
      <c r="AY235" s="20" t="s">
        <v>221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0" t="s">
        <v>80</v>
      </c>
      <c r="BK235" s="229">
        <f>ROUND(I235*H235,2)</f>
        <v>0</v>
      </c>
      <c r="BL235" s="20" t="s">
        <v>228</v>
      </c>
      <c r="BM235" s="228" t="s">
        <v>977</v>
      </c>
    </row>
    <row r="236" spans="1:47" s="2" customFormat="1" ht="12">
      <c r="A236" s="41"/>
      <c r="B236" s="42"/>
      <c r="C236" s="43"/>
      <c r="D236" s="230" t="s">
        <v>230</v>
      </c>
      <c r="E236" s="43"/>
      <c r="F236" s="231" t="s">
        <v>2227</v>
      </c>
      <c r="G236" s="43"/>
      <c r="H236" s="43"/>
      <c r="I236" s="232"/>
      <c r="J236" s="43"/>
      <c r="K236" s="43"/>
      <c r="L236" s="47"/>
      <c r="M236" s="233"/>
      <c r="N236" s="23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230</v>
      </c>
      <c r="AU236" s="20" t="s">
        <v>80</v>
      </c>
    </row>
    <row r="237" spans="1:47" s="2" customFormat="1" ht="12">
      <c r="A237" s="41"/>
      <c r="B237" s="42"/>
      <c r="C237" s="43"/>
      <c r="D237" s="230" t="s">
        <v>1665</v>
      </c>
      <c r="E237" s="43"/>
      <c r="F237" s="290" t="s">
        <v>2411</v>
      </c>
      <c r="G237" s="43"/>
      <c r="H237" s="43"/>
      <c r="I237" s="232"/>
      <c r="J237" s="43"/>
      <c r="K237" s="43"/>
      <c r="L237" s="47"/>
      <c r="M237" s="233"/>
      <c r="N237" s="23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1665</v>
      </c>
      <c r="AU237" s="20" t="s">
        <v>80</v>
      </c>
    </row>
    <row r="238" spans="1:63" s="12" customFormat="1" ht="25.9" customHeight="1">
      <c r="A238" s="12"/>
      <c r="B238" s="201"/>
      <c r="C238" s="202"/>
      <c r="D238" s="203" t="s">
        <v>71</v>
      </c>
      <c r="E238" s="204" t="s">
        <v>125</v>
      </c>
      <c r="F238" s="204" t="s">
        <v>2229</v>
      </c>
      <c r="G238" s="202"/>
      <c r="H238" s="202"/>
      <c r="I238" s="205"/>
      <c r="J238" s="206">
        <f>BK238</f>
        <v>0</v>
      </c>
      <c r="K238" s="202"/>
      <c r="L238" s="207"/>
      <c r="M238" s="208"/>
      <c r="N238" s="209"/>
      <c r="O238" s="209"/>
      <c r="P238" s="210">
        <f>SUM(P239:P257)</f>
        <v>0</v>
      </c>
      <c r="Q238" s="209"/>
      <c r="R238" s="210">
        <f>SUM(R239:R257)</f>
        <v>0</v>
      </c>
      <c r="S238" s="209"/>
      <c r="T238" s="211">
        <f>SUM(T239:T257)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2" t="s">
        <v>80</v>
      </c>
      <c r="AT238" s="213" t="s">
        <v>71</v>
      </c>
      <c r="AU238" s="213" t="s">
        <v>72</v>
      </c>
      <c r="AY238" s="212" t="s">
        <v>221</v>
      </c>
      <c r="BK238" s="214">
        <f>SUM(BK239:BK257)</f>
        <v>0</v>
      </c>
    </row>
    <row r="239" spans="1:65" s="2" customFormat="1" ht="37.8" customHeight="1">
      <c r="A239" s="41"/>
      <c r="B239" s="42"/>
      <c r="C239" s="217" t="s">
        <v>640</v>
      </c>
      <c r="D239" s="217" t="s">
        <v>223</v>
      </c>
      <c r="E239" s="218" t="s">
        <v>2412</v>
      </c>
      <c r="F239" s="219" t="s">
        <v>2413</v>
      </c>
      <c r="G239" s="220" t="s">
        <v>336</v>
      </c>
      <c r="H239" s="221">
        <v>2</v>
      </c>
      <c r="I239" s="222"/>
      <c r="J239" s="223">
        <f>ROUND(I239*H239,2)</f>
        <v>0</v>
      </c>
      <c r="K239" s="219" t="s">
        <v>632</v>
      </c>
      <c r="L239" s="47"/>
      <c r="M239" s="224" t="s">
        <v>19</v>
      </c>
      <c r="N239" s="225" t="s">
        <v>43</v>
      </c>
      <c r="O239" s="87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8" t="s">
        <v>228</v>
      </c>
      <c r="AT239" s="228" t="s">
        <v>223</v>
      </c>
      <c r="AU239" s="228" t="s">
        <v>80</v>
      </c>
      <c r="AY239" s="20" t="s">
        <v>221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0" t="s">
        <v>80</v>
      </c>
      <c r="BK239" s="229">
        <f>ROUND(I239*H239,2)</f>
        <v>0</v>
      </c>
      <c r="BL239" s="20" t="s">
        <v>228</v>
      </c>
      <c r="BM239" s="228" t="s">
        <v>988</v>
      </c>
    </row>
    <row r="240" spans="1:47" s="2" customFormat="1" ht="12">
      <c r="A240" s="41"/>
      <c r="B240" s="42"/>
      <c r="C240" s="43"/>
      <c r="D240" s="230" t="s">
        <v>230</v>
      </c>
      <c r="E240" s="43"/>
      <c r="F240" s="231" t="s">
        <v>2413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230</v>
      </c>
      <c r="AU240" s="20" t="s">
        <v>80</v>
      </c>
    </row>
    <row r="241" spans="1:65" s="2" customFormat="1" ht="24.15" customHeight="1">
      <c r="A241" s="41"/>
      <c r="B241" s="42"/>
      <c r="C241" s="217" t="s">
        <v>646</v>
      </c>
      <c r="D241" s="217" t="s">
        <v>223</v>
      </c>
      <c r="E241" s="218" t="s">
        <v>2414</v>
      </c>
      <c r="F241" s="219" t="s">
        <v>2415</v>
      </c>
      <c r="G241" s="220" t="s">
        <v>336</v>
      </c>
      <c r="H241" s="221">
        <v>2</v>
      </c>
      <c r="I241" s="222"/>
      <c r="J241" s="223">
        <f>ROUND(I241*H241,2)</f>
        <v>0</v>
      </c>
      <c r="K241" s="219" t="s">
        <v>632</v>
      </c>
      <c r="L241" s="47"/>
      <c r="M241" s="224" t="s">
        <v>19</v>
      </c>
      <c r="N241" s="225" t="s">
        <v>43</v>
      </c>
      <c r="O241" s="87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8" t="s">
        <v>228</v>
      </c>
      <c r="AT241" s="228" t="s">
        <v>223</v>
      </c>
      <c r="AU241" s="228" t="s">
        <v>80</v>
      </c>
      <c r="AY241" s="20" t="s">
        <v>221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0" t="s">
        <v>80</v>
      </c>
      <c r="BK241" s="229">
        <f>ROUND(I241*H241,2)</f>
        <v>0</v>
      </c>
      <c r="BL241" s="20" t="s">
        <v>228</v>
      </c>
      <c r="BM241" s="228" t="s">
        <v>1002</v>
      </c>
    </row>
    <row r="242" spans="1:47" s="2" customFormat="1" ht="12">
      <c r="A242" s="41"/>
      <c r="B242" s="42"/>
      <c r="C242" s="43"/>
      <c r="D242" s="230" t="s">
        <v>230</v>
      </c>
      <c r="E242" s="43"/>
      <c r="F242" s="231" t="s">
        <v>2415</v>
      </c>
      <c r="G242" s="43"/>
      <c r="H242" s="43"/>
      <c r="I242" s="232"/>
      <c r="J242" s="43"/>
      <c r="K242" s="43"/>
      <c r="L242" s="47"/>
      <c r="M242" s="233"/>
      <c r="N242" s="23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230</v>
      </c>
      <c r="AU242" s="20" t="s">
        <v>80</v>
      </c>
    </row>
    <row r="243" spans="1:65" s="2" customFormat="1" ht="33" customHeight="1">
      <c r="A243" s="41"/>
      <c r="B243" s="42"/>
      <c r="C243" s="217" t="s">
        <v>655</v>
      </c>
      <c r="D243" s="217" t="s">
        <v>223</v>
      </c>
      <c r="E243" s="218" t="s">
        <v>2416</v>
      </c>
      <c r="F243" s="219" t="s">
        <v>2417</v>
      </c>
      <c r="G243" s="220" t="s">
        <v>336</v>
      </c>
      <c r="H243" s="221">
        <v>2</v>
      </c>
      <c r="I243" s="222"/>
      <c r="J243" s="223">
        <f>ROUND(I243*H243,2)</f>
        <v>0</v>
      </c>
      <c r="K243" s="219" t="s">
        <v>632</v>
      </c>
      <c r="L243" s="47"/>
      <c r="M243" s="224" t="s">
        <v>19</v>
      </c>
      <c r="N243" s="225" t="s">
        <v>43</v>
      </c>
      <c r="O243" s="87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8" t="s">
        <v>228</v>
      </c>
      <c r="AT243" s="228" t="s">
        <v>223</v>
      </c>
      <c r="AU243" s="228" t="s">
        <v>80</v>
      </c>
      <c r="AY243" s="20" t="s">
        <v>221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20" t="s">
        <v>80</v>
      </c>
      <c r="BK243" s="229">
        <f>ROUND(I243*H243,2)</f>
        <v>0</v>
      </c>
      <c r="BL243" s="20" t="s">
        <v>228</v>
      </c>
      <c r="BM243" s="228" t="s">
        <v>1015</v>
      </c>
    </row>
    <row r="244" spans="1:47" s="2" customFormat="1" ht="12">
      <c r="A244" s="41"/>
      <c r="B244" s="42"/>
      <c r="C244" s="43"/>
      <c r="D244" s="230" t="s">
        <v>230</v>
      </c>
      <c r="E244" s="43"/>
      <c r="F244" s="231" t="s">
        <v>2417</v>
      </c>
      <c r="G244" s="43"/>
      <c r="H244" s="43"/>
      <c r="I244" s="232"/>
      <c r="J244" s="43"/>
      <c r="K244" s="43"/>
      <c r="L244" s="47"/>
      <c r="M244" s="233"/>
      <c r="N244" s="234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230</v>
      </c>
      <c r="AU244" s="20" t="s">
        <v>80</v>
      </c>
    </row>
    <row r="245" spans="1:65" s="2" customFormat="1" ht="24.15" customHeight="1">
      <c r="A245" s="41"/>
      <c r="B245" s="42"/>
      <c r="C245" s="217" t="s">
        <v>662</v>
      </c>
      <c r="D245" s="217" t="s">
        <v>223</v>
      </c>
      <c r="E245" s="218" t="s">
        <v>2418</v>
      </c>
      <c r="F245" s="219" t="s">
        <v>2419</v>
      </c>
      <c r="G245" s="220" t="s">
        <v>336</v>
      </c>
      <c r="H245" s="221">
        <v>2</v>
      </c>
      <c r="I245" s="222"/>
      <c r="J245" s="223">
        <f>ROUND(I245*H245,2)</f>
        <v>0</v>
      </c>
      <c r="K245" s="219" t="s">
        <v>632</v>
      </c>
      <c r="L245" s="47"/>
      <c r="M245" s="224" t="s">
        <v>19</v>
      </c>
      <c r="N245" s="225" t="s">
        <v>43</v>
      </c>
      <c r="O245" s="87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8" t="s">
        <v>228</v>
      </c>
      <c r="AT245" s="228" t="s">
        <v>223</v>
      </c>
      <c r="AU245" s="228" t="s">
        <v>80</v>
      </c>
      <c r="AY245" s="20" t="s">
        <v>221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0" t="s">
        <v>80</v>
      </c>
      <c r="BK245" s="229">
        <f>ROUND(I245*H245,2)</f>
        <v>0</v>
      </c>
      <c r="BL245" s="20" t="s">
        <v>228</v>
      </c>
      <c r="BM245" s="228" t="s">
        <v>165</v>
      </c>
    </row>
    <row r="246" spans="1:47" s="2" customFormat="1" ht="12">
      <c r="A246" s="41"/>
      <c r="B246" s="42"/>
      <c r="C246" s="43"/>
      <c r="D246" s="230" t="s">
        <v>230</v>
      </c>
      <c r="E246" s="43"/>
      <c r="F246" s="231" t="s">
        <v>2419</v>
      </c>
      <c r="G246" s="43"/>
      <c r="H246" s="43"/>
      <c r="I246" s="232"/>
      <c r="J246" s="43"/>
      <c r="K246" s="43"/>
      <c r="L246" s="47"/>
      <c r="M246" s="233"/>
      <c r="N246" s="23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230</v>
      </c>
      <c r="AU246" s="20" t="s">
        <v>80</v>
      </c>
    </row>
    <row r="247" spans="1:65" s="2" customFormat="1" ht="55.5" customHeight="1">
      <c r="A247" s="41"/>
      <c r="B247" s="42"/>
      <c r="C247" s="217" t="s">
        <v>404</v>
      </c>
      <c r="D247" s="217" t="s">
        <v>223</v>
      </c>
      <c r="E247" s="218" t="s">
        <v>2420</v>
      </c>
      <c r="F247" s="219" t="s">
        <v>2421</v>
      </c>
      <c r="G247" s="220" t="s">
        <v>336</v>
      </c>
      <c r="H247" s="221">
        <v>1</v>
      </c>
      <c r="I247" s="222"/>
      <c r="J247" s="223">
        <f>ROUND(I247*H247,2)</f>
        <v>0</v>
      </c>
      <c r="K247" s="219" t="s">
        <v>632</v>
      </c>
      <c r="L247" s="47"/>
      <c r="M247" s="224" t="s">
        <v>19</v>
      </c>
      <c r="N247" s="225" t="s">
        <v>43</v>
      </c>
      <c r="O247" s="87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28" t="s">
        <v>228</v>
      </c>
      <c r="AT247" s="228" t="s">
        <v>223</v>
      </c>
      <c r="AU247" s="228" t="s">
        <v>80</v>
      </c>
      <c r="AY247" s="20" t="s">
        <v>221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20" t="s">
        <v>80</v>
      </c>
      <c r="BK247" s="229">
        <f>ROUND(I247*H247,2)</f>
        <v>0</v>
      </c>
      <c r="BL247" s="20" t="s">
        <v>228</v>
      </c>
      <c r="BM247" s="228" t="s">
        <v>1039</v>
      </c>
    </row>
    <row r="248" spans="1:47" s="2" customFormat="1" ht="12">
      <c r="A248" s="41"/>
      <c r="B248" s="42"/>
      <c r="C248" s="43"/>
      <c r="D248" s="230" t="s">
        <v>230</v>
      </c>
      <c r="E248" s="43"/>
      <c r="F248" s="231" t="s">
        <v>2421</v>
      </c>
      <c r="G248" s="43"/>
      <c r="H248" s="43"/>
      <c r="I248" s="232"/>
      <c r="J248" s="43"/>
      <c r="K248" s="43"/>
      <c r="L248" s="47"/>
      <c r="M248" s="233"/>
      <c r="N248" s="23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230</v>
      </c>
      <c r="AU248" s="20" t="s">
        <v>80</v>
      </c>
    </row>
    <row r="249" spans="1:65" s="2" customFormat="1" ht="55.5" customHeight="1">
      <c r="A249" s="41"/>
      <c r="B249" s="42"/>
      <c r="C249" s="217" t="s">
        <v>452</v>
      </c>
      <c r="D249" s="217" t="s">
        <v>223</v>
      </c>
      <c r="E249" s="218" t="s">
        <v>2303</v>
      </c>
      <c r="F249" s="219" t="s">
        <v>2304</v>
      </c>
      <c r="G249" s="220" t="s">
        <v>336</v>
      </c>
      <c r="H249" s="221">
        <v>1</v>
      </c>
      <c r="I249" s="222"/>
      <c r="J249" s="223">
        <f>ROUND(I249*H249,2)</f>
        <v>0</v>
      </c>
      <c r="K249" s="219" t="s">
        <v>632</v>
      </c>
      <c r="L249" s="47"/>
      <c r="M249" s="224" t="s">
        <v>19</v>
      </c>
      <c r="N249" s="225" t="s">
        <v>43</v>
      </c>
      <c r="O249" s="87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8" t="s">
        <v>228</v>
      </c>
      <c r="AT249" s="228" t="s">
        <v>223</v>
      </c>
      <c r="AU249" s="228" t="s">
        <v>80</v>
      </c>
      <c r="AY249" s="20" t="s">
        <v>221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20" t="s">
        <v>80</v>
      </c>
      <c r="BK249" s="229">
        <f>ROUND(I249*H249,2)</f>
        <v>0</v>
      </c>
      <c r="BL249" s="20" t="s">
        <v>228</v>
      </c>
      <c r="BM249" s="228" t="s">
        <v>1051</v>
      </c>
    </row>
    <row r="250" spans="1:47" s="2" customFormat="1" ht="12">
      <c r="A250" s="41"/>
      <c r="B250" s="42"/>
      <c r="C250" s="43"/>
      <c r="D250" s="230" t="s">
        <v>230</v>
      </c>
      <c r="E250" s="43"/>
      <c r="F250" s="231" t="s">
        <v>2304</v>
      </c>
      <c r="G250" s="43"/>
      <c r="H250" s="43"/>
      <c r="I250" s="232"/>
      <c r="J250" s="43"/>
      <c r="K250" s="43"/>
      <c r="L250" s="47"/>
      <c r="M250" s="233"/>
      <c r="N250" s="23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230</v>
      </c>
      <c r="AU250" s="20" t="s">
        <v>80</v>
      </c>
    </row>
    <row r="251" spans="1:65" s="2" customFormat="1" ht="24.15" customHeight="1">
      <c r="A251" s="41"/>
      <c r="B251" s="42"/>
      <c r="C251" s="217" t="s">
        <v>592</v>
      </c>
      <c r="D251" s="217" t="s">
        <v>223</v>
      </c>
      <c r="E251" s="218" t="s">
        <v>2422</v>
      </c>
      <c r="F251" s="219" t="s">
        <v>2423</v>
      </c>
      <c r="G251" s="220" t="s">
        <v>336</v>
      </c>
      <c r="H251" s="221">
        <v>1</v>
      </c>
      <c r="I251" s="222"/>
      <c r="J251" s="223">
        <f>ROUND(I251*H251,2)</f>
        <v>0</v>
      </c>
      <c r="K251" s="219" t="s">
        <v>632</v>
      </c>
      <c r="L251" s="47"/>
      <c r="M251" s="224" t="s">
        <v>19</v>
      </c>
      <c r="N251" s="225" t="s">
        <v>43</v>
      </c>
      <c r="O251" s="87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8" t="s">
        <v>228</v>
      </c>
      <c r="AT251" s="228" t="s">
        <v>223</v>
      </c>
      <c r="AU251" s="228" t="s">
        <v>80</v>
      </c>
      <c r="AY251" s="20" t="s">
        <v>221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20" t="s">
        <v>80</v>
      </c>
      <c r="BK251" s="229">
        <f>ROUND(I251*H251,2)</f>
        <v>0</v>
      </c>
      <c r="BL251" s="20" t="s">
        <v>228</v>
      </c>
      <c r="BM251" s="228" t="s">
        <v>1063</v>
      </c>
    </row>
    <row r="252" spans="1:47" s="2" customFormat="1" ht="12">
      <c r="A252" s="41"/>
      <c r="B252" s="42"/>
      <c r="C252" s="43"/>
      <c r="D252" s="230" t="s">
        <v>230</v>
      </c>
      <c r="E252" s="43"/>
      <c r="F252" s="231" t="s">
        <v>2423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230</v>
      </c>
      <c r="AU252" s="20" t="s">
        <v>80</v>
      </c>
    </row>
    <row r="253" spans="1:65" s="2" customFormat="1" ht="16.5" customHeight="1">
      <c r="A253" s="41"/>
      <c r="B253" s="42"/>
      <c r="C253" s="217" t="s">
        <v>684</v>
      </c>
      <c r="D253" s="217" t="s">
        <v>223</v>
      </c>
      <c r="E253" s="218" t="s">
        <v>2424</v>
      </c>
      <c r="F253" s="219" t="s">
        <v>2425</v>
      </c>
      <c r="G253" s="220" t="s">
        <v>336</v>
      </c>
      <c r="H253" s="221">
        <v>1</v>
      </c>
      <c r="I253" s="222"/>
      <c r="J253" s="223">
        <f>ROUND(I253*H253,2)</f>
        <v>0</v>
      </c>
      <c r="K253" s="219" t="s">
        <v>632</v>
      </c>
      <c r="L253" s="47"/>
      <c r="M253" s="224" t="s">
        <v>19</v>
      </c>
      <c r="N253" s="225" t="s">
        <v>43</v>
      </c>
      <c r="O253" s="87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8" t="s">
        <v>228</v>
      </c>
      <c r="AT253" s="228" t="s">
        <v>223</v>
      </c>
      <c r="AU253" s="228" t="s">
        <v>80</v>
      </c>
      <c r="AY253" s="20" t="s">
        <v>221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20" t="s">
        <v>80</v>
      </c>
      <c r="BK253" s="229">
        <f>ROUND(I253*H253,2)</f>
        <v>0</v>
      </c>
      <c r="BL253" s="20" t="s">
        <v>228</v>
      </c>
      <c r="BM253" s="228" t="s">
        <v>1073</v>
      </c>
    </row>
    <row r="254" spans="1:47" s="2" customFormat="1" ht="12">
      <c r="A254" s="41"/>
      <c r="B254" s="42"/>
      <c r="C254" s="43"/>
      <c r="D254" s="230" t="s">
        <v>230</v>
      </c>
      <c r="E254" s="43"/>
      <c r="F254" s="231" t="s">
        <v>2425</v>
      </c>
      <c r="G254" s="43"/>
      <c r="H254" s="43"/>
      <c r="I254" s="232"/>
      <c r="J254" s="43"/>
      <c r="K254" s="43"/>
      <c r="L254" s="47"/>
      <c r="M254" s="233"/>
      <c r="N254" s="23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230</v>
      </c>
      <c r="AU254" s="20" t="s">
        <v>80</v>
      </c>
    </row>
    <row r="255" spans="1:65" s="2" customFormat="1" ht="24.15" customHeight="1">
      <c r="A255" s="41"/>
      <c r="B255" s="42"/>
      <c r="C255" s="217" t="s">
        <v>690</v>
      </c>
      <c r="D255" s="217" t="s">
        <v>223</v>
      </c>
      <c r="E255" s="218" t="s">
        <v>2426</v>
      </c>
      <c r="F255" s="219" t="s">
        <v>2427</v>
      </c>
      <c r="G255" s="220" t="s">
        <v>267</v>
      </c>
      <c r="H255" s="221">
        <v>0.013</v>
      </c>
      <c r="I255" s="222"/>
      <c r="J255" s="223">
        <f>ROUND(I255*H255,2)</f>
        <v>0</v>
      </c>
      <c r="K255" s="219" t="s">
        <v>632</v>
      </c>
      <c r="L255" s="47"/>
      <c r="M255" s="224" t="s">
        <v>19</v>
      </c>
      <c r="N255" s="225" t="s">
        <v>43</v>
      </c>
      <c r="O255" s="87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8" t="s">
        <v>228</v>
      </c>
      <c r="AT255" s="228" t="s">
        <v>223</v>
      </c>
      <c r="AU255" s="228" t="s">
        <v>80</v>
      </c>
      <c r="AY255" s="20" t="s">
        <v>221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20" t="s">
        <v>80</v>
      </c>
      <c r="BK255" s="229">
        <f>ROUND(I255*H255,2)</f>
        <v>0</v>
      </c>
      <c r="BL255" s="20" t="s">
        <v>228</v>
      </c>
      <c r="BM255" s="228" t="s">
        <v>1085</v>
      </c>
    </row>
    <row r="256" spans="1:47" s="2" customFormat="1" ht="12">
      <c r="A256" s="41"/>
      <c r="B256" s="42"/>
      <c r="C256" s="43"/>
      <c r="D256" s="230" t="s">
        <v>230</v>
      </c>
      <c r="E256" s="43"/>
      <c r="F256" s="231" t="s">
        <v>2427</v>
      </c>
      <c r="G256" s="43"/>
      <c r="H256" s="43"/>
      <c r="I256" s="232"/>
      <c r="J256" s="43"/>
      <c r="K256" s="43"/>
      <c r="L256" s="47"/>
      <c r="M256" s="233"/>
      <c r="N256" s="23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230</v>
      </c>
      <c r="AU256" s="20" t="s">
        <v>80</v>
      </c>
    </row>
    <row r="257" spans="1:47" s="2" customFormat="1" ht="12">
      <c r="A257" s="41"/>
      <c r="B257" s="42"/>
      <c r="C257" s="43"/>
      <c r="D257" s="230" t="s">
        <v>1665</v>
      </c>
      <c r="E257" s="43"/>
      <c r="F257" s="290" t="s">
        <v>2428</v>
      </c>
      <c r="G257" s="43"/>
      <c r="H257" s="43"/>
      <c r="I257" s="232"/>
      <c r="J257" s="43"/>
      <c r="K257" s="43"/>
      <c r="L257" s="47"/>
      <c r="M257" s="233"/>
      <c r="N257" s="23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1665</v>
      </c>
      <c r="AU257" s="20" t="s">
        <v>80</v>
      </c>
    </row>
    <row r="258" spans="1:63" s="12" customFormat="1" ht="25.9" customHeight="1">
      <c r="A258" s="12"/>
      <c r="B258" s="201"/>
      <c r="C258" s="202"/>
      <c r="D258" s="203" t="s">
        <v>71</v>
      </c>
      <c r="E258" s="204" t="s">
        <v>2308</v>
      </c>
      <c r="F258" s="204" t="s">
        <v>2323</v>
      </c>
      <c r="G258" s="202"/>
      <c r="H258" s="202"/>
      <c r="I258" s="205"/>
      <c r="J258" s="206">
        <f>BK258</f>
        <v>0</v>
      </c>
      <c r="K258" s="202"/>
      <c r="L258" s="207"/>
      <c r="M258" s="208"/>
      <c r="N258" s="209"/>
      <c r="O258" s="209"/>
      <c r="P258" s="210">
        <f>SUM(P259:P270)</f>
        <v>0</v>
      </c>
      <c r="Q258" s="209"/>
      <c r="R258" s="210">
        <f>SUM(R259:R270)</f>
        <v>0</v>
      </c>
      <c r="S258" s="209"/>
      <c r="T258" s="211">
        <f>SUM(T259:T270)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2" t="s">
        <v>80</v>
      </c>
      <c r="AT258" s="213" t="s">
        <v>71</v>
      </c>
      <c r="AU258" s="213" t="s">
        <v>72</v>
      </c>
      <c r="AY258" s="212" t="s">
        <v>221</v>
      </c>
      <c r="BK258" s="214">
        <f>SUM(BK259:BK270)</f>
        <v>0</v>
      </c>
    </row>
    <row r="259" spans="1:65" s="2" customFormat="1" ht="16.5" customHeight="1">
      <c r="A259" s="41"/>
      <c r="B259" s="42"/>
      <c r="C259" s="217" t="s">
        <v>697</v>
      </c>
      <c r="D259" s="217" t="s">
        <v>223</v>
      </c>
      <c r="E259" s="218" t="s">
        <v>2429</v>
      </c>
      <c r="F259" s="219" t="s">
        <v>2430</v>
      </c>
      <c r="G259" s="220" t="s">
        <v>305</v>
      </c>
      <c r="H259" s="221">
        <v>39</v>
      </c>
      <c r="I259" s="222"/>
      <c r="J259" s="223">
        <f>ROUND(I259*H259,2)</f>
        <v>0</v>
      </c>
      <c r="K259" s="219" t="s">
        <v>632</v>
      </c>
      <c r="L259" s="47"/>
      <c r="M259" s="224" t="s">
        <v>19</v>
      </c>
      <c r="N259" s="225" t="s">
        <v>43</v>
      </c>
      <c r="O259" s="87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8" t="s">
        <v>228</v>
      </c>
      <c r="AT259" s="228" t="s">
        <v>223</v>
      </c>
      <c r="AU259" s="228" t="s">
        <v>80</v>
      </c>
      <c r="AY259" s="20" t="s">
        <v>221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0" t="s">
        <v>80</v>
      </c>
      <c r="BK259" s="229">
        <f>ROUND(I259*H259,2)</f>
        <v>0</v>
      </c>
      <c r="BL259" s="20" t="s">
        <v>228</v>
      </c>
      <c r="BM259" s="228" t="s">
        <v>1099</v>
      </c>
    </row>
    <row r="260" spans="1:47" s="2" customFormat="1" ht="12">
      <c r="A260" s="41"/>
      <c r="B260" s="42"/>
      <c r="C260" s="43"/>
      <c r="D260" s="230" t="s">
        <v>230</v>
      </c>
      <c r="E260" s="43"/>
      <c r="F260" s="231" t="s">
        <v>2430</v>
      </c>
      <c r="G260" s="43"/>
      <c r="H260" s="43"/>
      <c r="I260" s="232"/>
      <c r="J260" s="43"/>
      <c r="K260" s="43"/>
      <c r="L260" s="47"/>
      <c r="M260" s="233"/>
      <c r="N260" s="234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230</v>
      </c>
      <c r="AU260" s="20" t="s">
        <v>80</v>
      </c>
    </row>
    <row r="261" spans="1:47" s="2" customFormat="1" ht="12">
      <c r="A261" s="41"/>
      <c r="B261" s="42"/>
      <c r="C261" s="43"/>
      <c r="D261" s="230" t="s">
        <v>1665</v>
      </c>
      <c r="E261" s="43"/>
      <c r="F261" s="290" t="s">
        <v>2431</v>
      </c>
      <c r="G261" s="43"/>
      <c r="H261" s="43"/>
      <c r="I261" s="232"/>
      <c r="J261" s="43"/>
      <c r="K261" s="43"/>
      <c r="L261" s="47"/>
      <c r="M261" s="233"/>
      <c r="N261" s="234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1665</v>
      </c>
      <c r="AU261" s="20" t="s">
        <v>80</v>
      </c>
    </row>
    <row r="262" spans="1:65" s="2" customFormat="1" ht="21.75" customHeight="1">
      <c r="A262" s="41"/>
      <c r="B262" s="42"/>
      <c r="C262" s="217" t="s">
        <v>703</v>
      </c>
      <c r="D262" s="217" t="s">
        <v>223</v>
      </c>
      <c r="E262" s="218" t="s">
        <v>2324</v>
      </c>
      <c r="F262" s="219" t="s">
        <v>2325</v>
      </c>
      <c r="G262" s="220" t="s">
        <v>305</v>
      </c>
      <c r="H262" s="221">
        <v>7</v>
      </c>
      <c r="I262" s="222"/>
      <c r="J262" s="223">
        <f>ROUND(I262*H262,2)</f>
        <v>0</v>
      </c>
      <c r="K262" s="219" t="s">
        <v>632</v>
      </c>
      <c r="L262" s="47"/>
      <c r="M262" s="224" t="s">
        <v>19</v>
      </c>
      <c r="N262" s="225" t="s">
        <v>43</v>
      </c>
      <c r="O262" s="87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8" t="s">
        <v>228</v>
      </c>
      <c r="AT262" s="228" t="s">
        <v>223</v>
      </c>
      <c r="AU262" s="228" t="s">
        <v>80</v>
      </c>
      <c r="AY262" s="20" t="s">
        <v>221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20" t="s">
        <v>80</v>
      </c>
      <c r="BK262" s="229">
        <f>ROUND(I262*H262,2)</f>
        <v>0</v>
      </c>
      <c r="BL262" s="20" t="s">
        <v>228</v>
      </c>
      <c r="BM262" s="228" t="s">
        <v>1111</v>
      </c>
    </row>
    <row r="263" spans="1:47" s="2" customFormat="1" ht="12">
      <c r="A263" s="41"/>
      <c r="B263" s="42"/>
      <c r="C263" s="43"/>
      <c r="D263" s="230" t="s">
        <v>230</v>
      </c>
      <c r="E263" s="43"/>
      <c r="F263" s="231" t="s">
        <v>2325</v>
      </c>
      <c r="G263" s="43"/>
      <c r="H263" s="43"/>
      <c r="I263" s="232"/>
      <c r="J263" s="43"/>
      <c r="K263" s="43"/>
      <c r="L263" s="47"/>
      <c r="M263" s="233"/>
      <c r="N263" s="23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230</v>
      </c>
      <c r="AU263" s="20" t="s">
        <v>80</v>
      </c>
    </row>
    <row r="264" spans="1:47" s="2" customFormat="1" ht="12">
      <c r="A264" s="41"/>
      <c r="B264" s="42"/>
      <c r="C264" s="43"/>
      <c r="D264" s="230" t="s">
        <v>1665</v>
      </c>
      <c r="E264" s="43"/>
      <c r="F264" s="290" t="s">
        <v>2432</v>
      </c>
      <c r="G264" s="43"/>
      <c r="H264" s="43"/>
      <c r="I264" s="232"/>
      <c r="J264" s="43"/>
      <c r="K264" s="43"/>
      <c r="L264" s="47"/>
      <c r="M264" s="233"/>
      <c r="N264" s="23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1665</v>
      </c>
      <c r="AU264" s="20" t="s">
        <v>80</v>
      </c>
    </row>
    <row r="265" spans="1:65" s="2" customFormat="1" ht="24.15" customHeight="1">
      <c r="A265" s="41"/>
      <c r="B265" s="42"/>
      <c r="C265" s="217" t="s">
        <v>709</v>
      </c>
      <c r="D265" s="217" t="s">
        <v>223</v>
      </c>
      <c r="E265" s="218" t="s">
        <v>2327</v>
      </c>
      <c r="F265" s="219" t="s">
        <v>2328</v>
      </c>
      <c r="G265" s="220" t="s">
        <v>305</v>
      </c>
      <c r="H265" s="221">
        <v>37</v>
      </c>
      <c r="I265" s="222"/>
      <c r="J265" s="223">
        <f>ROUND(I265*H265,2)</f>
        <v>0</v>
      </c>
      <c r="K265" s="219" t="s">
        <v>632</v>
      </c>
      <c r="L265" s="47"/>
      <c r="M265" s="224" t="s">
        <v>19</v>
      </c>
      <c r="N265" s="225" t="s">
        <v>43</v>
      </c>
      <c r="O265" s="87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8" t="s">
        <v>228</v>
      </c>
      <c r="AT265" s="228" t="s">
        <v>223</v>
      </c>
      <c r="AU265" s="228" t="s">
        <v>80</v>
      </c>
      <c r="AY265" s="20" t="s">
        <v>221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20" t="s">
        <v>80</v>
      </c>
      <c r="BK265" s="229">
        <f>ROUND(I265*H265,2)</f>
        <v>0</v>
      </c>
      <c r="BL265" s="20" t="s">
        <v>228</v>
      </c>
      <c r="BM265" s="228" t="s">
        <v>1123</v>
      </c>
    </row>
    <row r="266" spans="1:47" s="2" customFormat="1" ht="12">
      <c r="A266" s="41"/>
      <c r="B266" s="42"/>
      <c r="C266" s="43"/>
      <c r="D266" s="230" t="s">
        <v>230</v>
      </c>
      <c r="E266" s="43"/>
      <c r="F266" s="231" t="s">
        <v>2328</v>
      </c>
      <c r="G266" s="43"/>
      <c r="H266" s="43"/>
      <c r="I266" s="232"/>
      <c r="J266" s="43"/>
      <c r="K266" s="43"/>
      <c r="L266" s="47"/>
      <c r="M266" s="233"/>
      <c r="N266" s="23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230</v>
      </c>
      <c r="AU266" s="20" t="s">
        <v>80</v>
      </c>
    </row>
    <row r="267" spans="1:47" s="2" customFormat="1" ht="12">
      <c r="A267" s="41"/>
      <c r="B267" s="42"/>
      <c r="C267" s="43"/>
      <c r="D267" s="230" t="s">
        <v>1665</v>
      </c>
      <c r="E267" s="43"/>
      <c r="F267" s="290" t="s">
        <v>2433</v>
      </c>
      <c r="G267" s="43"/>
      <c r="H267" s="43"/>
      <c r="I267" s="232"/>
      <c r="J267" s="43"/>
      <c r="K267" s="43"/>
      <c r="L267" s="47"/>
      <c r="M267" s="233"/>
      <c r="N267" s="23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1665</v>
      </c>
      <c r="AU267" s="20" t="s">
        <v>80</v>
      </c>
    </row>
    <row r="268" spans="1:65" s="2" customFormat="1" ht="24.15" customHeight="1">
      <c r="A268" s="41"/>
      <c r="B268" s="42"/>
      <c r="C268" s="217" t="s">
        <v>717</v>
      </c>
      <c r="D268" s="217" t="s">
        <v>223</v>
      </c>
      <c r="E268" s="218" t="s">
        <v>2330</v>
      </c>
      <c r="F268" s="219" t="s">
        <v>2331</v>
      </c>
      <c r="G268" s="220" t="s">
        <v>305</v>
      </c>
      <c r="H268" s="221">
        <v>14</v>
      </c>
      <c r="I268" s="222"/>
      <c r="J268" s="223">
        <f>ROUND(I268*H268,2)</f>
        <v>0</v>
      </c>
      <c r="K268" s="219" t="s">
        <v>632</v>
      </c>
      <c r="L268" s="47"/>
      <c r="M268" s="224" t="s">
        <v>19</v>
      </c>
      <c r="N268" s="225" t="s">
        <v>43</v>
      </c>
      <c r="O268" s="87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8" t="s">
        <v>228</v>
      </c>
      <c r="AT268" s="228" t="s">
        <v>223</v>
      </c>
      <c r="AU268" s="228" t="s">
        <v>80</v>
      </c>
      <c r="AY268" s="20" t="s">
        <v>221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20" t="s">
        <v>80</v>
      </c>
      <c r="BK268" s="229">
        <f>ROUND(I268*H268,2)</f>
        <v>0</v>
      </c>
      <c r="BL268" s="20" t="s">
        <v>228</v>
      </c>
      <c r="BM268" s="228" t="s">
        <v>1134</v>
      </c>
    </row>
    <row r="269" spans="1:47" s="2" customFormat="1" ht="12">
      <c r="A269" s="41"/>
      <c r="B269" s="42"/>
      <c r="C269" s="43"/>
      <c r="D269" s="230" t="s">
        <v>230</v>
      </c>
      <c r="E269" s="43"/>
      <c r="F269" s="231" t="s">
        <v>2331</v>
      </c>
      <c r="G269" s="43"/>
      <c r="H269" s="43"/>
      <c r="I269" s="232"/>
      <c r="J269" s="43"/>
      <c r="K269" s="43"/>
      <c r="L269" s="47"/>
      <c r="M269" s="233"/>
      <c r="N269" s="234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230</v>
      </c>
      <c r="AU269" s="20" t="s">
        <v>80</v>
      </c>
    </row>
    <row r="270" spans="1:47" s="2" customFormat="1" ht="12">
      <c r="A270" s="41"/>
      <c r="B270" s="42"/>
      <c r="C270" s="43"/>
      <c r="D270" s="230" t="s">
        <v>1665</v>
      </c>
      <c r="E270" s="43"/>
      <c r="F270" s="290" t="s">
        <v>2434</v>
      </c>
      <c r="G270" s="43"/>
      <c r="H270" s="43"/>
      <c r="I270" s="232"/>
      <c r="J270" s="43"/>
      <c r="K270" s="43"/>
      <c r="L270" s="47"/>
      <c r="M270" s="294"/>
      <c r="N270" s="295"/>
      <c r="O270" s="296"/>
      <c r="P270" s="296"/>
      <c r="Q270" s="296"/>
      <c r="R270" s="296"/>
      <c r="S270" s="296"/>
      <c r="T270" s="297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1665</v>
      </c>
      <c r="AU270" s="20" t="s">
        <v>80</v>
      </c>
    </row>
    <row r="271" spans="1:31" s="2" customFormat="1" ht="6.95" customHeight="1">
      <c r="A271" s="41"/>
      <c r="B271" s="62"/>
      <c r="C271" s="63"/>
      <c r="D271" s="63"/>
      <c r="E271" s="63"/>
      <c r="F271" s="63"/>
      <c r="G271" s="63"/>
      <c r="H271" s="63"/>
      <c r="I271" s="63"/>
      <c r="J271" s="63"/>
      <c r="K271" s="63"/>
      <c r="L271" s="47"/>
      <c r="M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</row>
  </sheetData>
  <sheetProtection password="C7B5" sheet="1" objects="1" scenarios="1" formatColumns="0" formatRows="0" autoFilter="0"/>
  <autoFilter ref="C96:K27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</row>
    <row r="8" spans="2:12" ht="12">
      <c r="B8" s="23"/>
      <c r="D8" s="147" t="s">
        <v>144</v>
      </c>
      <c r="L8" s="23"/>
    </row>
    <row r="9" spans="2:12" s="1" customFormat="1" ht="16.5" customHeight="1">
      <c r="B9" s="23"/>
      <c r="E9" s="148" t="s">
        <v>2119</v>
      </c>
      <c r="F9" s="1"/>
      <c r="G9" s="1"/>
      <c r="H9" s="1"/>
      <c r="L9" s="23"/>
    </row>
    <row r="10" spans="2:12" s="1" customFormat="1" ht="12" customHeight="1">
      <c r="B10" s="23"/>
      <c r="D10" s="147" t="s">
        <v>2120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2121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2122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2435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7" t="s">
        <v>19</v>
      </c>
      <c r="G15" s="41"/>
      <c r="H15" s="41"/>
      <c r="I15" s="147" t="s">
        <v>20</v>
      </c>
      <c r="J15" s="137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7" t="s">
        <v>22</v>
      </c>
      <c r="G16" s="41"/>
      <c r="H16" s="41"/>
      <c r="I16" s="147" t="s">
        <v>23</v>
      </c>
      <c r="J16" s="151" t="str">
        <f>'Rekapitulace stavby'!AN8</f>
        <v>3. 10. 2023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7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7" t="s">
        <v>27</v>
      </c>
      <c r="F19" s="41"/>
      <c r="G19" s="41"/>
      <c r="H19" s="41"/>
      <c r="I19" s="147" t="s">
        <v>28</v>
      </c>
      <c r="J19" s="137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7"/>
      <c r="G22" s="137"/>
      <c r="H22" s="137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7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7" t="s">
        <v>32</v>
      </c>
      <c r="F25" s="41"/>
      <c r="G25" s="41"/>
      <c r="H25" s="41"/>
      <c r="I25" s="147" t="s">
        <v>28</v>
      </c>
      <c r="J25" s="137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7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7" t="s">
        <v>35</v>
      </c>
      <c r="F28" s="41"/>
      <c r="G28" s="41"/>
      <c r="H28" s="41"/>
      <c r="I28" s="147" t="s">
        <v>28</v>
      </c>
      <c r="J28" s="137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ROUND(J98,2)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ROUND((SUM(BE98:BE253)),2)</f>
        <v>0</v>
      </c>
      <c r="G37" s="41"/>
      <c r="H37" s="41"/>
      <c r="I37" s="162">
        <v>0.21</v>
      </c>
      <c r="J37" s="161">
        <f>ROUND(((SUM(BE98:BE253))*I37),2)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ROUND((SUM(BF98:BF253)),2)</f>
        <v>0</v>
      </c>
      <c r="G38" s="41"/>
      <c r="H38" s="41"/>
      <c r="I38" s="162">
        <v>0.12</v>
      </c>
      <c r="J38" s="161">
        <f>ROUND(((SUM(BF98:BF253))*I38),2)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ROUND((SUM(BG98:BG253)),2)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ROUND((SUM(BH98:BH253)),2)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ROUND((SUM(BI98:BI253)),2)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168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174" t="str">
        <f>E7</f>
        <v>DĚTSKÁ SKUPINA TURNOV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144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2119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2120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8" t="s">
        <v>2121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2122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D.4.1.3. - Vnitřní vodovod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parc.č. 1007/3, k.ú. Turnov</v>
      </c>
      <c r="G60" s="43"/>
      <c r="H60" s="43"/>
      <c r="I60" s="35" t="s">
        <v>23</v>
      </c>
      <c r="J60" s="75" t="str">
        <f>IF(J16="","",J16)</f>
        <v>3. 10. 2023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Město Turnov</v>
      </c>
      <c r="G62" s="43"/>
      <c r="H62" s="43"/>
      <c r="I62" s="35" t="s">
        <v>31</v>
      </c>
      <c r="J62" s="39" t="str">
        <f>E25</f>
        <v>ING. ARCH. Tomáš Adámek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169</v>
      </c>
      <c r="D65" s="176"/>
      <c r="E65" s="176"/>
      <c r="F65" s="176"/>
      <c r="G65" s="176"/>
      <c r="H65" s="176"/>
      <c r="I65" s="176"/>
      <c r="J65" s="177" t="s">
        <v>170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J98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171</v>
      </c>
    </row>
    <row r="68" spans="1:31" s="9" customFormat="1" ht="24.95" customHeight="1">
      <c r="A68" s="9"/>
      <c r="B68" s="179"/>
      <c r="C68" s="180"/>
      <c r="D68" s="181" t="s">
        <v>2124</v>
      </c>
      <c r="E68" s="182"/>
      <c r="F68" s="182"/>
      <c r="G68" s="182"/>
      <c r="H68" s="182"/>
      <c r="I68" s="182"/>
      <c r="J68" s="183">
        <f>J99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2125</v>
      </c>
      <c r="E69" s="182"/>
      <c r="F69" s="182"/>
      <c r="G69" s="182"/>
      <c r="H69" s="182"/>
      <c r="I69" s="182"/>
      <c r="J69" s="183">
        <f>J135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2436</v>
      </c>
      <c r="E70" s="182"/>
      <c r="F70" s="182"/>
      <c r="G70" s="182"/>
      <c r="H70" s="182"/>
      <c r="I70" s="182"/>
      <c r="J70" s="183">
        <f>J138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2437</v>
      </c>
      <c r="E71" s="182"/>
      <c r="F71" s="182"/>
      <c r="G71" s="182"/>
      <c r="H71" s="182"/>
      <c r="I71" s="182"/>
      <c r="J71" s="183">
        <f>J168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2438</v>
      </c>
      <c r="E72" s="182"/>
      <c r="F72" s="182"/>
      <c r="G72" s="182"/>
      <c r="H72" s="182"/>
      <c r="I72" s="182"/>
      <c r="J72" s="183">
        <f>J186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2439</v>
      </c>
      <c r="E73" s="182"/>
      <c r="F73" s="182"/>
      <c r="G73" s="182"/>
      <c r="H73" s="182"/>
      <c r="I73" s="182"/>
      <c r="J73" s="183">
        <f>J217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9"/>
      <c r="C74" s="180"/>
      <c r="D74" s="181" t="s">
        <v>2130</v>
      </c>
      <c r="E74" s="182"/>
      <c r="F74" s="182"/>
      <c r="G74" s="182"/>
      <c r="H74" s="182"/>
      <c r="I74" s="182"/>
      <c r="J74" s="183">
        <f>J244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2" customFormat="1" ht="21.8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80" spans="1:31" s="2" customFormat="1" ht="6.95" customHeight="1">
      <c r="A80" s="41"/>
      <c r="B80" s="64"/>
      <c r="C80" s="65"/>
      <c r="D80" s="65"/>
      <c r="E80" s="65"/>
      <c r="F80" s="65"/>
      <c r="G80" s="65"/>
      <c r="H80" s="65"/>
      <c r="I80" s="65"/>
      <c r="J80" s="65"/>
      <c r="K80" s="65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4.95" customHeight="1">
      <c r="A81" s="41"/>
      <c r="B81" s="42"/>
      <c r="C81" s="26" t="s">
        <v>206</v>
      </c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16</v>
      </c>
      <c r="D83" s="43"/>
      <c r="E83" s="43"/>
      <c r="F83" s="43"/>
      <c r="G83" s="43"/>
      <c r="H83" s="43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174" t="str">
        <f>E7</f>
        <v>DĚTSKÁ SKUPINA TURNOV</v>
      </c>
      <c r="F84" s="35"/>
      <c r="G84" s="35"/>
      <c r="H84" s="35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2:12" s="1" customFormat="1" ht="12" customHeight="1">
      <c r="B85" s="24"/>
      <c r="C85" s="35" t="s">
        <v>144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2:12" s="1" customFormat="1" ht="16.5" customHeight="1">
      <c r="B86" s="24"/>
      <c r="C86" s="25"/>
      <c r="D86" s="25"/>
      <c r="E86" s="174" t="s">
        <v>2119</v>
      </c>
      <c r="F86" s="25"/>
      <c r="G86" s="25"/>
      <c r="H86" s="25"/>
      <c r="I86" s="25"/>
      <c r="J86" s="25"/>
      <c r="K86" s="25"/>
      <c r="L86" s="23"/>
    </row>
    <row r="87" spans="2:12" s="1" customFormat="1" ht="12" customHeight="1">
      <c r="B87" s="24"/>
      <c r="C87" s="35" t="s">
        <v>2120</v>
      </c>
      <c r="D87" s="25"/>
      <c r="E87" s="25"/>
      <c r="F87" s="25"/>
      <c r="G87" s="25"/>
      <c r="H87" s="25"/>
      <c r="I87" s="25"/>
      <c r="J87" s="25"/>
      <c r="K87" s="25"/>
      <c r="L87" s="23"/>
    </row>
    <row r="88" spans="1:31" s="2" customFormat="1" ht="16.5" customHeight="1">
      <c r="A88" s="41"/>
      <c r="B88" s="42"/>
      <c r="C88" s="43"/>
      <c r="D88" s="43"/>
      <c r="E88" s="298" t="s">
        <v>2121</v>
      </c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2122</v>
      </c>
      <c r="D89" s="43"/>
      <c r="E89" s="43"/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6.5" customHeight="1">
      <c r="A90" s="41"/>
      <c r="B90" s="42"/>
      <c r="C90" s="43"/>
      <c r="D90" s="43"/>
      <c r="E90" s="72" t="str">
        <f>E13</f>
        <v>D.4.1.3. - Vnitřní vodovod</v>
      </c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6.95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2" customHeight="1">
      <c r="A92" s="41"/>
      <c r="B92" s="42"/>
      <c r="C92" s="35" t="s">
        <v>21</v>
      </c>
      <c r="D92" s="43"/>
      <c r="E92" s="43"/>
      <c r="F92" s="30" t="str">
        <f>F16</f>
        <v>parc.č. 1007/3, k.ú. Turnov</v>
      </c>
      <c r="G92" s="43"/>
      <c r="H92" s="43"/>
      <c r="I92" s="35" t="s">
        <v>23</v>
      </c>
      <c r="J92" s="75" t="str">
        <f>IF(J16="","",J16)</f>
        <v>3. 10. 2023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6.95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5.65" customHeight="1">
      <c r="A94" s="41"/>
      <c r="B94" s="42"/>
      <c r="C94" s="35" t="s">
        <v>25</v>
      </c>
      <c r="D94" s="43"/>
      <c r="E94" s="43"/>
      <c r="F94" s="30" t="str">
        <f>E19</f>
        <v>Město Turnov</v>
      </c>
      <c r="G94" s="43"/>
      <c r="H94" s="43"/>
      <c r="I94" s="35" t="s">
        <v>31</v>
      </c>
      <c r="J94" s="39" t="str">
        <f>E25</f>
        <v>ING. ARCH. Tomáš Adámek</v>
      </c>
      <c r="K94" s="43"/>
      <c r="L94" s="149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5.15" customHeight="1">
      <c r="A95" s="41"/>
      <c r="B95" s="42"/>
      <c r="C95" s="35" t="s">
        <v>29</v>
      </c>
      <c r="D95" s="43"/>
      <c r="E95" s="43"/>
      <c r="F95" s="30" t="str">
        <f>IF(E22="","",E22)</f>
        <v>Vyplň údaj</v>
      </c>
      <c r="G95" s="43"/>
      <c r="H95" s="43"/>
      <c r="I95" s="35" t="s">
        <v>34</v>
      </c>
      <c r="J95" s="39" t="str">
        <f>E28</f>
        <v>Michal Jirka</v>
      </c>
      <c r="K95" s="43"/>
      <c r="L95" s="149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0.3" customHeight="1">
      <c r="A96" s="41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149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11" customFormat="1" ht="29.25" customHeight="1">
      <c r="A97" s="190"/>
      <c r="B97" s="191"/>
      <c r="C97" s="192" t="s">
        <v>207</v>
      </c>
      <c r="D97" s="193" t="s">
        <v>57</v>
      </c>
      <c r="E97" s="193" t="s">
        <v>53</v>
      </c>
      <c r="F97" s="193" t="s">
        <v>54</v>
      </c>
      <c r="G97" s="193" t="s">
        <v>208</v>
      </c>
      <c r="H97" s="193" t="s">
        <v>209</v>
      </c>
      <c r="I97" s="193" t="s">
        <v>210</v>
      </c>
      <c r="J97" s="193" t="s">
        <v>170</v>
      </c>
      <c r="K97" s="194" t="s">
        <v>211</v>
      </c>
      <c r="L97" s="195"/>
      <c r="M97" s="95" t="s">
        <v>19</v>
      </c>
      <c r="N97" s="96" t="s">
        <v>42</v>
      </c>
      <c r="O97" s="96" t="s">
        <v>212</v>
      </c>
      <c r="P97" s="96" t="s">
        <v>213</v>
      </c>
      <c r="Q97" s="96" t="s">
        <v>214</v>
      </c>
      <c r="R97" s="96" t="s">
        <v>215</v>
      </c>
      <c r="S97" s="96" t="s">
        <v>216</v>
      </c>
      <c r="T97" s="97" t="s">
        <v>217</v>
      </c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</row>
    <row r="98" spans="1:63" s="2" customFormat="1" ht="22.8" customHeight="1">
      <c r="A98" s="41"/>
      <c r="B98" s="42"/>
      <c r="C98" s="102" t="s">
        <v>218</v>
      </c>
      <c r="D98" s="43"/>
      <c r="E98" s="43"/>
      <c r="F98" s="43"/>
      <c r="G98" s="43"/>
      <c r="H98" s="43"/>
      <c r="I98" s="43"/>
      <c r="J98" s="196">
        <f>BK98</f>
        <v>0</v>
      </c>
      <c r="K98" s="43"/>
      <c r="L98" s="47"/>
      <c r="M98" s="98"/>
      <c r="N98" s="197"/>
      <c r="O98" s="99"/>
      <c r="P98" s="198">
        <f>P99+P135+P138+P168+P186+P217+P244</f>
        <v>0</v>
      </c>
      <c r="Q98" s="99"/>
      <c r="R98" s="198">
        <f>R99+R135+R138+R168+R186+R217+R244</f>
        <v>0</v>
      </c>
      <c r="S98" s="99"/>
      <c r="T98" s="199">
        <f>T99+T135+T138+T168+T186+T217+T244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71</v>
      </c>
      <c r="AU98" s="20" t="s">
        <v>171</v>
      </c>
      <c r="BK98" s="200">
        <f>BK99+BK135+BK138+BK168+BK186+BK217+BK244</f>
        <v>0</v>
      </c>
    </row>
    <row r="99" spans="1:63" s="12" customFormat="1" ht="25.9" customHeight="1">
      <c r="A99" s="12"/>
      <c r="B99" s="201"/>
      <c r="C99" s="202"/>
      <c r="D99" s="203" t="s">
        <v>71</v>
      </c>
      <c r="E99" s="204" t="s">
        <v>77</v>
      </c>
      <c r="F99" s="204" t="s">
        <v>222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SUM(P100:P134)</f>
        <v>0</v>
      </c>
      <c r="Q99" s="209"/>
      <c r="R99" s="210">
        <f>SUM(R100:R134)</f>
        <v>0</v>
      </c>
      <c r="S99" s="209"/>
      <c r="T99" s="211">
        <f>SUM(T100:T134)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80</v>
      </c>
      <c r="AT99" s="213" t="s">
        <v>71</v>
      </c>
      <c r="AU99" s="213" t="s">
        <v>72</v>
      </c>
      <c r="AY99" s="212" t="s">
        <v>221</v>
      </c>
      <c r="BK99" s="214">
        <f>SUM(BK100:BK134)</f>
        <v>0</v>
      </c>
    </row>
    <row r="100" spans="1:65" s="2" customFormat="1" ht="24.15" customHeight="1">
      <c r="A100" s="41"/>
      <c r="B100" s="42"/>
      <c r="C100" s="217" t="s">
        <v>80</v>
      </c>
      <c r="D100" s="217" t="s">
        <v>223</v>
      </c>
      <c r="E100" s="218" t="s">
        <v>2131</v>
      </c>
      <c r="F100" s="219" t="s">
        <v>2132</v>
      </c>
      <c r="G100" s="220" t="s">
        <v>238</v>
      </c>
      <c r="H100" s="221">
        <v>88</v>
      </c>
      <c r="I100" s="222"/>
      <c r="J100" s="223">
        <f>ROUND(I100*H100,2)</f>
        <v>0</v>
      </c>
      <c r="K100" s="219" t="s">
        <v>632</v>
      </c>
      <c r="L100" s="47"/>
      <c r="M100" s="224" t="s">
        <v>19</v>
      </c>
      <c r="N100" s="225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228</v>
      </c>
      <c r="AT100" s="228" t="s">
        <v>223</v>
      </c>
      <c r="AU100" s="228" t="s">
        <v>80</v>
      </c>
      <c r="AY100" s="20" t="s">
        <v>221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80</v>
      </c>
      <c r="BK100" s="229">
        <f>ROUND(I100*H100,2)</f>
        <v>0</v>
      </c>
      <c r="BL100" s="20" t="s">
        <v>228</v>
      </c>
      <c r="BM100" s="228" t="s">
        <v>82</v>
      </c>
    </row>
    <row r="101" spans="1:47" s="2" customFormat="1" ht="12">
      <c r="A101" s="41"/>
      <c r="B101" s="42"/>
      <c r="C101" s="43"/>
      <c r="D101" s="230" t="s">
        <v>230</v>
      </c>
      <c r="E101" s="43"/>
      <c r="F101" s="231" t="s">
        <v>2132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230</v>
      </c>
      <c r="AU101" s="20" t="s">
        <v>80</v>
      </c>
    </row>
    <row r="102" spans="1:47" s="2" customFormat="1" ht="12">
      <c r="A102" s="41"/>
      <c r="B102" s="42"/>
      <c r="C102" s="43"/>
      <c r="D102" s="230" t="s">
        <v>1665</v>
      </c>
      <c r="E102" s="43"/>
      <c r="F102" s="290" t="s">
        <v>2133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1665</v>
      </c>
      <c r="AU102" s="20" t="s">
        <v>80</v>
      </c>
    </row>
    <row r="103" spans="1:65" s="2" customFormat="1" ht="24.15" customHeight="1">
      <c r="A103" s="41"/>
      <c r="B103" s="42"/>
      <c r="C103" s="217" t="s">
        <v>82</v>
      </c>
      <c r="D103" s="217" t="s">
        <v>223</v>
      </c>
      <c r="E103" s="218" t="s">
        <v>2139</v>
      </c>
      <c r="F103" s="219" t="s">
        <v>2140</v>
      </c>
      <c r="G103" s="220" t="s">
        <v>238</v>
      </c>
      <c r="H103" s="221">
        <v>26.4</v>
      </c>
      <c r="I103" s="222"/>
      <c r="J103" s="223">
        <f>ROUND(I103*H103,2)</f>
        <v>0</v>
      </c>
      <c r="K103" s="219" t="s">
        <v>632</v>
      </c>
      <c r="L103" s="47"/>
      <c r="M103" s="224" t="s">
        <v>19</v>
      </c>
      <c r="N103" s="225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228</v>
      </c>
      <c r="AT103" s="228" t="s">
        <v>223</v>
      </c>
      <c r="AU103" s="228" t="s">
        <v>80</v>
      </c>
      <c r="AY103" s="20" t="s">
        <v>221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80</v>
      </c>
      <c r="BK103" s="229">
        <f>ROUND(I103*H103,2)</f>
        <v>0</v>
      </c>
      <c r="BL103" s="20" t="s">
        <v>228</v>
      </c>
      <c r="BM103" s="228" t="s">
        <v>228</v>
      </c>
    </row>
    <row r="104" spans="1:47" s="2" customFormat="1" ht="12">
      <c r="A104" s="41"/>
      <c r="B104" s="42"/>
      <c r="C104" s="43"/>
      <c r="D104" s="230" t="s">
        <v>230</v>
      </c>
      <c r="E104" s="43"/>
      <c r="F104" s="231" t="s">
        <v>2140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230</v>
      </c>
      <c r="AU104" s="20" t="s">
        <v>80</v>
      </c>
    </row>
    <row r="105" spans="1:47" s="2" customFormat="1" ht="12">
      <c r="A105" s="41"/>
      <c r="B105" s="42"/>
      <c r="C105" s="43"/>
      <c r="D105" s="230" t="s">
        <v>1665</v>
      </c>
      <c r="E105" s="43"/>
      <c r="F105" s="290" t="s">
        <v>2141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1665</v>
      </c>
      <c r="AU105" s="20" t="s">
        <v>80</v>
      </c>
    </row>
    <row r="106" spans="1:65" s="2" customFormat="1" ht="24.15" customHeight="1">
      <c r="A106" s="41"/>
      <c r="B106" s="42"/>
      <c r="C106" s="217" t="s">
        <v>95</v>
      </c>
      <c r="D106" s="217" t="s">
        <v>223</v>
      </c>
      <c r="E106" s="218" t="s">
        <v>2142</v>
      </c>
      <c r="F106" s="219" t="s">
        <v>2143</v>
      </c>
      <c r="G106" s="220" t="s">
        <v>238</v>
      </c>
      <c r="H106" s="221">
        <v>88</v>
      </c>
      <c r="I106" s="222"/>
      <c r="J106" s="223">
        <f>ROUND(I106*H106,2)</f>
        <v>0</v>
      </c>
      <c r="K106" s="219" t="s">
        <v>632</v>
      </c>
      <c r="L106" s="47"/>
      <c r="M106" s="224" t="s">
        <v>19</v>
      </c>
      <c r="N106" s="225" t="s">
        <v>43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228</v>
      </c>
      <c r="AT106" s="228" t="s">
        <v>223</v>
      </c>
      <c r="AU106" s="228" t="s">
        <v>80</v>
      </c>
      <c r="AY106" s="20" t="s">
        <v>221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80</v>
      </c>
      <c r="BK106" s="229">
        <f>ROUND(I106*H106,2)</f>
        <v>0</v>
      </c>
      <c r="BL106" s="20" t="s">
        <v>228</v>
      </c>
      <c r="BM106" s="228" t="s">
        <v>264</v>
      </c>
    </row>
    <row r="107" spans="1:47" s="2" customFormat="1" ht="12">
      <c r="A107" s="41"/>
      <c r="B107" s="42"/>
      <c r="C107" s="43"/>
      <c r="D107" s="230" t="s">
        <v>230</v>
      </c>
      <c r="E107" s="43"/>
      <c r="F107" s="231" t="s">
        <v>2143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230</v>
      </c>
      <c r="AU107" s="20" t="s">
        <v>80</v>
      </c>
    </row>
    <row r="108" spans="1:47" s="2" customFormat="1" ht="12">
      <c r="A108" s="41"/>
      <c r="B108" s="42"/>
      <c r="C108" s="43"/>
      <c r="D108" s="230" t="s">
        <v>1665</v>
      </c>
      <c r="E108" s="43"/>
      <c r="F108" s="290" t="s">
        <v>2144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1665</v>
      </c>
      <c r="AU108" s="20" t="s">
        <v>80</v>
      </c>
    </row>
    <row r="109" spans="1:65" s="2" customFormat="1" ht="24.15" customHeight="1">
      <c r="A109" s="41"/>
      <c r="B109" s="42"/>
      <c r="C109" s="217" t="s">
        <v>228</v>
      </c>
      <c r="D109" s="217" t="s">
        <v>223</v>
      </c>
      <c r="E109" s="218" t="s">
        <v>2145</v>
      </c>
      <c r="F109" s="219" t="s">
        <v>2146</v>
      </c>
      <c r="G109" s="220" t="s">
        <v>238</v>
      </c>
      <c r="H109" s="221">
        <v>132</v>
      </c>
      <c r="I109" s="222"/>
      <c r="J109" s="223">
        <f>ROUND(I109*H109,2)</f>
        <v>0</v>
      </c>
      <c r="K109" s="219" t="s">
        <v>632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228</v>
      </c>
      <c r="AT109" s="228" t="s">
        <v>223</v>
      </c>
      <c r="AU109" s="228" t="s">
        <v>80</v>
      </c>
      <c r="AY109" s="20" t="s">
        <v>221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228</v>
      </c>
      <c r="BM109" s="228" t="s">
        <v>279</v>
      </c>
    </row>
    <row r="110" spans="1:47" s="2" customFormat="1" ht="12">
      <c r="A110" s="41"/>
      <c r="B110" s="42"/>
      <c r="C110" s="43"/>
      <c r="D110" s="230" t="s">
        <v>230</v>
      </c>
      <c r="E110" s="43"/>
      <c r="F110" s="231" t="s">
        <v>2147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230</v>
      </c>
      <c r="AU110" s="20" t="s">
        <v>80</v>
      </c>
    </row>
    <row r="111" spans="1:47" s="2" customFormat="1" ht="12">
      <c r="A111" s="41"/>
      <c r="B111" s="42"/>
      <c r="C111" s="43"/>
      <c r="D111" s="230" t="s">
        <v>1665</v>
      </c>
      <c r="E111" s="43"/>
      <c r="F111" s="290" t="s">
        <v>2148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1665</v>
      </c>
      <c r="AU111" s="20" t="s">
        <v>80</v>
      </c>
    </row>
    <row r="112" spans="1:65" s="2" customFormat="1" ht="24.15" customHeight="1">
      <c r="A112" s="41"/>
      <c r="B112" s="42"/>
      <c r="C112" s="217" t="s">
        <v>257</v>
      </c>
      <c r="D112" s="217" t="s">
        <v>223</v>
      </c>
      <c r="E112" s="218" t="s">
        <v>2149</v>
      </c>
      <c r="F112" s="219" t="s">
        <v>2150</v>
      </c>
      <c r="G112" s="220" t="s">
        <v>238</v>
      </c>
      <c r="H112" s="221">
        <v>22</v>
      </c>
      <c r="I112" s="222"/>
      <c r="J112" s="223">
        <f>ROUND(I112*H112,2)</f>
        <v>0</v>
      </c>
      <c r="K112" s="219" t="s">
        <v>632</v>
      </c>
      <c r="L112" s="47"/>
      <c r="M112" s="224" t="s">
        <v>19</v>
      </c>
      <c r="N112" s="225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228</v>
      </c>
      <c r="AT112" s="228" t="s">
        <v>223</v>
      </c>
      <c r="AU112" s="228" t="s">
        <v>80</v>
      </c>
      <c r="AY112" s="20" t="s">
        <v>221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80</v>
      </c>
      <c r="BK112" s="229">
        <f>ROUND(I112*H112,2)</f>
        <v>0</v>
      </c>
      <c r="BL112" s="20" t="s">
        <v>228</v>
      </c>
      <c r="BM112" s="228" t="s">
        <v>294</v>
      </c>
    </row>
    <row r="113" spans="1:47" s="2" customFormat="1" ht="12">
      <c r="A113" s="41"/>
      <c r="B113" s="42"/>
      <c r="C113" s="43"/>
      <c r="D113" s="230" t="s">
        <v>230</v>
      </c>
      <c r="E113" s="43"/>
      <c r="F113" s="231" t="s">
        <v>2151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230</v>
      </c>
      <c r="AU113" s="20" t="s">
        <v>80</v>
      </c>
    </row>
    <row r="114" spans="1:47" s="2" customFormat="1" ht="12">
      <c r="A114" s="41"/>
      <c r="B114" s="42"/>
      <c r="C114" s="43"/>
      <c r="D114" s="230" t="s">
        <v>1665</v>
      </c>
      <c r="E114" s="43"/>
      <c r="F114" s="290" t="s">
        <v>2148</v>
      </c>
      <c r="G114" s="43"/>
      <c r="H114" s="43"/>
      <c r="I114" s="232"/>
      <c r="J114" s="43"/>
      <c r="K114" s="43"/>
      <c r="L114" s="47"/>
      <c r="M114" s="233"/>
      <c r="N114" s="23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1665</v>
      </c>
      <c r="AU114" s="20" t="s">
        <v>80</v>
      </c>
    </row>
    <row r="115" spans="1:65" s="2" customFormat="1" ht="33" customHeight="1">
      <c r="A115" s="41"/>
      <c r="B115" s="42"/>
      <c r="C115" s="217" t="s">
        <v>264</v>
      </c>
      <c r="D115" s="217" t="s">
        <v>223</v>
      </c>
      <c r="E115" s="218" t="s">
        <v>2152</v>
      </c>
      <c r="F115" s="219" t="s">
        <v>2153</v>
      </c>
      <c r="G115" s="220" t="s">
        <v>238</v>
      </c>
      <c r="H115" s="221">
        <v>22</v>
      </c>
      <c r="I115" s="222"/>
      <c r="J115" s="223">
        <f>ROUND(I115*H115,2)</f>
        <v>0</v>
      </c>
      <c r="K115" s="219" t="s">
        <v>632</v>
      </c>
      <c r="L115" s="47"/>
      <c r="M115" s="224" t="s">
        <v>19</v>
      </c>
      <c r="N115" s="225" t="s">
        <v>43</v>
      </c>
      <c r="O115" s="87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8" t="s">
        <v>228</v>
      </c>
      <c r="AT115" s="228" t="s">
        <v>223</v>
      </c>
      <c r="AU115" s="228" t="s">
        <v>80</v>
      </c>
      <c r="AY115" s="20" t="s">
        <v>221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0" t="s">
        <v>80</v>
      </c>
      <c r="BK115" s="229">
        <f>ROUND(I115*H115,2)</f>
        <v>0</v>
      </c>
      <c r="BL115" s="20" t="s">
        <v>228</v>
      </c>
      <c r="BM115" s="228" t="s">
        <v>8</v>
      </c>
    </row>
    <row r="116" spans="1:47" s="2" customFormat="1" ht="12">
      <c r="A116" s="41"/>
      <c r="B116" s="42"/>
      <c r="C116" s="43"/>
      <c r="D116" s="230" t="s">
        <v>230</v>
      </c>
      <c r="E116" s="43"/>
      <c r="F116" s="231" t="s">
        <v>2154</v>
      </c>
      <c r="G116" s="43"/>
      <c r="H116" s="43"/>
      <c r="I116" s="232"/>
      <c r="J116" s="43"/>
      <c r="K116" s="43"/>
      <c r="L116" s="47"/>
      <c r="M116" s="233"/>
      <c r="N116" s="23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230</v>
      </c>
      <c r="AU116" s="20" t="s">
        <v>80</v>
      </c>
    </row>
    <row r="117" spans="1:65" s="2" customFormat="1" ht="33" customHeight="1">
      <c r="A117" s="41"/>
      <c r="B117" s="42"/>
      <c r="C117" s="217" t="s">
        <v>272</v>
      </c>
      <c r="D117" s="217" t="s">
        <v>223</v>
      </c>
      <c r="E117" s="218" t="s">
        <v>2155</v>
      </c>
      <c r="F117" s="219" t="s">
        <v>2156</v>
      </c>
      <c r="G117" s="220" t="s">
        <v>238</v>
      </c>
      <c r="H117" s="221">
        <v>22</v>
      </c>
      <c r="I117" s="222"/>
      <c r="J117" s="223">
        <f>ROUND(I117*H117,2)</f>
        <v>0</v>
      </c>
      <c r="K117" s="219" t="s">
        <v>632</v>
      </c>
      <c r="L117" s="47"/>
      <c r="M117" s="224" t="s">
        <v>19</v>
      </c>
      <c r="N117" s="225" t="s">
        <v>43</v>
      </c>
      <c r="O117" s="87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8" t="s">
        <v>228</v>
      </c>
      <c r="AT117" s="228" t="s">
        <v>223</v>
      </c>
      <c r="AU117" s="228" t="s">
        <v>80</v>
      </c>
      <c r="AY117" s="20" t="s">
        <v>221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0" t="s">
        <v>80</v>
      </c>
      <c r="BK117" s="229">
        <f>ROUND(I117*H117,2)</f>
        <v>0</v>
      </c>
      <c r="BL117" s="20" t="s">
        <v>228</v>
      </c>
      <c r="BM117" s="228" t="s">
        <v>323</v>
      </c>
    </row>
    <row r="118" spans="1:47" s="2" customFormat="1" ht="12">
      <c r="A118" s="41"/>
      <c r="B118" s="42"/>
      <c r="C118" s="43"/>
      <c r="D118" s="230" t="s">
        <v>230</v>
      </c>
      <c r="E118" s="43"/>
      <c r="F118" s="231" t="s">
        <v>2156</v>
      </c>
      <c r="G118" s="43"/>
      <c r="H118" s="43"/>
      <c r="I118" s="232"/>
      <c r="J118" s="43"/>
      <c r="K118" s="43"/>
      <c r="L118" s="47"/>
      <c r="M118" s="233"/>
      <c r="N118" s="234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230</v>
      </c>
      <c r="AU118" s="20" t="s">
        <v>80</v>
      </c>
    </row>
    <row r="119" spans="1:65" s="2" customFormat="1" ht="24.15" customHeight="1">
      <c r="A119" s="41"/>
      <c r="B119" s="42"/>
      <c r="C119" s="217" t="s">
        <v>279</v>
      </c>
      <c r="D119" s="217" t="s">
        <v>223</v>
      </c>
      <c r="E119" s="218" t="s">
        <v>2157</v>
      </c>
      <c r="F119" s="219" t="s">
        <v>2158</v>
      </c>
      <c r="G119" s="220" t="s">
        <v>238</v>
      </c>
      <c r="H119" s="221">
        <v>44</v>
      </c>
      <c r="I119" s="222"/>
      <c r="J119" s="223">
        <f>ROUND(I119*H119,2)</f>
        <v>0</v>
      </c>
      <c r="K119" s="219" t="s">
        <v>632</v>
      </c>
      <c r="L119" s="47"/>
      <c r="M119" s="224" t="s">
        <v>19</v>
      </c>
      <c r="N119" s="225" t="s">
        <v>43</v>
      </c>
      <c r="O119" s="87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8" t="s">
        <v>228</v>
      </c>
      <c r="AT119" s="228" t="s">
        <v>223</v>
      </c>
      <c r="AU119" s="228" t="s">
        <v>80</v>
      </c>
      <c r="AY119" s="20" t="s">
        <v>221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0" t="s">
        <v>80</v>
      </c>
      <c r="BK119" s="229">
        <f>ROUND(I119*H119,2)</f>
        <v>0</v>
      </c>
      <c r="BL119" s="20" t="s">
        <v>228</v>
      </c>
      <c r="BM119" s="228" t="s">
        <v>341</v>
      </c>
    </row>
    <row r="120" spans="1:47" s="2" customFormat="1" ht="12">
      <c r="A120" s="41"/>
      <c r="B120" s="42"/>
      <c r="C120" s="43"/>
      <c r="D120" s="230" t="s">
        <v>230</v>
      </c>
      <c r="E120" s="43"/>
      <c r="F120" s="231" t="s">
        <v>2158</v>
      </c>
      <c r="G120" s="43"/>
      <c r="H120" s="43"/>
      <c r="I120" s="232"/>
      <c r="J120" s="43"/>
      <c r="K120" s="43"/>
      <c r="L120" s="47"/>
      <c r="M120" s="233"/>
      <c r="N120" s="23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230</v>
      </c>
      <c r="AU120" s="20" t="s">
        <v>80</v>
      </c>
    </row>
    <row r="121" spans="1:65" s="2" customFormat="1" ht="24.15" customHeight="1">
      <c r="A121" s="41"/>
      <c r="B121" s="42"/>
      <c r="C121" s="217" t="s">
        <v>286</v>
      </c>
      <c r="D121" s="217" t="s">
        <v>223</v>
      </c>
      <c r="E121" s="218" t="s">
        <v>2159</v>
      </c>
      <c r="F121" s="219" t="s">
        <v>2160</v>
      </c>
      <c r="G121" s="220" t="s">
        <v>238</v>
      </c>
      <c r="H121" s="221">
        <v>7.33</v>
      </c>
      <c r="I121" s="222"/>
      <c r="J121" s="223">
        <f>ROUND(I121*H121,2)</f>
        <v>0</v>
      </c>
      <c r="K121" s="219" t="s">
        <v>632</v>
      </c>
      <c r="L121" s="47"/>
      <c r="M121" s="224" t="s">
        <v>19</v>
      </c>
      <c r="N121" s="225" t="s">
        <v>43</v>
      </c>
      <c r="O121" s="87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8" t="s">
        <v>228</v>
      </c>
      <c r="AT121" s="228" t="s">
        <v>223</v>
      </c>
      <c r="AU121" s="228" t="s">
        <v>80</v>
      </c>
      <c r="AY121" s="20" t="s">
        <v>221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0" t="s">
        <v>80</v>
      </c>
      <c r="BK121" s="229">
        <f>ROUND(I121*H121,2)</f>
        <v>0</v>
      </c>
      <c r="BL121" s="20" t="s">
        <v>228</v>
      </c>
      <c r="BM121" s="228" t="s">
        <v>355</v>
      </c>
    </row>
    <row r="122" spans="1:47" s="2" customFormat="1" ht="12">
      <c r="A122" s="41"/>
      <c r="B122" s="42"/>
      <c r="C122" s="43"/>
      <c r="D122" s="230" t="s">
        <v>230</v>
      </c>
      <c r="E122" s="43"/>
      <c r="F122" s="231" t="s">
        <v>2160</v>
      </c>
      <c r="G122" s="43"/>
      <c r="H122" s="43"/>
      <c r="I122" s="232"/>
      <c r="J122" s="43"/>
      <c r="K122" s="43"/>
      <c r="L122" s="47"/>
      <c r="M122" s="233"/>
      <c r="N122" s="234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230</v>
      </c>
      <c r="AU122" s="20" t="s">
        <v>80</v>
      </c>
    </row>
    <row r="123" spans="1:47" s="2" customFormat="1" ht="12">
      <c r="A123" s="41"/>
      <c r="B123" s="42"/>
      <c r="C123" s="43"/>
      <c r="D123" s="230" t="s">
        <v>1665</v>
      </c>
      <c r="E123" s="43"/>
      <c r="F123" s="290" t="s">
        <v>2161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1665</v>
      </c>
      <c r="AU123" s="20" t="s">
        <v>80</v>
      </c>
    </row>
    <row r="124" spans="1:65" s="2" customFormat="1" ht="24.15" customHeight="1">
      <c r="A124" s="41"/>
      <c r="B124" s="42"/>
      <c r="C124" s="217" t="s">
        <v>294</v>
      </c>
      <c r="D124" s="217" t="s">
        <v>223</v>
      </c>
      <c r="E124" s="218" t="s">
        <v>2162</v>
      </c>
      <c r="F124" s="219" t="s">
        <v>2163</v>
      </c>
      <c r="G124" s="220" t="s">
        <v>238</v>
      </c>
      <c r="H124" s="221">
        <v>14.67</v>
      </c>
      <c r="I124" s="222"/>
      <c r="J124" s="223">
        <f>ROUND(I124*H124,2)</f>
        <v>0</v>
      </c>
      <c r="K124" s="219" t="s">
        <v>632</v>
      </c>
      <c r="L124" s="47"/>
      <c r="M124" s="224" t="s">
        <v>19</v>
      </c>
      <c r="N124" s="225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228</v>
      </c>
      <c r="AT124" s="228" t="s">
        <v>223</v>
      </c>
      <c r="AU124" s="228" t="s">
        <v>80</v>
      </c>
      <c r="AY124" s="20" t="s">
        <v>221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80</v>
      </c>
      <c r="BK124" s="229">
        <f>ROUND(I124*H124,2)</f>
        <v>0</v>
      </c>
      <c r="BL124" s="20" t="s">
        <v>228</v>
      </c>
      <c r="BM124" s="228" t="s">
        <v>370</v>
      </c>
    </row>
    <row r="125" spans="1:47" s="2" customFormat="1" ht="12">
      <c r="A125" s="41"/>
      <c r="B125" s="42"/>
      <c r="C125" s="43"/>
      <c r="D125" s="230" t="s">
        <v>230</v>
      </c>
      <c r="E125" s="43"/>
      <c r="F125" s="231" t="s">
        <v>2163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230</v>
      </c>
      <c r="AU125" s="20" t="s">
        <v>80</v>
      </c>
    </row>
    <row r="126" spans="1:47" s="2" customFormat="1" ht="12">
      <c r="A126" s="41"/>
      <c r="B126" s="42"/>
      <c r="C126" s="43"/>
      <c r="D126" s="230" t="s">
        <v>1665</v>
      </c>
      <c r="E126" s="43"/>
      <c r="F126" s="290" t="s">
        <v>2164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1665</v>
      </c>
      <c r="AU126" s="20" t="s">
        <v>80</v>
      </c>
    </row>
    <row r="127" spans="1:65" s="2" customFormat="1" ht="16.5" customHeight="1">
      <c r="A127" s="41"/>
      <c r="B127" s="42"/>
      <c r="C127" s="217" t="s">
        <v>302</v>
      </c>
      <c r="D127" s="217" t="s">
        <v>223</v>
      </c>
      <c r="E127" s="218" t="s">
        <v>2165</v>
      </c>
      <c r="F127" s="219" t="s">
        <v>2166</v>
      </c>
      <c r="G127" s="220" t="s">
        <v>267</v>
      </c>
      <c r="H127" s="221">
        <v>44</v>
      </c>
      <c r="I127" s="222"/>
      <c r="J127" s="223">
        <f>ROUND(I127*H127,2)</f>
        <v>0</v>
      </c>
      <c r="K127" s="219" t="s">
        <v>632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228</v>
      </c>
      <c r="AT127" s="228" t="s">
        <v>223</v>
      </c>
      <c r="AU127" s="228" t="s">
        <v>80</v>
      </c>
      <c r="AY127" s="20" t="s">
        <v>221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80</v>
      </c>
      <c r="BK127" s="229">
        <f>ROUND(I127*H127,2)</f>
        <v>0</v>
      </c>
      <c r="BL127" s="20" t="s">
        <v>228</v>
      </c>
      <c r="BM127" s="228" t="s">
        <v>381</v>
      </c>
    </row>
    <row r="128" spans="1:47" s="2" customFormat="1" ht="12">
      <c r="A128" s="41"/>
      <c r="B128" s="42"/>
      <c r="C128" s="43"/>
      <c r="D128" s="230" t="s">
        <v>230</v>
      </c>
      <c r="E128" s="43"/>
      <c r="F128" s="231" t="s">
        <v>2166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230</v>
      </c>
      <c r="AU128" s="20" t="s">
        <v>80</v>
      </c>
    </row>
    <row r="129" spans="1:65" s="2" customFormat="1" ht="24.15" customHeight="1">
      <c r="A129" s="41"/>
      <c r="B129" s="42"/>
      <c r="C129" s="217" t="s">
        <v>8</v>
      </c>
      <c r="D129" s="217" t="s">
        <v>223</v>
      </c>
      <c r="E129" s="218" t="s">
        <v>2167</v>
      </c>
      <c r="F129" s="219" t="s">
        <v>2168</v>
      </c>
      <c r="G129" s="220" t="s">
        <v>238</v>
      </c>
      <c r="H129" s="221">
        <v>66</v>
      </c>
      <c r="I129" s="222"/>
      <c r="J129" s="223">
        <f>ROUND(I129*H129,2)</f>
        <v>0</v>
      </c>
      <c r="K129" s="219" t="s">
        <v>632</v>
      </c>
      <c r="L129" s="47"/>
      <c r="M129" s="224" t="s">
        <v>19</v>
      </c>
      <c r="N129" s="225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228</v>
      </c>
      <c r="AT129" s="228" t="s">
        <v>223</v>
      </c>
      <c r="AU129" s="228" t="s">
        <v>80</v>
      </c>
      <c r="AY129" s="20" t="s">
        <v>221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80</v>
      </c>
      <c r="BK129" s="229">
        <f>ROUND(I129*H129,2)</f>
        <v>0</v>
      </c>
      <c r="BL129" s="20" t="s">
        <v>228</v>
      </c>
      <c r="BM129" s="228" t="s">
        <v>396</v>
      </c>
    </row>
    <row r="130" spans="1:47" s="2" customFormat="1" ht="12">
      <c r="A130" s="41"/>
      <c r="B130" s="42"/>
      <c r="C130" s="43"/>
      <c r="D130" s="230" t="s">
        <v>230</v>
      </c>
      <c r="E130" s="43"/>
      <c r="F130" s="231" t="s">
        <v>2168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230</v>
      </c>
      <c r="AU130" s="20" t="s">
        <v>80</v>
      </c>
    </row>
    <row r="131" spans="1:47" s="2" customFormat="1" ht="12">
      <c r="A131" s="41"/>
      <c r="B131" s="42"/>
      <c r="C131" s="43"/>
      <c r="D131" s="230" t="s">
        <v>1665</v>
      </c>
      <c r="E131" s="43"/>
      <c r="F131" s="290" t="s">
        <v>2169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1665</v>
      </c>
      <c r="AU131" s="20" t="s">
        <v>80</v>
      </c>
    </row>
    <row r="132" spans="1:65" s="2" customFormat="1" ht="24.15" customHeight="1">
      <c r="A132" s="41"/>
      <c r="B132" s="42"/>
      <c r="C132" s="217" t="s">
        <v>316</v>
      </c>
      <c r="D132" s="217" t="s">
        <v>223</v>
      </c>
      <c r="E132" s="218" t="s">
        <v>2170</v>
      </c>
      <c r="F132" s="219" t="s">
        <v>2171</v>
      </c>
      <c r="G132" s="220" t="s">
        <v>267</v>
      </c>
      <c r="H132" s="221">
        <v>44</v>
      </c>
      <c r="I132" s="222"/>
      <c r="J132" s="223">
        <f>ROUND(I132*H132,2)</f>
        <v>0</v>
      </c>
      <c r="K132" s="219" t="s">
        <v>632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228</v>
      </c>
      <c r="AT132" s="228" t="s">
        <v>223</v>
      </c>
      <c r="AU132" s="228" t="s">
        <v>80</v>
      </c>
      <c r="AY132" s="20" t="s">
        <v>221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80</v>
      </c>
      <c r="BK132" s="229">
        <f>ROUND(I132*H132,2)</f>
        <v>0</v>
      </c>
      <c r="BL132" s="20" t="s">
        <v>228</v>
      </c>
      <c r="BM132" s="228" t="s">
        <v>431</v>
      </c>
    </row>
    <row r="133" spans="1:47" s="2" customFormat="1" ht="12">
      <c r="A133" s="41"/>
      <c r="B133" s="42"/>
      <c r="C133" s="43"/>
      <c r="D133" s="230" t="s">
        <v>230</v>
      </c>
      <c r="E133" s="43"/>
      <c r="F133" s="231" t="s">
        <v>2171</v>
      </c>
      <c r="G133" s="43"/>
      <c r="H133" s="43"/>
      <c r="I133" s="232"/>
      <c r="J133" s="43"/>
      <c r="K133" s="43"/>
      <c r="L133" s="47"/>
      <c r="M133" s="233"/>
      <c r="N133" s="234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230</v>
      </c>
      <c r="AU133" s="20" t="s">
        <v>80</v>
      </c>
    </row>
    <row r="134" spans="1:47" s="2" customFormat="1" ht="12">
      <c r="A134" s="41"/>
      <c r="B134" s="42"/>
      <c r="C134" s="43"/>
      <c r="D134" s="230" t="s">
        <v>1665</v>
      </c>
      <c r="E134" s="43"/>
      <c r="F134" s="290" t="s">
        <v>2440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1665</v>
      </c>
      <c r="AU134" s="20" t="s">
        <v>80</v>
      </c>
    </row>
    <row r="135" spans="1:63" s="12" customFormat="1" ht="25.9" customHeight="1">
      <c r="A135" s="12"/>
      <c r="B135" s="201"/>
      <c r="C135" s="202"/>
      <c r="D135" s="203" t="s">
        <v>71</v>
      </c>
      <c r="E135" s="204" t="s">
        <v>83</v>
      </c>
      <c r="F135" s="204" t="s">
        <v>2173</v>
      </c>
      <c r="G135" s="202"/>
      <c r="H135" s="202"/>
      <c r="I135" s="205"/>
      <c r="J135" s="206">
        <f>BK135</f>
        <v>0</v>
      </c>
      <c r="K135" s="202"/>
      <c r="L135" s="207"/>
      <c r="M135" s="208"/>
      <c r="N135" s="209"/>
      <c r="O135" s="209"/>
      <c r="P135" s="210">
        <f>SUM(P136:P137)</f>
        <v>0</v>
      </c>
      <c r="Q135" s="209"/>
      <c r="R135" s="210">
        <f>SUM(R136:R137)</f>
        <v>0</v>
      </c>
      <c r="S135" s="209"/>
      <c r="T135" s="211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80</v>
      </c>
      <c r="AT135" s="213" t="s">
        <v>71</v>
      </c>
      <c r="AU135" s="213" t="s">
        <v>72</v>
      </c>
      <c r="AY135" s="212" t="s">
        <v>221</v>
      </c>
      <c r="BK135" s="214">
        <f>SUM(BK136:BK137)</f>
        <v>0</v>
      </c>
    </row>
    <row r="136" spans="1:65" s="2" customFormat="1" ht="16.5" customHeight="1">
      <c r="A136" s="41"/>
      <c r="B136" s="42"/>
      <c r="C136" s="217" t="s">
        <v>323</v>
      </c>
      <c r="D136" s="217" t="s">
        <v>223</v>
      </c>
      <c r="E136" s="218" t="s">
        <v>2441</v>
      </c>
      <c r="F136" s="219" t="s">
        <v>2442</v>
      </c>
      <c r="G136" s="220" t="s">
        <v>336</v>
      </c>
      <c r="H136" s="221">
        <v>1</v>
      </c>
      <c r="I136" s="222"/>
      <c r="J136" s="223">
        <f>ROUND(I136*H136,2)</f>
        <v>0</v>
      </c>
      <c r="K136" s="219" t="s">
        <v>632</v>
      </c>
      <c r="L136" s="47"/>
      <c r="M136" s="224" t="s">
        <v>19</v>
      </c>
      <c r="N136" s="225" t="s">
        <v>43</v>
      </c>
      <c r="O136" s="87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8" t="s">
        <v>228</v>
      </c>
      <c r="AT136" s="228" t="s">
        <v>223</v>
      </c>
      <c r="AU136" s="228" t="s">
        <v>80</v>
      </c>
      <c r="AY136" s="20" t="s">
        <v>221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0" t="s">
        <v>80</v>
      </c>
      <c r="BK136" s="229">
        <f>ROUND(I136*H136,2)</f>
        <v>0</v>
      </c>
      <c r="BL136" s="20" t="s">
        <v>228</v>
      </c>
      <c r="BM136" s="228" t="s">
        <v>461</v>
      </c>
    </row>
    <row r="137" spans="1:47" s="2" customFormat="1" ht="12">
      <c r="A137" s="41"/>
      <c r="B137" s="42"/>
      <c r="C137" s="43"/>
      <c r="D137" s="230" t="s">
        <v>230</v>
      </c>
      <c r="E137" s="43"/>
      <c r="F137" s="231" t="s">
        <v>2442</v>
      </c>
      <c r="G137" s="43"/>
      <c r="H137" s="43"/>
      <c r="I137" s="232"/>
      <c r="J137" s="43"/>
      <c r="K137" s="43"/>
      <c r="L137" s="47"/>
      <c r="M137" s="233"/>
      <c r="N137" s="234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230</v>
      </c>
      <c r="AU137" s="20" t="s">
        <v>80</v>
      </c>
    </row>
    <row r="138" spans="1:63" s="12" customFormat="1" ht="25.9" customHeight="1">
      <c r="A138" s="12"/>
      <c r="B138" s="201"/>
      <c r="C138" s="202"/>
      <c r="D138" s="203" t="s">
        <v>71</v>
      </c>
      <c r="E138" s="204" t="s">
        <v>2190</v>
      </c>
      <c r="F138" s="204" t="s">
        <v>101</v>
      </c>
      <c r="G138" s="202"/>
      <c r="H138" s="202"/>
      <c r="I138" s="205"/>
      <c r="J138" s="206">
        <f>BK138</f>
        <v>0</v>
      </c>
      <c r="K138" s="202"/>
      <c r="L138" s="207"/>
      <c r="M138" s="208"/>
      <c r="N138" s="209"/>
      <c r="O138" s="209"/>
      <c r="P138" s="210">
        <f>SUM(P139:P167)</f>
        <v>0</v>
      </c>
      <c r="Q138" s="209"/>
      <c r="R138" s="210">
        <f>SUM(R139:R167)</f>
        <v>0</v>
      </c>
      <c r="S138" s="209"/>
      <c r="T138" s="211">
        <f>SUM(T139:T167)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2" t="s">
        <v>80</v>
      </c>
      <c r="AT138" s="213" t="s">
        <v>71</v>
      </c>
      <c r="AU138" s="213" t="s">
        <v>72</v>
      </c>
      <c r="AY138" s="212" t="s">
        <v>221</v>
      </c>
      <c r="BK138" s="214">
        <f>SUM(BK139:BK167)</f>
        <v>0</v>
      </c>
    </row>
    <row r="139" spans="1:65" s="2" customFormat="1" ht="37.8" customHeight="1">
      <c r="A139" s="41"/>
      <c r="B139" s="42"/>
      <c r="C139" s="217" t="s">
        <v>333</v>
      </c>
      <c r="D139" s="217" t="s">
        <v>223</v>
      </c>
      <c r="E139" s="218" t="s">
        <v>2443</v>
      </c>
      <c r="F139" s="219" t="s">
        <v>2444</v>
      </c>
      <c r="G139" s="220" t="s">
        <v>305</v>
      </c>
      <c r="H139" s="221">
        <v>60</v>
      </c>
      <c r="I139" s="222"/>
      <c r="J139" s="223">
        <f>ROUND(I139*H139,2)</f>
        <v>0</v>
      </c>
      <c r="K139" s="219" t="s">
        <v>632</v>
      </c>
      <c r="L139" s="47"/>
      <c r="M139" s="224" t="s">
        <v>19</v>
      </c>
      <c r="N139" s="225" t="s">
        <v>43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228</v>
      </c>
      <c r="AT139" s="228" t="s">
        <v>223</v>
      </c>
      <c r="AU139" s="228" t="s">
        <v>80</v>
      </c>
      <c r="AY139" s="20" t="s">
        <v>221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0" t="s">
        <v>80</v>
      </c>
      <c r="BK139" s="229">
        <f>ROUND(I139*H139,2)</f>
        <v>0</v>
      </c>
      <c r="BL139" s="20" t="s">
        <v>228</v>
      </c>
      <c r="BM139" s="228" t="s">
        <v>473</v>
      </c>
    </row>
    <row r="140" spans="1:47" s="2" customFormat="1" ht="12">
      <c r="A140" s="41"/>
      <c r="B140" s="42"/>
      <c r="C140" s="43"/>
      <c r="D140" s="230" t="s">
        <v>230</v>
      </c>
      <c r="E140" s="43"/>
      <c r="F140" s="231" t="s">
        <v>2444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230</v>
      </c>
      <c r="AU140" s="20" t="s">
        <v>80</v>
      </c>
    </row>
    <row r="141" spans="1:47" s="2" customFormat="1" ht="12">
      <c r="A141" s="41"/>
      <c r="B141" s="42"/>
      <c r="C141" s="43"/>
      <c r="D141" s="230" t="s">
        <v>1665</v>
      </c>
      <c r="E141" s="43"/>
      <c r="F141" s="290" t="s">
        <v>2445</v>
      </c>
      <c r="G141" s="43"/>
      <c r="H141" s="43"/>
      <c r="I141" s="232"/>
      <c r="J141" s="43"/>
      <c r="K141" s="43"/>
      <c r="L141" s="47"/>
      <c r="M141" s="233"/>
      <c r="N141" s="23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1665</v>
      </c>
      <c r="AU141" s="20" t="s">
        <v>80</v>
      </c>
    </row>
    <row r="142" spans="1:65" s="2" customFormat="1" ht="33" customHeight="1">
      <c r="A142" s="41"/>
      <c r="B142" s="42"/>
      <c r="C142" s="217" t="s">
        <v>341</v>
      </c>
      <c r="D142" s="217" t="s">
        <v>223</v>
      </c>
      <c r="E142" s="218" t="s">
        <v>2446</v>
      </c>
      <c r="F142" s="219" t="s">
        <v>2447</v>
      </c>
      <c r="G142" s="220" t="s">
        <v>305</v>
      </c>
      <c r="H142" s="221">
        <v>55</v>
      </c>
      <c r="I142" s="222"/>
      <c r="J142" s="223">
        <f>ROUND(I142*H142,2)</f>
        <v>0</v>
      </c>
      <c r="K142" s="219" t="s">
        <v>632</v>
      </c>
      <c r="L142" s="47"/>
      <c r="M142" s="224" t="s">
        <v>19</v>
      </c>
      <c r="N142" s="225" t="s">
        <v>43</v>
      </c>
      <c r="O142" s="87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8" t="s">
        <v>228</v>
      </c>
      <c r="AT142" s="228" t="s">
        <v>223</v>
      </c>
      <c r="AU142" s="228" t="s">
        <v>80</v>
      </c>
      <c r="AY142" s="20" t="s">
        <v>221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0" t="s">
        <v>80</v>
      </c>
      <c r="BK142" s="229">
        <f>ROUND(I142*H142,2)</f>
        <v>0</v>
      </c>
      <c r="BL142" s="20" t="s">
        <v>228</v>
      </c>
      <c r="BM142" s="228" t="s">
        <v>484</v>
      </c>
    </row>
    <row r="143" spans="1:47" s="2" customFormat="1" ht="12">
      <c r="A143" s="41"/>
      <c r="B143" s="42"/>
      <c r="C143" s="43"/>
      <c r="D143" s="230" t="s">
        <v>230</v>
      </c>
      <c r="E143" s="43"/>
      <c r="F143" s="231" t="s">
        <v>2447</v>
      </c>
      <c r="G143" s="43"/>
      <c r="H143" s="43"/>
      <c r="I143" s="232"/>
      <c r="J143" s="43"/>
      <c r="K143" s="43"/>
      <c r="L143" s="47"/>
      <c r="M143" s="233"/>
      <c r="N143" s="23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230</v>
      </c>
      <c r="AU143" s="20" t="s">
        <v>80</v>
      </c>
    </row>
    <row r="144" spans="1:47" s="2" customFormat="1" ht="12">
      <c r="A144" s="41"/>
      <c r="B144" s="42"/>
      <c r="C144" s="43"/>
      <c r="D144" s="230" t="s">
        <v>1665</v>
      </c>
      <c r="E144" s="43"/>
      <c r="F144" s="290" t="s">
        <v>2448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1665</v>
      </c>
      <c r="AU144" s="20" t="s">
        <v>80</v>
      </c>
    </row>
    <row r="145" spans="1:65" s="2" customFormat="1" ht="33" customHeight="1">
      <c r="A145" s="41"/>
      <c r="B145" s="42"/>
      <c r="C145" s="217" t="s">
        <v>348</v>
      </c>
      <c r="D145" s="217" t="s">
        <v>223</v>
      </c>
      <c r="E145" s="218" t="s">
        <v>2449</v>
      </c>
      <c r="F145" s="219" t="s">
        <v>2450</v>
      </c>
      <c r="G145" s="220" t="s">
        <v>305</v>
      </c>
      <c r="H145" s="221">
        <v>58</v>
      </c>
      <c r="I145" s="222"/>
      <c r="J145" s="223">
        <f>ROUND(I145*H145,2)</f>
        <v>0</v>
      </c>
      <c r="K145" s="219" t="s">
        <v>632</v>
      </c>
      <c r="L145" s="47"/>
      <c r="M145" s="224" t="s">
        <v>19</v>
      </c>
      <c r="N145" s="225" t="s">
        <v>43</v>
      </c>
      <c r="O145" s="87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228</v>
      </c>
      <c r="AT145" s="228" t="s">
        <v>223</v>
      </c>
      <c r="AU145" s="228" t="s">
        <v>80</v>
      </c>
      <c r="AY145" s="20" t="s">
        <v>221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0" t="s">
        <v>80</v>
      </c>
      <c r="BK145" s="229">
        <f>ROUND(I145*H145,2)</f>
        <v>0</v>
      </c>
      <c r="BL145" s="20" t="s">
        <v>228</v>
      </c>
      <c r="BM145" s="228" t="s">
        <v>497</v>
      </c>
    </row>
    <row r="146" spans="1:47" s="2" customFormat="1" ht="12">
      <c r="A146" s="41"/>
      <c r="B146" s="42"/>
      <c r="C146" s="43"/>
      <c r="D146" s="230" t="s">
        <v>230</v>
      </c>
      <c r="E146" s="43"/>
      <c r="F146" s="231" t="s">
        <v>2450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230</v>
      </c>
      <c r="AU146" s="20" t="s">
        <v>80</v>
      </c>
    </row>
    <row r="147" spans="1:47" s="2" customFormat="1" ht="12">
      <c r="A147" s="41"/>
      <c r="B147" s="42"/>
      <c r="C147" s="43"/>
      <c r="D147" s="230" t="s">
        <v>1665</v>
      </c>
      <c r="E147" s="43"/>
      <c r="F147" s="290" t="s">
        <v>2448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1665</v>
      </c>
      <c r="AU147" s="20" t="s">
        <v>80</v>
      </c>
    </row>
    <row r="148" spans="1:65" s="2" customFormat="1" ht="33" customHeight="1">
      <c r="A148" s="41"/>
      <c r="B148" s="42"/>
      <c r="C148" s="217" t="s">
        <v>355</v>
      </c>
      <c r="D148" s="217" t="s">
        <v>223</v>
      </c>
      <c r="E148" s="218" t="s">
        <v>2451</v>
      </c>
      <c r="F148" s="219" t="s">
        <v>2452</v>
      </c>
      <c r="G148" s="220" t="s">
        <v>305</v>
      </c>
      <c r="H148" s="221">
        <v>10</v>
      </c>
      <c r="I148" s="222"/>
      <c r="J148" s="223">
        <f>ROUND(I148*H148,2)</f>
        <v>0</v>
      </c>
      <c r="K148" s="219" t="s">
        <v>632</v>
      </c>
      <c r="L148" s="47"/>
      <c r="M148" s="224" t="s">
        <v>19</v>
      </c>
      <c r="N148" s="225" t="s">
        <v>43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228</v>
      </c>
      <c r="AT148" s="228" t="s">
        <v>223</v>
      </c>
      <c r="AU148" s="228" t="s">
        <v>80</v>
      </c>
      <c r="AY148" s="20" t="s">
        <v>221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0" t="s">
        <v>80</v>
      </c>
      <c r="BK148" s="229">
        <f>ROUND(I148*H148,2)</f>
        <v>0</v>
      </c>
      <c r="BL148" s="20" t="s">
        <v>228</v>
      </c>
      <c r="BM148" s="228" t="s">
        <v>508</v>
      </c>
    </row>
    <row r="149" spans="1:47" s="2" customFormat="1" ht="12">
      <c r="A149" s="41"/>
      <c r="B149" s="42"/>
      <c r="C149" s="43"/>
      <c r="D149" s="230" t="s">
        <v>230</v>
      </c>
      <c r="E149" s="43"/>
      <c r="F149" s="231" t="s">
        <v>2452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230</v>
      </c>
      <c r="AU149" s="20" t="s">
        <v>80</v>
      </c>
    </row>
    <row r="150" spans="1:47" s="2" customFormat="1" ht="12">
      <c r="A150" s="41"/>
      <c r="B150" s="42"/>
      <c r="C150" s="43"/>
      <c r="D150" s="230" t="s">
        <v>1665</v>
      </c>
      <c r="E150" s="43"/>
      <c r="F150" s="290" t="s">
        <v>2448</v>
      </c>
      <c r="G150" s="43"/>
      <c r="H150" s="43"/>
      <c r="I150" s="232"/>
      <c r="J150" s="43"/>
      <c r="K150" s="43"/>
      <c r="L150" s="47"/>
      <c r="M150" s="233"/>
      <c r="N150" s="23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1665</v>
      </c>
      <c r="AU150" s="20" t="s">
        <v>80</v>
      </c>
    </row>
    <row r="151" spans="1:65" s="2" customFormat="1" ht="49.05" customHeight="1">
      <c r="A151" s="41"/>
      <c r="B151" s="42"/>
      <c r="C151" s="217" t="s">
        <v>362</v>
      </c>
      <c r="D151" s="217" t="s">
        <v>223</v>
      </c>
      <c r="E151" s="218" t="s">
        <v>2453</v>
      </c>
      <c r="F151" s="219" t="s">
        <v>2454</v>
      </c>
      <c r="G151" s="220" t="s">
        <v>305</v>
      </c>
      <c r="H151" s="221">
        <v>23</v>
      </c>
      <c r="I151" s="222"/>
      <c r="J151" s="223">
        <f>ROUND(I151*H151,2)</f>
        <v>0</v>
      </c>
      <c r="K151" s="219" t="s">
        <v>632</v>
      </c>
      <c r="L151" s="47"/>
      <c r="M151" s="224" t="s">
        <v>19</v>
      </c>
      <c r="N151" s="225" t="s">
        <v>43</v>
      </c>
      <c r="O151" s="87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8" t="s">
        <v>228</v>
      </c>
      <c r="AT151" s="228" t="s">
        <v>223</v>
      </c>
      <c r="AU151" s="228" t="s">
        <v>80</v>
      </c>
      <c r="AY151" s="20" t="s">
        <v>221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0" t="s">
        <v>80</v>
      </c>
      <c r="BK151" s="229">
        <f>ROUND(I151*H151,2)</f>
        <v>0</v>
      </c>
      <c r="BL151" s="20" t="s">
        <v>228</v>
      </c>
      <c r="BM151" s="228" t="s">
        <v>520</v>
      </c>
    </row>
    <row r="152" spans="1:47" s="2" customFormat="1" ht="12">
      <c r="A152" s="41"/>
      <c r="B152" s="42"/>
      <c r="C152" s="43"/>
      <c r="D152" s="230" t="s">
        <v>230</v>
      </c>
      <c r="E152" s="43"/>
      <c r="F152" s="231" t="s">
        <v>2455</v>
      </c>
      <c r="G152" s="43"/>
      <c r="H152" s="43"/>
      <c r="I152" s="232"/>
      <c r="J152" s="43"/>
      <c r="K152" s="43"/>
      <c r="L152" s="47"/>
      <c r="M152" s="233"/>
      <c r="N152" s="23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230</v>
      </c>
      <c r="AU152" s="20" t="s">
        <v>80</v>
      </c>
    </row>
    <row r="153" spans="1:65" s="2" customFormat="1" ht="49.05" customHeight="1">
      <c r="A153" s="41"/>
      <c r="B153" s="42"/>
      <c r="C153" s="217" t="s">
        <v>370</v>
      </c>
      <c r="D153" s="217" t="s">
        <v>223</v>
      </c>
      <c r="E153" s="218" t="s">
        <v>2456</v>
      </c>
      <c r="F153" s="219" t="s">
        <v>2457</v>
      </c>
      <c r="G153" s="220" t="s">
        <v>305</v>
      </c>
      <c r="H153" s="221">
        <v>58</v>
      </c>
      <c r="I153" s="222"/>
      <c r="J153" s="223">
        <f>ROUND(I153*H153,2)</f>
        <v>0</v>
      </c>
      <c r="K153" s="219" t="s">
        <v>632</v>
      </c>
      <c r="L153" s="47"/>
      <c r="M153" s="224" t="s">
        <v>19</v>
      </c>
      <c r="N153" s="225" t="s">
        <v>43</v>
      </c>
      <c r="O153" s="87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8" t="s">
        <v>228</v>
      </c>
      <c r="AT153" s="228" t="s">
        <v>223</v>
      </c>
      <c r="AU153" s="228" t="s">
        <v>80</v>
      </c>
      <c r="AY153" s="20" t="s">
        <v>221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0" t="s">
        <v>80</v>
      </c>
      <c r="BK153" s="229">
        <f>ROUND(I153*H153,2)</f>
        <v>0</v>
      </c>
      <c r="BL153" s="20" t="s">
        <v>228</v>
      </c>
      <c r="BM153" s="228" t="s">
        <v>532</v>
      </c>
    </row>
    <row r="154" spans="1:47" s="2" customFormat="1" ht="12">
      <c r="A154" s="41"/>
      <c r="B154" s="42"/>
      <c r="C154" s="43"/>
      <c r="D154" s="230" t="s">
        <v>230</v>
      </c>
      <c r="E154" s="43"/>
      <c r="F154" s="231" t="s">
        <v>2458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230</v>
      </c>
      <c r="AU154" s="20" t="s">
        <v>80</v>
      </c>
    </row>
    <row r="155" spans="1:65" s="2" customFormat="1" ht="49.05" customHeight="1">
      <c r="A155" s="41"/>
      <c r="B155" s="42"/>
      <c r="C155" s="217" t="s">
        <v>7</v>
      </c>
      <c r="D155" s="217" t="s">
        <v>223</v>
      </c>
      <c r="E155" s="218" t="s">
        <v>2459</v>
      </c>
      <c r="F155" s="219" t="s">
        <v>2460</v>
      </c>
      <c r="G155" s="220" t="s">
        <v>305</v>
      </c>
      <c r="H155" s="221">
        <v>10</v>
      </c>
      <c r="I155" s="222"/>
      <c r="J155" s="223">
        <f>ROUND(I155*H155,2)</f>
        <v>0</v>
      </c>
      <c r="K155" s="219" t="s">
        <v>632</v>
      </c>
      <c r="L155" s="47"/>
      <c r="M155" s="224" t="s">
        <v>19</v>
      </c>
      <c r="N155" s="225" t="s">
        <v>43</v>
      </c>
      <c r="O155" s="87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8" t="s">
        <v>228</v>
      </c>
      <c r="AT155" s="228" t="s">
        <v>223</v>
      </c>
      <c r="AU155" s="228" t="s">
        <v>80</v>
      </c>
      <c r="AY155" s="20" t="s">
        <v>221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0" t="s">
        <v>80</v>
      </c>
      <c r="BK155" s="229">
        <f>ROUND(I155*H155,2)</f>
        <v>0</v>
      </c>
      <c r="BL155" s="20" t="s">
        <v>228</v>
      </c>
      <c r="BM155" s="228" t="s">
        <v>544</v>
      </c>
    </row>
    <row r="156" spans="1:47" s="2" customFormat="1" ht="12">
      <c r="A156" s="41"/>
      <c r="B156" s="42"/>
      <c r="C156" s="43"/>
      <c r="D156" s="230" t="s">
        <v>230</v>
      </c>
      <c r="E156" s="43"/>
      <c r="F156" s="231" t="s">
        <v>2461</v>
      </c>
      <c r="G156" s="43"/>
      <c r="H156" s="43"/>
      <c r="I156" s="232"/>
      <c r="J156" s="43"/>
      <c r="K156" s="43"/>
      <c r="L156" s="47"/>
      <c r="M156" s="233"/>
      <c r="N156" s="23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230</v>
      </c>
      <c r="AU156" s="20" t="s">
        <v>80</v>
      </c>
    </row>
    <row r="157" spans="1:65" s="2" customFormat="1" ht="49.05" customHeight="1">
      <c r="A157" s="41"/>
      <c r="B157" s="42"/>
      <c r="C157" s="217" t="s">
        <v>381</v>
      </c>
      <c r="D157" s="217" t="s">
        <v>223</v>
      </c>
      <c r="E157" s="218" t="s">
        <v>2462</v>
      </c>
      <c r="F157" s="219" t="s">
        <v>2463</v>
      </c>
      <c r="G157" s="220" t="s">
        <v>305</v>
      </c>
      <c r="H157" s="221">
        <v>32</v>
      </c>
      <c r="I157" s="222"/>
      <c r="J157" s="223">
        <f>ROUND(I157*H157,2)</f>
        <v>0</v>
      </c>
      <c r="K157" s="219" t="s">
        <v>632</v>
      </c>
      <c r="L157" s="47"/>
      <c r="M157" s="224" t="s">
        <v>19</v>
      </c>
      <c r="N157" s="225" t="s">
        <v>43</v>
      </c>
      <c r="O157" s="87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8" t="s">
        <v>228</v>
      </c>
      <c r="AT157" s="228" t="s">
        <v>223</v>
      </c>
      <c r="AU157" s="228" t="s">
        <v>80</v>
      </c>
      <c r="AY157" s="20" t="s">
        <v>221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0" t="s">
        <v>80</v>
      </c>
      <c r="BK157" s="229">
        <f>ROUND(I157*H157,2)</f>
        <v>0</v>
      </c>
      <c r="BL157" s="20" t="s">
        <v>228</v>
      </c>
      <c r="BM157" s="228" t="s">
        <v>557</v>
      </c>
    </row>
    <row r="158" spans="1:47" s="2" customFormat="1" ht="12">
      <c r="A158" s="41"/>
      <c r="B158" s="42"/>
      <c r="C158" s="43"/>
      <c r="D158" s="230" t="s">
        <v>230</v>
      </c>
      <c r="E158" s="43"/>
      <c r="F158" s="231" t="s">
        <v>2464</v>
      </c>
      <c r="G158" s="43"/>
      <c r="H158" s="43"/>
      <c r="I158" s="232"/>
      <c r="J158" s="43"/>
      <c r="K158" s="43"/>
      <c r="L158" s="47"/>
      <c r="M158" s="233"/>
      <c r="N158" s="234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230</v>
      </c>
      <c r="AU158" s="20" t="s">
        <v>80</v>
      </c>
    </row>
    <row r="159" spans="1:65" s="2" customFormat="1" ht="21.75" customHeight="1">
      <c r="A159" s="41"/>
      <c r="B159" s="42"/>
      <c r="C159" s="217" t="s">
        <v>389</v>
      </c>
      <c r="D159" s="217" t="s">
        <v>223</v>
      </c>
      <c r="E159" s="218" t="s">
        <v>2465</v>
      </c>
      <c r="F159" s="219" t="s">
        <v>2466</v>
      </c>
      <c r="G159" s="220" t="s">
        <v>2217</v>
      </c>
      <c r="H159" s="221">
        <v>2</v>
      </c>
      <c r="I159" s="222"/>
      <c r="J159" s="223">
        <f>ROUND(I159*H159,2)</f>
        <v>0</v>
      </c>
      <c r="K159" s="219" t="s">
        <v>632</v>
      </c>
      <c r="L159" s="47"/>
      <c r="M159" s="224" t="s">
        <v>19</v>
      </c>
      <c r="N159" s="225" t="s">
        <v>43</v>
      </c>
      <c r="O159" s="87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8" t="s">
        <v>228</v>
      </c>
      <c r="AT159" s="228" t="s">
        <v>223</v>
      </c>
      <c r="AU159" s="228" t="s">
        <v>80</v>
      </c>
      <c r="AY159" s="20" t="s">
        <v>221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0" t="s">
        <v>80</v>
      </c>
      <c r="BK159" s="229">
        <f>ROUND(I159*H159,2)</f>
        <v>0</v>
      </c>
      <c r="BL159" s="20" t="s">
        <v>228</v>
      </c>
      <c r="BM159" s="228" t="s">
        <v>569</v>
      </c>
    </row>
    <row r="160" spans="1:47" s="2" customFormat="1" ht="12">
      <c r="A160" s="41"/>
      <c r="B160" s="42"/>
      <c r="C160" s="43"/>
      <c r="D160" s="230" t="s">
        <v>230</v>
      </c>
      <c r="E160" s="43"/>
      <c r="F160" s="231" t="s">
        <v>2466</v>
      </c>
      <c r="G160" s="43"/>
      <c r="H160" s="43"/>
      <c r="I160" s="232"/>
      <c r="J160" s="43"/>
      <c r="K160" s="43"/>
      <c r="L160" s="47"/>
      <c r="M160" s="233"/>
      <c r="N160" s="23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230</v>
      </c>
      <c r="AU160" s="20" t="s">
        <v>80</v>
      </c>
    </row>
    <row r="161" spans="1:65" s="2" customFormat="1" ht="21.75" customHeight="1">
      <c r="A161" s="41"/>
      <c r="B161" s="42"/>
      <c r="C161" s="217" t="s">
        <v>396</v>
      </c>
      <c r="D161" s="217" t="s">
        <v>223</v>
      </c>
      <c r="E161" s="218" t="s">
        <v>2467</v>
      </c>
      <c r="F161" s="219" t="s">
        <v>2468</v>
      </c>
      <c r="G161" s="220" t="s">
        <v>2217</v>
      </c>
      <c r="H161" s="221">
        <v>2</v>
      </c>
      <c r="I161" s="222"/>
      <c r="J161" s="223">
        <f>ROUND(I161*H161,2)</f>
        <v>0</v>
      </c>
      <c r="K161" s="219" t="s">
        <v>632</v>
      </c>
      <c r="L161" s="47"/>
      <c r="M161" s="224" t="s">
        <v>19</v>
      </c>
      <c r="N161" s="225" t="s">
        <v>43</v>
      </c>
      <c r="O161" s="87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8" t="s">
        <v>228</v>
      </c>
      <c r="AT161" s="228" t="s">
        <v>223</v>
      </c>
      <c r="AU161" s="228" t="s">
        <v>80</v>
      </c>
      <c r="AY161" s="20" t="s">
        <v>221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0" t="s">
        <v>80</v>
      </c>
      <c r="BK161" s="229">
        <f>ROUND(I161*H161,2)</f>
        <v>0</v>
      </c>
      <c r="BL161" s="20" t="s">
        <v>228</v>
      </c>
      <c r="BM161" s="228" t="s">
        <v>581</v>
      </c>
    </row>
    <row r="162" spans="1:47" s="2" customFormat="1" ht="12">
      <c r="A162" s="41"/>
      <c r="B162" s="42"/>
      <c r="C162" s="43"/>
      <c r="D162" s="230" t="s">
        <v>230</v>
      </c>
      <c r="E162" s="43"/>
      <c r="F162" s="231" t="s">
        <v>2468</v>
      </c>
      <c r="G162" s="43"/>
      <c r="H162" s="43"/>
      <c r="I162" s="232"/>
      <c r="J162" s="43"/>
      <c r="K162" s="43"/>
      <c r="L162" s="47"/>
      <c r="M162" s="233"/>
      <c r="N162" s="234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230</v>
      </c>
      <c r="AU162" s="20" t="s">
        <v>80</v>
      </c>
    </row>
    <row r="163" spans="1:65" s="2" customFormat="1" ht="16.5" customHeight="1">
      <c r="A163" s="41"/>
      <c r="B163" s="42"/>
      <c r="C163" s="217" t="s">
        <v>406</v>
      </c>
      <c r="D163" s="217" t="s">
        <v>223</v>
      </c>
      <c r="E163" s="218" t="s">
        <v>2220</v>
      </c>
      <c r="F163" s="219" t="s">
        <v>2221</v>
      </c>
      <c r="G163" s="220" t="s">
        <v>2217</v>
      </c>
      <c r="H163" s="221">
        <v>2</v>
      </c>
      <c r="I163" s="222"/>
      <c r="J163" s="223">
        <f>ROUND(I163*H163,2)</f>
        <v>0</v>
      </c>
      <c r="K163" s="219" t="s">
        <v>632</v>
      </c>
      <c r="L163" s="47"/>
      <c r="M163" s="224" t="s">
        <v>19</v>
      </c>
      <c r="N163" s="225" t="s">
        <v>43</v>
      </c>
      <c r="O163" s="87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8" t="s">
        <v>228</v>
      </c>
      <c r="AT163" s="228" t="s">
        <v>223</v>
      </c>
      <c r="AU163" s="228" t="s">
        <v>80</v>
      </c>
      <c r="AY163" s="20" t="s">
        <v>221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0" t="s">
        <v>80</v>
      </c>
      <c r="BK163" s="229">
        <f>ROUND(I163*H163,2)</f>
        <v>0</v>
      </c>
      <c r="BL163" s="20" t="s">
        <v>228</v>
      </c>
      <c r="BM163" s="228" t="s">
        <v>594</v>
      </c>
    </row>
    <row r="164" spans="1:47" s="2" customFormat="1" ht="12">
      <c r="A164" s="41"/>
      <c r="B164" s="42"/>
      <c r="C164" s="43"/>
      <c r="D164" s="230" t="s">
        <v>230</v>
      </c>
      <c r="E164" s="43"/>
      <c r="F164" s="231" t="s">
        <v>2221</v>
      </c>
      <c r="G164" s="43"/>
      <c r="H164" s="43"/>
      <c r="I164" s="232"/>
      <c r="J164" s="43"/>
      <c r="K164" s="43"/>
      <c r="L164" s="47"/>
      <c r="M164" s="233"/>
      <c r="N164" s="234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230</v>
      </c>
      <c r="AU164" s="20" t="s">
        <v>80</v>
      </c>
    </row>
    <row r="165" spans="1:65" s="2" customFormat="1" ht="24.15" customHeight="1">
      <c r="A165" s="41"/>
      <c r="B165" s="42"/>
      <c r="C165" s="217" t="s">
        <v>431</v>
      </c>
      <c r="D165" s="217" t="s">
        <v>223</v>
      </c>
      <c r="E165" s="218" t="s">
        <v>2469</v>
      </c>
      <c r="F165" s="219" t="s">
        <v>2470</v>
      </c>
      <c r="G165" s="220" t="s">
        <v>267</v>
      </c>
      <c r="H165" s="221">
        <v>0.615</v>
      </c>
      <c r="I165" s="222"/>
      <c r="J165" s="223">
        <f>ROUND(I165*H165,2)</f>
        <v>0</v>
      </c>
      <c r="K165" s="219" t="s">
        <v>632</v>
      </c>
      <c r="L165" s="47"/>
      <c r="M165" s="224" t="s">
        <v>19</v>
      </c>
      <c r="N165" s="225" t="s">
        <v>43</v>
      </c>
      <c r="O165" s="87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8" t="s">
        <v>228</v>
      </c>
      <c r="AT165" s="228" t="s">
        <v>223</v>
      </c>
      <c r="AU165" s="228" t="s">
        <v>80</v>
      </c>
      <c r="AY165" s="20" t="s">
        <v>221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20" t="s">
        <v>80</v>
      </c>
      <c r="BK165" s="229">
        <f>ROUND(I165*H165,2)</f>
        <v>0</v>
      </c>
      <c r="BL165" s="20" t="s">
        <v>228</v>
      </c>
      <c r="BM165" s="228" t="s">
        <v>609</v>
      </c>
    </row>
    <row r="166" spans="1:47" s="2" customFormat="1" ht="12">
      <c r="A166" s="41"/>
      <c r="B166" s="42"/>
      <c r="C166" s="43"/>
      <c r="D166" s="230" t="s">
        <v>230</v>
      </c>
      <c r="E166" s="43"/>
      <c r="F166" s="231" t="s">
        <v>2470</v>
      </c>
      <c r="G166" s="43"/>
      <c r="H166" s="43"/>
      <c r="I166" s="232"/>
      <c r="J166" s="43"/>
      <c r="K166" s="43"/>
      <c r="L166" s="47"/>
      <c r="M166" s="233"/>
      <c r="N166" s="234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230</v>
      </c>
      <c r="AU166" s="20" t="s">
        <v>80</v>
      </c>
    </row>
    <row r="167" spans="1:47" s="2" customFormat="1" ht="12">
      <c r="A167" s="41"/>
      <c r="B167" s="42"/>
      <c r="C167" s="43"/>
      <c r="D167" s="230" t="s">
        <v>1665</v>
      </c>
      <c r="E167" s="43"/>
      <c r="F167" s="290" t="s">
        <v>2471</v>
      </c>
      <c r="G167" s="43"/>
      <c r="H167" s="43"/>
      <c r="I167" s="232"/>
      <c r="J167" s="43"/>
      <c r="K167" s="43"/>
      <c r="L167" s="47"/>
      <c r="M167" s="233"/>
      <c r="N167" s="23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1665</v>
      </c>
      <c r="AU167" s="20" t="s">
        <v>80</v>
      </c>
    </row>
    <row r="168" spans="1:63" s="12" customFormat="1" ht="25.9" customHeight="1">
      <c r="A168" s="12"/>
      <c r="B168" s="201"/>
      <c r="C168" s="202"/>
      <c r="D168" s="203" t="s">
        <v>71</v>
      </c>
      <c r="E168" s="204" t="s">
        <v>86</v>
      </c>
      <c r="F168" s="204" t="s">
        <v>2229</v>
      </c>
      <c r="G168" s="202"/>
      <c r="H168" s="202"/>
      <c r="I168" s="205"/>
      <c r="J168" s="206">
        <f>BK168</f>
        <v>0</v>
      </c>
      <c r="K168" s="202"/>
      <c r="L168" s="207"/>
      <c r="M168" s="208"/>
      <c r="N168" s="209"/>
      <c r="O168" s="209"/>
      <c r="P168" s="210">
        <f>SUM(P169:P185)</f>
        <v>0</v>
      </c>
      <c r="Q168" s="209"/>
      <c r="R168" s="210">
        <f>SUM(R169:R185)</f>
        <v>0</v>
      </c>
      <c r="S168" s="209"/>
      <c r="T168" s="211">
        <f>SUM(T169:T185)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2" t="s">
        <v>80</v>
      </c>
      <c r="AT168" s="213" t="s">
        <v>71</v>
      </c>
      <c r="AU168" s="213" t="s">
        <v>72</v>
      </c>
      <c r="AY168" s="212" t="s">
        <v>221</v>
      </c>
      <c r="BK168" s="214">
        <f>SUM(BK169:BK185)</f>
        <v>0</v>
      </c>
    </row>
    <row r="169" spans="1:65" s="2" customFormat="1" ht="37.8" customHeight="1">
      <c r="A169" s="41"/>
      <c r="B169" s="42"/>
      <c r="C169" s="217" t="s">
        <v>454</v>
      </c>
      <c r="D169" s="217" t="s">
        <v>223</v>
      </c>
      <c r="E169" s="218" t="s">
        <v>2472</v>
      </c>
      <c r="F169" s="219" t="s">
        <v>2473</v>
      </c>
      <c r="G169" s="220" t="s">
        <v>336</v>
      </c>
      <c r="H169" s="221">
        <v>6</v>
      </c>
      <c r="I169" s="222"/>
      <c r="J169" s="223">
        <f>ROUND(I169*H169,2)</f>
        <v>0</v>
      </c>
      <c r="K169" s="219" t="s">
        <v>632</v>
      </c>
      <c r="L169" s="47"/>
      <c r="M169" s="224" t="s">
        <v>19</v>
      </c>
      <c r="N169" s="225" t="s">
        <v>43</v>
      </c>
      <c r="O169" s="87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8" t="s">
        <v>228</v>
      </c>
      <c r="AT169" s="228" t="s">
        <v>223</v>
      </c>
      <c r="AU169" s="228" t="s">
        <v>80</v>
      </c>
      <c r="AY169" s="20" t="s">
        <v>221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0" t="s">
        <v>80</v>
      </c>
      <c r="BK169" s="229">
        <f>ROUND(I169*H169,2)</f>
        <v>0</v>
      </c>
      <c r="BL169" s="20" t="s">
        <v>228</v>
      </c>
      <c r="BM169" s="228" t="s">
        <v>622</v>
      </c>
    </row>
    <row r="170" spans="1:47" s="2" customFormat="1" ht="12">
      <c r="A170" s="41"/>
      <c r="B170" s="42"/>
      <c r="C170" s="43"/>
      <c r="D170" s="230" t="s">
        <v>230</v>
      </c>
      <c r="E170" s="43"/>
      <c r="F170" s="231" t="s">
        <v>2473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230</v>
      </c>
      <c r="AU170" s="20" t="s">
        <v>80</v>
      </c>
    </row>
    <row r="171" spans="1:65" s="2" customFormat="1" ht="49.05" customHeight="1">
      <c r="A171" s="41"/>
      <c r="B171" s="42"/>
      <c r="C171" s="217" t="s">
        <v>461</v>
      </c>
      <c r="D171" s="217" t="s">
        <v>223</v>
      </c>
      <c r="E171" s="218" t="s">
        <v>2474</v>
      </c>
      <c r="F171" s="219" t="s">
        <v>2475</v>
      </c>
      <c r="G171" s="220" t="s">
        <v>336</v>
      </c>
      <c r="H171" s="221">
        <v>1</v>
      </c>
      <c r="I171" s="222"/>
      <c r="J171" s="223">
        <f>ROUND(I171*H171,2)</f>
        <v>0</v>
      </c>
      <c r="K171" s="219" t="s">
        <v>632</v>
      </c>
      <c r="L171" s="47"/>
      <c r="M171" s="224" t="s">
        <v>19</v>
      </c>
      <c r="N171" s="225" t="s">
        <v>43</v>
      </c>
      <c r="O171" s="87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228</v>
      </c>
      <c r="AT171" s="228" t="s">
        <v>223</v>
      </c>
      <c r="AU171" s="228" t="s">
        <v>80</v>
      </c>
      <c r="AY171" s="20" t="s">
        <v>221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0" t="s">
        <v>80</v>
      </c>
      <c r="BK171" s="229">
        <f>ROUND(I171*H171,2)</f>
        <v>0</v>
      </c>
      <c r="BL171" s="20" t="s">
        <v>228</v>
      </c>
      <c r="BM171" s="228" t="s">
        <v>635</v>
      </c>
    </row>
    <row r="172" spans="1:47" s="2" customFormat="1" ht="12">
      <c r="A172" s="41"/>
      <c r="B172" s="42"/>
      <c r="C172" s="43"/>
      <c r="D172" s="230" t="s">
        <v>230</v>
      </c>
      <c r="E172" s="43"/>
      <c r="F172" s="231" t="s">
        <v>2476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230</v>
      </c>
      <c r="AU172" s="20" t="s">
        <v>80</v>
      </c>
    </row>
    <row r="173" spans="1:65" s="2" customFormat="1" ht="37.8" customHeight="1">
      <c r="A173" s="41"/>
      <c r="B173" s="42"/>
      <c r="C173" s="217" t="s">
        <v>467</v>
      </c>
      <c r="D173" s="217" t="s">
        <v>223</v>
      </c>
      <c r="E173" s="218" t="s">
        <v>2477</v>
      </c>
      <c r="F173" s="219" t="s">
        <v>2478</v>
      </c>
      <c r="G173" s="220" t="s">
        <v>336</v>
      </c>
      <c r="H173" s="221">
        <v>1</v>
      </c>
      <c r="I173" s="222"/>
      <c r="J173" s="223">
        <f>ROUND(I173*H173,2)</f>
        <v>0</v>
      </c>
      <c r="K173" s="219" t="s">
        <v>632</v>
      </c>
      <c r="L173" s="47"/>
      <c r="M173" s="224" t="s">
        <v>19</v>
      </c>
      <c r="N173" s="225" t="s">
        <v>43</v>
      </c>
      <c r="O173" s="87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228</v>
      </c>
      <c r="AT173" s="228" t="s">
        <v>223</v>
      </c>
      <c r="AU173" s="228" t="s">
        <v>80</v>
      </c>
      <c r="AY173" s="20" t="s">
        <v>221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0" t="s">
        <v>80</v>
      </c>
      <c r="BK173" s="229">
        <f>ROUND(I173*H173,2)</f>
        <v>0</v>
      </c>
      <c r="BL173" s="20" t="s">
        <v>228</v>
      </c>
      <c r="BM173" s="228" t="s">
        <v>646</v>
      </c>
    </row>
    <row r="174" spans="1:47" s="2" customFormat="1" ht="12">
      <c r="A174" s="41"/>
      <c r="B174" s="42"/>
      <c r="C174" s="43"/>
      <c r="D174" s="230" t="s">
        <v>230</v>
      </c>
      <c r="E174" s="43"/>
      <c r="F174" s="231" t="s">
        <v>2478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230</v>
      </c>
      <c r="AU174" s="20" t="s">
        <v>80</v>
      </c>
    </row>
    <row r="175" spans="1:65" s="2" customFormat="1" ht="33" customHeight="1">
      <c r="A175" s="41"/>
      <c r="B175" s="42"/>
      <c r="C175" s="217" t="s">
        <v>473</v>
      </c>
      <c r="D175" s="217" t="s">
        <v>223</v>
      </c>
      <c r="E175" s="218" t="s">
        <v>2479</v>
      </c>
      <c r="F175" s="219" t="s">
        <v>2480</v>
      </c>
      <c r="G175" s="220" t="s">
        <v>336</v>
      </c>
      <c r="H175" s="221">
        <v>4</v>
      </c>
      <c r="I175" s="222"/>
      <c r="J175" s="223">
        <f>ROUND(I175*H175,2)</f>
        <v>0</v>
      </c>
      <c r="K175" s="219" t="s">
        <v>632</v>
      </c>
      <c r="L175" s="47"/>
      <c r="M175" s="224" t="s">
        <v>19</v>
      </c>
      <c r="N175" s="225" t="s">
        <v>43</v>
      </c>
      <c r="O175" s="87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8" t="s">
        <v>228</v>
      </c>
      <c r="AT175" s="228" t="s">
        <v>223</v>
      </c>
      <c r="AU175" s="228" t="s">
        <v>80</v>
      </c>
      <c r="AY175" s="20" t="s">
        <v>221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0" t="s">
        <v>80</v>
      </c>
      <c r="BK175" s="229">
        <f>ROUND(I175*H175,2)</f>
        <v>0</v>
      </c>
      <c r="BL175" s="20" t="s">
        <v>228</v>
      </c>
      <c r="BM175" s="228" t="s">
        <v>662</v>
      </c>
    </row>
    <row r="176" spans="1:47" s="2" customFormat="1" ht="12">
      <c r="A176" s="41"/>
      <c r="B176" s="42"/>
      <c r="C176" s="43"/>
      <c r="D176" s="230" t="s">
        <v>230</v>
      </c>
      <c r="E176" s="43"/>
      <c r="F176" s="231" t="s">
        <v>2480</v>
      </c>
      <c r="G176" s="43"/>
      <c r="H176" s="43"/>
      <c r="I176" s="232"/>
      <c r="J176" s="43"/>
      <c r="K176" s="43"/>
      <c r="L176" s="47"/>
      <c r="M176" s="233"/>
      <c r="N176" s="23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230</v>
      </c>
      <c r="AU176" s="20" t="s">
        <v>80</v>
      </c>
    </row>
    <row r="177" spans="1:65" s="2" customFormat="1" ht="33" customHeight="1">
      <c r="A177" s="41"/>
      <c r="B177" s="42"/>
      <c r="C177" s="217" t="s">
        <v>478</v>
      </c>
      <c r="D177" s="217" t="s">
        <v>223</v>
      </c>
      <c r="E177" s="218" t="s">
        <v>2481</v>
      </c>
      <c r="F177" s="219" t="s">
        <v>2482</v>
      </c>
      <c r="G177" s="220" t="s">
        <v>336</v>
      </c>
      <c r="H177" s="221">
        <v>1</v>
      </c>
      <c r="I177" s="222"/>
      <c r="J177" s="223">
        <f>ROUND(I177*H177,2)</f>
        <v>0</v>
      </c>
      <c r="K177" s="219" t="s">
        <v>632</v>
      </c>
      <c r="L177" s="47"/>
      <c r="M177" s="224" t="s">
        <v>19</v>
      </c>
      <c r="N177" s="225" t="s">
        <v>43</v>
      </c>
      <c r="O177" s="87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8" t="s">
        <v>228</v>
      </c>
      <c r="AT177" s="228" t="s">
        <v>223</v>
      </c>
      <c r="AU177" s="228" t="s">
        <v>80</v>
      </c>
      <c r="AY177" s="20" t="s">
        <v>221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0" t="s">
        <v>80</v>
      </c>
      <c r="BK177" s="229">
        <f>ROUND(I177*H177,2)</f>
        <v>0</v>
      </c>
      <c r="BL177" s="20" t="s">
        <v>228</v>
      </c>
      <c r="BM177" s="228" t="s">
        <v>452</v>
      </c>
    </row>
    <row r="178" spans="1:47" s="2" customFormat="1" ht="12">
      <c r="A178" s="41"/>
      <c r="B178" s="42"/>
      <c r="C178" s="43"/>
      <c r="D178" s="230" t="s">
        <v>230</v>
      </c>
      <c r="E178" s="43"/>
      <c r="F178" s="231" t="s">
        <v>2482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230</v>
      </c>
      <c r="AU178" s="20" t="s">
        <v>80</v>
      </c>
    </row>
    <row r="179" spans="1:65" s="2" customFormat="1" ht="33" customHeight="1">
      <c r="A179" s="41"/>
      <c r="B179" s="42"/>
      <c r="C179" s="217" t="s">
        <v>484</v>
      </c>
      <c r="D179" s="217" t="s">
        <v>223</v>
      </c>
      <c r="E179" s="218" t="s">
        <v>2483</v>
      </c>
      <c r="F179" s="219" t="s">
        <v>2484</v>
      </c>
      <c r="G179" s="220" t="s">
        <v>336</v>
      </c>
      <c r="H179" s="221">
        <v>2</v>
      </c>
      <c r="I179" s="222"/>
      <c r="J179" s="223">
        <f>ROUND(I179*H179,2)</f>
        <v>0</v>
      </c>
      <c r="K179" s="219" t="s">
        <v>632</v>
      </c>
      <c r="L179" s="47"/>
      <c r="M179" s="224" t="s">
        <v>19</v>
      </c>
      <c r="N179" s="225" t="s">
        <v>43</v>
      </c>
      <c r="O179" s="87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8" t="s">
        <v>228</v>
      </c>
      <c r="AT179" s="228" t="s">
        <v>223</v>
      </c>
      <c r="AU179" s="228" t="s">
        <v>80</v>
      </c>
      <c r="AY179" s="20" t="s">
        <v>221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0" t="s">
        <v>80</v>
      </c>
      <c r="BK179" s="229">
        <f>ROUND(I179*H179,2)</f>
        <v>0</v>
      </c>
      <c r="BL179" s="20" t="s">
        <v>228</v>
      </c>
      <c r="BM179" s="228" t="s">
        <v>684</v>
      </c>
    </row>
    <row r="180" spans="1:47" s="2" customFormat="1" ht="12">
      <c r="A180" s="41"/>
      <c r="B180" s="42"/>
      <c r="C180" s="43"/>
      <c r="D180" s="230" t="s">
        <v>230</v>
      </c>
      <c r="E180" s="43"/>
      <c r="F180" s="231" t="s">
        <v>2484</v>
      </c>
      <c r="G180" s="43"/>
      <c r="H180" s="43"/>
      <c r="I180" s="232"/>
      <c r="J180" s="43"/>
      <c r="K180" s="43"/>
      <c r="L180" s="47"/>
      <c r="M180" s="233"/>
      <c r="N180" s="23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230</v>
      </c>
      <c r="AU180" s="20" t="s">
        <v>80</v>
      </c>
    </row>
    <row r="181" spans="1:65" s="2" customFormat="1" ht="33" customHeight="1">
      <c r="A181" s="41"/>
      <c r="B181" s="42"/>
      <c r="C181" s="217" t="s">
        <v>491</v>
      </c>
      <c r="D181" s="217" t="s">
        <v>223</v>
      </c>
      <c r="E181" s="218" t="s">
        <v>2485</v>
      </c>
      <c r="F181" s="219" t="s">
        <v>2486</v>
      </c>
      <c r="G181" s="220" t="s">
        <v>336</v>
      </c>
      <c r="H181" s="221">
        <v>2</v>
      </c>
      <c r="I181" s="222"/>
      <c r="J181" s="223">
        <f>ROUND(I181*H181,2)</f>
        <v>0</v>
      </c>
      <c r="K181" s="219" t="s">
        <v>632</v>
      </c>
      <c r="L181" s="47"/>
      <c r="M181" s="224" t="s">
        <v>19</v>
      </c>
      <c r="N181" s="225" t="s">
        <v>43</v>
      </c>
      <c r="O181" s="87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8" t="s">
        <v>228</v>
      </c>
      <c r="AT181" s="228" t="s">
        <v>223</v>
      </c>
      <c r="AU181" s="228" t="s">
        <v>80</v>
      </c>
      <c r="AY181" s="20" t="s">
        <v>221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0" t="s">
        <v>80</v>
      </c>
      <c r="BK181" s="229">
        <f>ROUND(I181*H181,2)</f>
        <v>0</v>
      </c>
      <c r="BL181" s="20" t="s">
        <v>228</v>
      </c>
      <c r="BM181" s="228" t="s">
        <v>697</v>
      </c>
    </row>
    <row r="182" spans="1:47" s="2" customFormat="1" ht="12">
      <c r="A182" s="41"/>
      <c r="B182" s="42"/>
      <c r="C182" s="43"/>
      <c r="D182" s="230" t="s">
        <v>230</v>
      </c>
      <c r="E182" s="43"/>
      <c r="F182" s="231" t="s">
        <v>2486</v>
      </c>
      <c r="G182" s="43"/>
      <c r="H182" s="43"/>
      <c r="I182" s="232"/>
      <c r="J182" s="43"/>
      <c r="K182" s="43"/>
      <c r="L182" s="47"/>
      <c r="M182" s="233"/>
      <c r="N182" s="23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230</v>
      </c>
      <c r="AU182" s="20" t="s">
        <v>80</v>
      </c>
    </row>
    <row r="183" spans="1:65" s="2" customFormat="1" ht="24.15" customHeight="1">
      <c r="A183" s="41"/>
      <c r="B183" s="42"/>
      <c r="C183" s="217" t="s">
        <v>497</v>
      </c>
      <c r="D183" s="217" t="s">
        <v>223</v>
      </c>
      <c r="E183" s="218" t="s">
        <v>2426</v>
      </c>
      <c r="F183" s="219" t="s">
        <v>2427</v>
      </c>
      <c r="G183" s="220" t="s">
        <v>267</v>
      </c>
      <c r="H183" s="221">
        <v>0.024</v>
      </c>
      <c r="I183" s="222"/>
      <c r="J183" s="223">
        <f>ROUND(I183*H183,2)</f>
        <v>0</v>
      </c>
      <c r="K183" s="219" t="s">
        <v>632</v>
      </c>
      <c r="L183" s="47"/>
      <c r="M183" s="224" t="s">
        <v>19</v>
      </c>
      <c r="N183" s="225" t="s">
        <v>43</v>
      </c>
      <c r="O183" s="87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8" t="s">
        <v>228</v>
      </c>
      <c r="AT183" s="228" t="s">
        <v>223</v>
      </c>
      <c r="AU183" s="228" t="s">
        <v>80</v>
      </c>
      <c r="AY183" s="20" t="s">
        <v>221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0" t="s">
        <v>80</v>
      </c>
      <c r="BK183" s="229">
        <f>ROUND(I183*H183,2)</f>
        <v>0</v>
      </c>
      <c r="BL183" s="20" t="s">
        <v>228</v>
      </c>
      <c r="BM183" s="228" t="s">
        <v>709</v>
      </c>
    </row>
    <row r="184" spans="1:47" s="2" customFormat="1" ht="12">
      <c r="A184" s="41"/>
      <c r="B184" s="42"/>
      <c r="C184" s="43"/>
      <c r="D184" s="230" t="s">
        <v>230</v>
      </c>
      <c r="E184" s="43"/>
      <c r="F184" s="231" t="s">
        <v>2427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230</v>
      </c>
      <c r="AU184" s="20" t="s">
        <v>80</v>
      </c>
    </row>
    <row r="185" spans="1:47" s="2" customFormat="1" ht="12">
      <c r="A185" s="41"/>
      <c r="B185" s="42"/>
      <c r="C185" s="43"/>
      <c r="D185" s="230" t="s">
        <v>1665</v>
      </c>
      <c r="E185" s="43"/>
      <c r="F185" s="290" t="s">
        <v>2487</v>
      </c>
      <c r="G185" s="43"/>
      <c r="H185" s="43"/>
      <c r="I185" s="232"/>
      <c r="J185" s="43"/>
      <c r="K185" s="43"/>
      <c r="L185" s="47"/>
      <c r="M185" s="233"/>
      <c r="N185" s="23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1665</v>
      </c>
      <c r="AU185" s="20" t="s">
        <v>80</v>
      </c>
    </row>
    <row r="186" spans="1:63" s="12" customFormat="1" ht="25.9" customHeight="1">
      <c r="A186" s="12"/>
      <c r="B186" s="201"/>
      <c r="C186" s="202"/>
      <c r="D186" s="203" t="s">
        <v>71</v>
      </c>
      <c r="E186" s="204" t="s">
        <v>125</v>
      </c>
      <c r="F186" s="204" t="s">
        <v>2488</v>
      </c>
      <c r="G186" s="202"/>
      <c r="H186" s="202"/>
      <c r="I186" s="205"/>
      <c r="J186" s="206">
        <f>BK186</f>
        <v>0</v>
      </c>
      <c r="K186" s="202"/>
      <c r="L186" s="207"/>
      <c r="M186" s="208"/>
      <c r="N186" s="209"/>
      <c r="O186" s="209"/>
      <c r="P186" s="210">
        <f>SUM(P187:P216)</f>
        <v>0</v>
      </c>
      <c r="Q186" s="209"/>
      <c r="R186" s="210">
        <f>SUM(R187:R216)</f>
        <v>0</v>
      </c>
      <c r="S186" s="209"/>
      <c r="T186" s="211">
        <f>SUM(T187:T216)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2" t="s">
        <v>80</v>
      </c>
      <c r="AT186" s="213" t="s">
        <v>71</v>
      </c>
      <c r="AU186" s="213" t="s">
        <v>72</v>
      </c>
      <c r="AY186" s="212" t="s">
        <v>221</v>
      </c>
      <c r="BK186" s="214">
        <f>SUM(BK187:BK216)</f>
        <v>0</v>
      </c>
    </row>
    <row r="187" spans="1:65" s="2" customFormat="1" ht="37.8" customHeight="1">
      <c r="A187" s="41"/>
      <c r="B187" s="42"/>
      <c r="C187" s="217" t="s">
        <v>159</v>
      </c>
      <c r="D187" s="217" t="s">
        <v>223</v>
      </c>
      <c r="E187" s="218" t="s">
        <v>2489</v>
      </c>
      <c r="F187" s="219" t="s">
        <v>2490</v>
      </c>
      <c r="G187" s="220" t="s">
        <v>336</v>
      </c>
      <c r="H187" s="221">
        <v>17</v>
      </c>
      <c r="I187" s="222"/>
      <c r="J187" s="223">
        <f>ROUND(I187*H187,2)</f>
        <v>0</v>
      </c>
      <c r="K187" s="219" t="s">
        <v>632</v>
      </c>
      <c r="L187" s="47"/>
      <c r="M187" s="224" t="s">
        <v>19</v>
      </c>
      <c r="N187" s="225" t="s">
        <v>43</v>
      </c>
      <c r="O187" s="87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28" t="s">
        <v>228</v>
      </c>
      <c r="AT187" s="228" t="s">
        <v>223</v>
      </c>
      <c r="AU187" s="228" t="s">
        <v>80</v>
      </c>
      <c r="AY187" s="20" t="s">
        <v>221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20" t="s">
        <v>80</v>
      </c>
      <c r="BK187" s="229">
        <f>ROUND(I187*H187,2)</f>
        <v>0</v>
      </c>
      <c r="BL187" s="20" t="s">
        <v>228</v>
      </c>
      <c r="BM187" s="228" t="s">
        <v>725</v>
      </c>
    </row>
    <row r="188" spans="1:47" s="2" customFormat="1" ht="12">
      <c r="A188" s="41"/>
      <c r="B188" s="42"/>
      <c r="C188" s="43"/>
      <c r="D188" s="230" t="s">
        <v>230</v>
      </c>
      <c r="E188" s="43"/>
      <c r="F188" s="231" t="s">
        <v>2490</v>
      </c>
      <c r="G188" s="43"/>
      <c r="H188" s="43"/>
      <c r="I188" s="232"/>
      <c r="J188" s="43"/>
      <c r="K188" s="43"/>
      <c r="L188" s="47"/>
      <c r="M188" s="233"/>
      <c r="N188" s="23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230</v>
      </c>
      <c r="AU188" s="20" t="s">
        <v>80</v>
      </c>
    </row>
    <row r="189" spans="1:65" s="2" customFormat="1" ht="37.8" customHeight="1">
      <c r="A189" s="41"/>
      <c r="B189" s="42"/>
      <c r="C189" s="217" t="s">
        <v>508</v>
      </c>
      <c r="D189" s="217" t="s">
        <v>223</v>
      </c>
      <c r="E189" s="218" t="s">
        <v>2489</v>
      </c>
      <c r="F189" s="219" t="s">
        <v>2490</v>
      </c>
      <c r="G189" s="220" t="s">
        <v>336</v>
      </c>
      <c r="H189" s="221">
        <v>1</v>
      </c>
      <c r="I189" s="222"/>
      <c r="J189" s="223">
        <f>ROUND(I189*H189,2)</f>
        <v>0</v>
      </c>
      <c r="K189" s="219" t="s">
        <v>632</v>
      </c>
      <c r="L189" s="47"/>
      <c r="M189" s="224" t="s">
        <v>19</v>
      </c>
      <c r="N189" s="225" t="s">
        <v>43</v>
      </c>
      <c r="O189" s="87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8" t="s">
        <v>228</v>
      </c>
      <c r="AT189" s="228" t="s">
        <v>223</v>
      </c>
      <c r="AU189" s="228" t="s">
        <v>80</v>
      </c>
      <c r="AY189" s="20" t="s">
        <v>221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20" t="s">
        <v>80</v>
      </c>
      <c r="BK189" s="229">
        <f>ROUND(I189*H189,2)</f>
        <v>0</v>
      </c>
      <c r="BL189" s="20" t="s">
        <v>228</v>
      </c>
      <c r="BM189" s="228" t="s">
        <v>735</v>
      </c>
    </row>
    <row r="190" spans="1:47" s="2" customFormat="1" ht="12">
      <c r="A190" s="41"/>
      <c r="B190" s="42"/>
      <c r="C190" s="43"/>
      <c r="D190" s="230" t="s">
        <v>230</v>
      </c>
      <c r="E190" s="43"/>
      <c r="F190" s="231" t="s">
        <v>2490</v>
      </c>
      <c r="G190" s="43"/>
      <c r="H190" s="43"/>
      <c r="I190" s="232"/>
      <c r="J190" s="43"/>
      <c r="K190" s="43"/>
      <c r="L190" s="47"/>
      <c r="M190" s="233"/>
      <c r="N190" s="23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230</v>
      </c>
      <c r="AU190" s="20" t="s">
        <v>80</v>
      </c>
    </row>
    <row r="191" spans="1:47" s="2" customFormat="1" ht="12">
      <c r="A191" s="41"/>
      <c r="B191" s="42"/>
      <c r="C191" s="43"/>
      <c r="D191" s="230" t="s">
        <v>1665</v>
      </c>
      <c r="E191" s="43"/>
      <c r="F191" s="290" t="s">
        <v>2491</v>
      </c>
      <c r="G191" s="43"/>
      <c r="H191" s="43"/>
      <c r="I191" s="232"/>
      <c r="J191" s="43"/>
      <c r="K191" s="43"/>
      <c r="L191" s="47"/>
      <c r="M191" s="233"/>
      <c r="N191" s="23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1665</v>
      </c>
      <c r="AU191" s="20" t="s">
        <v>80</v>
      </c>
    </row>
    <row r="192" spans="1:65" s="2" customFormat="1" ht="37.8" customHeight="1">
      <c r="A192" s="41"/>
      <c r="B192" s="42"/>
      <c r="C192" s="217" t="s">
        <v>515</v>
      </c>
      <c r="D192" s="217" t="s">
        <v>223</v>
      </c>
      <c r="E192" s="218" t="s">
        <v>2492</v>
      </c>
      <c r="F192" s="219" t="s">
        <v>2493</v>
      </c>
      <c r="G192" s="220" t="s">
        <v>336</v>
      </c>
      <c r="H192" s="221">
        <v>3</v>
      </c>
      <c r="I192" s="222"/>
      <c r="J192" s="223">
        <f>ROUND(I192*H192,2)</f>
        <v>0</v>
      </c>
      <c r="K192" s="219" t="s">
        <v>632</v>
      </c>
      <c r="L192" s="47"/>
      <c r="M192" s="224" t="s">
        <v>19</v>
      </c>
      <c r="N192" s="225" t="s">
        <v>43</v>
      </c>
      <c r="O192" s="87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8" t="s">
        <v>228</v>
      </c>
      <c r="AT192" s="228" t="s">
        <v>223</v>
      </c>
      <c r="AU192" s="228" t="s">
        <v>80</v>
      </c>
      <c r="AY192" s="20" t="s">
        <v>221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20" t="s">
        <v>80</v>
      </c>
      <c r="BK192" s="229">
        <f>ROUND(I192*H192,2)</f>
        <v>0</v>
      </c>
      <c r="BL192" s="20" t="s">
        <v>228</v>
      </c>
      <c r="BM192" s="228" t="s">
        <v>751</v>
      </c>
    </row>
    <row r="193" spans="1:47" s="2" customFormat="1" ht="12">
      <c r="A193" s="41"/>
      <c r="B193" s="42"/>
      <c r="C193" s="43"/>
      <c r="D193" s="230" t="s">
        <v>230</v>
      </c>
      <c r="E193" s="43"/>
      <c r="F193" s="231" t="s">
        <v>2493</v>
      </c>
      <c r="G193" s="43"/>
      <c r="H193" s="43"/>
      <c r="I193" s="232"/>
      <c r="J193" s="43"/>
      <c r="K193" s="43"/>
      <c r="L193" s="47"/>
      <c r="M193" s="233"/>
      <c r="N193" s="23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230</v>
      </c>
      <c r="AU193" s="20" t="s">
        <v>80</v>
      </c>
    </row>
    <row r="194" spans="1:65" s="2" customFormat="1" ht="24.15" customHeight="1">
      <c r="A194" s="41"/>
      <c r="B194" s="42"/>
      <c r="C194" s="217" t="s">
        <v>520</v>
      </c>
      <c r="D194" s="217" t="s">
        <v>223</v>
      </c>
      <c r="E194" s="218" t="s">
        <v>2494</v>
      </c>
      <c r="F194" s="219" t="s">
        <v>2495</v>
      </c>
      <c r="G194" s="220" t="s">
        <v>336</v>
      </c>
      <c r="H194" s="221">
        <v>1</v>
      </c>
      <c r="I194" s="222"/>
      <c r="J194" s="223">
        <f>ROUND(I194*H194,2)</f>
        <v>0</v>
      </c>
      <c r="K194" s="219" t="s">
        <v>632</v>
      </c>
      <c r="L194" s="47"/>
      <c r="M194" s="224" t="s">
        <v>19</v>
      </c>
      <c r="N194" s="225" t="s">
        <v>43</v>
      </c>
      <c r="O194" s="87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8" t="s">
        <v>228</v>
      </c>
      <c r="AT194" s="228" t="s">
        <v>223</v>
      </c>
      <c r="AU194" s="228" t="s">
        <v>80</v>
      </c>
      <c r="AY194" s="20" t="s">
        <v>221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0" t="s">
        <v>80</v>
      </c>
      <c r="BK194" s="229">
        <f>ROUND(I194*H194,2)</f>
        <v>0</v>
      </c>
      <c r="BL194" s="20" t="s">
        <v>228</v>
      </c>
      <c r="BM194" s="228" t="s">
        <v>770</v>
      </c>
    </row>
    <row r="195" spans="1:47" s="2" customFormat="1" ht="12">
      <c r="A195" s="41"/>
      <c r="B195" s="42"/>
      <c r="C195" s="43"/>
      <c r="D195" s="230" t="s">
        <v>230</v>
      </c>
      <c r="E195" s="43"/>
      <c r="F195" s="231" t="s">
        <v>2495</v>
      </c>
      <c r="G195" s="43"/>
      <c r="H195" s="43"/>
      <c r="I195" s="232"/>
      <c r="J195" s="43"/>
      <c r="K195" s="43"/>
      <c r="L195" s="47"/>
      <c r="M195" s="233"/>
      <c r="N195" s="23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230</v>
      </c>
      <c r="AU195" s="20" t="s">
        <v>80</v>
      </c>
    </row>
    <row r="196" spans="1:65" s="2" customFormat="1" ht="24.15" customHeight="1">
      <c r="A196" s="41"/>
      <c r="B196" s="42"/>
      <c r="C196" s="217" t="s">
        <v>527</v>
      </c>
      <c r="D196" s="217" t="s">
        <v>223</v>
      </c>
      <c r="E196" s="218" t="s">
        <v>2496</v>
      </c>
      <c r="F196" s="219" t="s">
        <v>2497</v>
      </c>
      <c r="G196" s="220" t="s">
        <v>336</v>
      </c>
      <c r="H196" s="221">
        <v>5</v>
      </c>
      <c r="I196" s="222"/>
      <c r="J196" s="223">
        <f>ROUND(I196*H196,2)</f>
        <v>0</v>
      </c>
      <c r="K196" s="219" t="s">
        <v>632</v>
      </c>
      <c r="L196" s="47"/>
      <c r="M196" s="224" t="s">
        <v>19</v>
      </c>
      <c r="N196" s="225" t="s">
        <v>43</v>
      </c>
      <c r="O196" s="87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8" t="s">
        <v>228</v>
      </c>
      <c r="AT196" s="228" t="s">
        <v>223</v>
      </c>
      <c r="AU196" s="228" t="s">
        <v>80</v>
      </c>
      <c r="AY196" s="20" t="s">
        <v>221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0" t="s">
        <v>80</v>
      </c>
      <c r="BK196" s="229">
        <f>ROUND(I196*H196,2)</f>
        <v>0</v>
      </c>
      <c r="BL196" s="20" t="s">
        <v>228</v>
      </c>
      <c r="BM196" s="228" t="s">
        <v>783</v>
      </c>
    </row>
    <row r="197" spans="1:47" s="2" customFormat="1" ht="12">
      <c r="A197" s="41"/>
      <c r="B197" s="42"/>
      <c r="C197" s="43"/>
      <c r="D197" s="230" t="s">
        <v>230</v>
      </c>
      <c r="E197" s="43"/>
      <c r="F197" s="231" t="s">
        <v>2497</v>
      </c>
      <c r="G197" s="43"/>
      <c r="H197" s="43"/>
      <c r="I197" s="232"/>
      <c r="J197" s="43"/>
      <c r="K197" s="43"/>
      <c r="L197" s="47"/>
      <c r="M197" s="233"/>
      <c r="N197" s="234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230</v>
      </c>
      <c r="AU197" s="20" t="s">
        <v>80</v>
      </c>
    </row>
    <row r="198" spans="1:65" s="2" customFormat="1" ht="24.15" customHeight="1">
      <c r="A198" s="41"/>
      <c r="B198" s="42"/>
      <c r="C198" s="217" t="s">
        <v>532</v>
      </c>
      <c r="D198" s="217" t="s">
        <v>223</v>
      </c>
      <c r="E198" s="218" t="s">
        <v>2498</v>
      </c>
      <c r="F198" s="219" t="s">
        <v>2499</v>
      </c>
      <c r="G198" s="220" t="s">
        <v>336</v>
      </c>
      <c r="H198" s="221">
        <v>11</v>
      </c>
      <c r="I198" s="222"/>
      <c r="J198" s="223">
        <f>ROUND(I198*H198,2)</f>
        <v>0</v>
      </c>
      <c r="K198" s="219" t="s">
        <v>632</v>
      </c>
      <c r="L198" s="47"/>
      <c r="M198" s="224" t="s">
        <v>19</v>
      </c>
      <c r="N198" s="225" t="s">
        <v>43</v>
      </c>
      <c r="O198" s="87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8" t="s">
        <v>228</v>
      </c>
      <c r="AT198" s="228" t="s">
        <v>223</v>
      </c>
      <c r="AU198" s="228" t="s">
        <v>80</v>
      </c>
      <c r="AY198" s="20" t="s">
        <v>221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0" t="s">
        <v>80</v>
      </c>
      <c r="BK198" s="229">
        <f>ROUND(I198*H198,2)</f>
        <v>0</v>
      </c>
      <c r="BL198" s="20" t="s">
        <v>228</v>
      </c>
      <c r="BM198" s="228" t="s">
        <v>793</v>
      </c>
    </row>
    <row r="199" spans="1:47" s="2" customFormat="1" ht="12">
      <c r="A199" s="41"/>
      <c r="B199" s="42"/>
      <c r="C199" s="43"/>
      <c r="D199" s="230" t="s">
        <v>230</v>
      </c>
      <c r="E199" s="43"/>
      <c r="F199" s="231" t="s">
        <v>2499</v>
      </c>
      <c r="G199" s="43"/>
      <c r="H199" s="43"/>
      <c r="I199" s="232"/>
      <c r="J199" s="43"/>
      <c r="K199" s="43"/>
      <c r="L199" s="47"/>
      <c r="M199" s="233"/>
      <c r="N199" s="23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230</v>
      </c>
      <c r="AU199" s="20" t="s">
        <v>80</v>
      </c>
    </row>
    <row r="200" spans="1:65" s="2" customFormat="1" ht="24.15" customHeight="1">
      <c r="A200" s="41"/>
      <c r="B200" s="42"/>
      <c r="C200" s="217" t="s">
        <v>539</v>
      </c>
      <c r="D200" s="217" t="s">
        <v>223</v>
      </c>
      <c r="E200" s="218" t="s">
        <v>2500</v>
      </c>
      <c r="F200" s="219" t="s">
        <v>2501</v>
      </c>
      <c r="G200" s="220" t="s">
        <v>336</v>
      </c>
      <c r="H200" s="221">
        <v>2</v>
      </c>
      <c r="I200" s="222"/>
      <c r="J200" s="223">
        <f>ROUND(I200*H200,2)</f>
        <v>0</v>
      </c>
      <c r="K200" s="219" t="s">
        <v>632</v>
      </c>
      <c r="L200" s="47"/>
      <c r="M200" s="224" t="s">
        <v>19</v>
      </c>
      <c r="N200" s="225" t="s">
        <v>43</v>
      </c>
      <c r="O200" s="87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8" t="s">
        <v>228</v>
      </c>
      <c r="AT200" s="228" t="s">
        <v>223</v>
      </c>
      <c r="AU200" s="228" t="s">
        <v>80</v>
      </c>
      <c r="AY200" s="20" t="s">
        <v>221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0" t="s">
        <v>80</v>
      </c>
      <c r="BK200" s="229">
        <f>ROUND(I200*H200,2)</f>
        <v>0</v>
      </c>
      <c r="BL200" s="20" t="s">
        <v>228</v>
      </c>
      <c r="BM200" s="228" t="s">
        <v>804</v>
      </c>
    </row>
    <row r="201" spans="1:47" s="2" customFormat="1" ht="12">
      <c r="A201" s="41"/>
      <c r="B201" s="42"/>
      <c r="C201" s="43"/>
      <c r="D201" s="230" t="s">
        <v>230</v>
      </c>
      <c r="E201" s="43"/>
      <c r="F201" s="231" t="s">
        <v>2501</v>
      </c>
      <c r="G201" s="43"/>
      <c r="H201" s="43"/>
      <c r="I201" s="232"/>
      <c r="J201" s="43"/>
      <c r="K201" s="43"/>
      <c r="L201" s="47"/>
      <c r="M201" s="233"/>
      <c r="N201" s="234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230</v>
      </c>
      <c r="AU201" s="20" t="s">
        <v>80</v>
      </c>
    </row>
    <row r="202" spans="1:65" s="2" customFormat="1" ht="24.15" customHeight="1">
      <c r="A202" s="41"/>
      <c r="B202" s="42"/>
      <c r="C202" s="217" t="s">
        <v>544</v>
      </c>
      <c r="D202" s="217" t="s">
        <v>223</v>
      </c>
      <c r="E202" s="218" t="s">
        <v>2502</v>
      </c>
      <c r="F202" s="219" t="s">
        <v>2503</v>
      </c>
      <c r="G202" s="220" t="s">
        <v>336</v>
      </c>
      <c r="H202" s="221">
        <v>1</v>
      </c>
      <c r="I202" s="222"/>
      <c r="J202" s="223">
        <f>ROUND(I202*H202,2)</f>
        <v>0</v>
      </c>
      <c r="K202" s="219" t="s">
        <v>632</v>
      </c>
      <c r="L202" s="47"/>
      <c r="M202" s="224" t="s">
        <v>19</v>
      </c>
      <c r="N202" s="225" t="s">
        <v>43</v>
      </c>
      <c r="O202" s="87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8" t="s">
        <v>228</v>
      </c>
      <c r="AT202" s="228" t="s">
        <v>223</v>
      </c>
      <c r="AU202" s="228" t="s">
        <v>80</v>
      </c>
      <c r="AY202" s="20" t="s">
        <v>221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20" t="s">
        <v>80</v>
      </c>
      <c r="BK202" s="229">
        <f>ROUND(I202*H202,2)</f>
        <v>0</v>
      </c>
      <c r="BL202" s="20" t="s">
        <v>228</v>
      </c>
      <c r="BM202" s="228" t="s">
        <v>813</v>
      </c>
    </row>
    <row r="203" spans="1:47" s="2" customFormat="1" ht="12">
      <c r="A203" s="41"/>
      <c r="B203" s="42"/>
      <c r="C203" s="43"/>
      <c r="D203" s="230" t="s">
        <v>230</v>
      </c>
      <c r="E203" s="43"/>
      <c r="F203" s="231" t="s">
        <v>2503</v>
      </c>
      <c r="G203" s="43"/>
      <c r="H203" s="43"/>
      <c r="I203" s="232"/>
      <c r="J203" s="43"/>
      <c r="K203" s="43"/>
      <c r="L203" s="47"/>
      <c r="M203" s="233"/>
      <c r="N203" s="23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230</v>
      </c>
      <c r="AU203" s="20" t="s">
        <v>80</v>
      </c>
    </row>
    <row r="204" spans="1:65" s="2" customFormat="1" ht="24.15" customHeight="1">
      <c r="A204" s="41"/>
      <c r="B204" s="42"/>
      <c r="C204" s="217" t="s">
        <v>551</v>
      </c>
      <c r="D204" s="217" t="s">
        <v>223</v>
      </c>
      <c r="E204" s="218" t="s">
        <v>2504</v>
      </c>
      <c r="F204" s="219" t="s">
        <v>2505</v>
      </c>
      <c r="G204" s="220" t="s">
        <v>336</v>
      </c>
      <c r="H204" s="221">
        <v>2</v>
      </c>
      <c r="I204" s="222"/>
      <c r="J204" s="223">
        <f>ROUND(I204*H204,2)</f>
        <v>0</v>
      </c>
      <c r="K204" s="219" t="s">
        <v>632</v>
      </c>
      <c r="L204" s="47"/>
      <c r="M204" s="224" t="s">
        <v>19</v>
      </c>
      <c r="N204" s="225" t="s">
        <v>43</v>
      </c>
      <c r="O204" s="87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8" t="s">
        <v>228</v>
      </c>
      <c r="AT204" s="228" t="s">
        <v>223</v>
      </c>
      <c r="AU204" s="228" t="s">
        <v>80</v>
      </c>
      <c r="AY204" s="20" t="s">
        <v>221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0" t="s">
        <v>80</v>
      </c>
      <c r="BK204" s="229">
        <f>ROUND(I204*H204,2)</f>
        <v>0</v>
      </c>
      <c r="BL204" s="20" t="s">
        <v>228</v>
      </c>
      <c r="BM204" s="228" t="s">
        <v>828</v>
      </c>
    </row>
    <row r="205" spans="1:47" s="2" customFormat="1" ht="12">
      <c r="A205" s="41"/>
      <c r="B205" s="42"/>
      <c r="C205" s="43"/>
      <c r="D205" s="230" t="s">
        <v>230</v>
      </c>
      <c r="E205" s="43"/>
      <c r="F205" s="231" t="s">
        <v>2505</v>
      </c>
      <c r="G205" s="43"/>
      <c r="H205" s="43"/>
      <c r="I205" s="232"/>
      <c r="J205" s="43"/>
      <c r="K205" s="43"/>
      <c r="L205" s="47"/>
      <c r="M205" s="233"/>
      <c r="N205" s="23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230</v>
      </c>
      <c r="AU205" s="20" t="s">
        <v>80</v>
      </c>
    </row>
    <row r="206" spans="1:65" s="2" customFormat="1" ht="24.15" customHeight="1">
      <c r="A206" s="41"/>
      <c r="B206" s="42"/>
      <c r="C206" s="217" t="s">
        <v>557</v>
      </c>
      <c r="D206" s="217" t="s">
        <v>223</v>
      </c>
      <c r="E206" s="218" t="s">
        <v>2506</v>
      </c>
      <c r="F206" s="219" t="s">
        <v>2507</v>
      </c>
      <c r="G206" s="220" t="s">
        <v>336</v>
      </c>
      <c r="H206" s="221">
        <v>1</v>
      </c>
      <c r="I206" s="222"/>
      <c r="J206" s="223">
        <f>ROUND(I206*H206,2)</f>
        <v>0</v>
      </c>
      <c r="K206" s="219" t="s">
        <v>632</v>
      </c>
      <c r="L206" s="47"/>
      <c r="M206" s="224" t="s">
        <v>19</v>
      </c>
      <c r="N206" s="225" t="s">
        <v>43</v>
      </c>
      <c r="O206" s="87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8" t="s">
        <v>228</v>
      </c>
      <c r="AT206" s="228" t="s">
        <v>223</v>
      </c>
      <c r="AU206" s="228" t="s">
        <v>80</v>
      </c>
      <c r="AY206" s="20" t="s">
        <v>221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0" t="s">
        <v>80</v>
      </c>
      <c r="BK206" s="229">
        <f>ROUND(I206*H206,2)</f>
        <v>0</v>
      </c>
      <c r="BL206" s="20" t="s">
        <v>228</v>
      </c>
      <c r="BM206" s="228" t="s">
        <v>842</v>
      </c>
    </row>
    <row r="207" spans="1:47" s="2" customFormat="1" ht="12">
      <c r="A207" s="41"/>
      <c r="B207" s="42"/>
      <c r="C207" s="43"/>
      <c r="D207" s="230" t="s">
        <v>230</v>
      </c>
      <c r="E207" s="43"/>
      <c r="F207" s="231" t="s">
        <v>2508</v>
      </c>
      <c r="G207" s="43"/>
      <c r="H207" s="43"/>
      <c r="I207" s="232"/>
      <c r="J207" s="43"/>
      <c r="K207" s="43"/>
      <c r="L207" s="47"/>
      <c r="M207" s="233"/>
      <c r="N207" s="23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230</v>
      </c>
      <c r="AU207" s="20" t="s">
        <v>80</v>
      </c>
    </row>
    <row r="208" spans="1:65" s="2" customFormat="1" ht="24.15" customHeight="1">
      <c r="A208" s="41"/>
      <c r="B208" s="42"/>
      <c r="C208" s="217" t="s">
        <v>563</v>
      </c>
      <c r="D208" s="217" t="s">
        <v>223</v>
      </c>
      <c r="E208" s="218" t="s">
        <v>2509</v>
      </c>
      <c r="F208" s="219" t="s">
        <v>2510</v>
      </c>
      <c r="G208" s="220" t="s">
        <v>336</v>
      </c>
      <c r="H208" s="221">
        <v>3</v>
      </c>
      <c r="I208" s="222"/>
      <c r="J208" s="223">
        <f>ROUND(I208*H208,2)</f>
        <v>0</v>
      </c>
      <c r="K208" s="219" t="s">
        <v>632</v>
      </c>
      <c r="L208" s="47"/>
      <c r="M208" s="224" t="s">
        <v>19</v>
      </c>
      <c r="N208" s="225" t="s">
        <v>43</v>
      </c>
      <c r="O208" s="87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8" t="s">
        <v>228</v>
      </c>
      <c r="AT208" s="228" t="s">
        <v>223</v>
      </c>
      <c r="AU208" s="228" t="s">
        <v>80</v>
      </c>
      <c r="AY208" s="20" t="s">
        <v>221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0" t="s">
        <v>80</v>
      </c>
      <c r="BK208" s="229">
        <f>ROUND(I208*H208,2)</f>
        <v>0</v>
      </c>
      <c r="BL208" s="20" t="s">
        <v>228</v>
      </c>
      <c r="BM208" s="228" t="s">
        <v>855</v>
      </c>
    </row>
    <row r="209" spans="1:47" s="2" customFormat="1" ht="12">
      <c r="A209" s="41"/>
      <c r="B209" s="42"/>
      <c r="C209" s="43"/>
      <c r="D209" s="230" t="s">
        <v>230</v>
      </c>
      <c r="E209" s="43"/>
      <c r="F209" s="231" t="s">
        <v>2510</v>
      </c>
      <c r="G209" s="43"/>
      <c r="H209" s="43"/>
      <c r="I209" s="232"/>
      <c r="J209" s="43"/>
      <c r="K209" s="43"/>
      <c r="L209" s="47"/>
      <c r="M209" s="233"/>
      <c r="N209" s="234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230</v>
      </c>
      <c r="AU209" s="20" t="s">
        <v>80</v>
      </c>
    </row>
    <row r="210" spans="1:65" s="2" customFormat="1" ht="49.05" customHeight="1">
      <c r="A210" s="41"/>
      <c r="B210" s="42"/>
      <c r="C210" s="217" t="s">
        <v>569</v>
      </c>
      <c r="D210" s="217" t="s">
        <v>223</v>
      </c>
      <c r="E210" s="218" t="s">
        <v>2511</v>
      </c>
      <c r="F210" s="219" t="s">
        <v>2512</v>
      </c>
      <c r="G210" s="220" t="s">
        <v>336</v>
      </c>
      <c r="H210" s="221">
        <v>3</v>
      </c>
      <c r="I210" s="222"/>
      <c r="J210" s="223">
        <f>ROUND(I210*H210,2)</f>
        <v>0</v>
      </c>
      <c r="K210" s="219" t="s">
        <v>632</v>
      </c>
      <c r="L210" s="47"/>
      <c r="M210" s="224" t="s">
        <v>19</v>
      </c>
      <c r="N210" s="225" t="s">
        <v>43</v>
      </c>
      <c r="O210" s="87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8" t="s">
        <v>228</v>
      </c>
      <c r="AT210" s="228" t="s">
        <v>223</v>
      </c>
      <c r="AU210" s="228" t="s">
        <v>80</v>
      </c>
      <c r="AY210" s="20" t="s">
        <v>221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20" t="s">
        <v>80</v>
      </c>
      <c r="BK210" s="229">
        <f>ROUND(I210*H210,2)</f>
        <v>0</v>
      </c>
      <c r="BL210" s="20" t="s">
        <v>228</v>
      </c>
      <c r="BM210" s="228" t="s">
        <v>865</v>
      </c>
    </row>
    <row r="211" spans="1:47" s="2" customFormat="1" ht="12">
      <c r="A211" s="41"/>
      <c r="B211" s="42"/>
      <c r="C211" s="43"/>
      <c r="D211" s="230" t="s">
        <v>230</v>
      </c>
      <c r="E211" s="43"/>
      <c r="F211" s="231" t="s">
        <v>2512</v>
      </c>
      <c r="G211" s="43"/>
      <c r="H211" s="43"/>
      <c r="I211" s="232"/>
      <c r="J211" s="43"/>
      <c r="K211" s="43"/>
      <c r="L211" s="47"/>
      <c r="M211" s="233"/>
      <c r="N211" s="234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230</v>
      </c>
      <c r="AU211" s="20" t="s">
        <v>80</v>
      </c>
    </row>
    <row r="212" spans="1:65" s="2" customFormat="1" ht="24.15" customHeight="1">
      <c r="A212" s="41"/>
      <c r="B212" s="42"/>
      <c r="C212" s="217" t="s">
        <v>575</v>
      </c>
      <c r="D212" s="217" t="s">
        <v>223</v>
      </c>
      <c r="E212" s="218" t="s">
        <v>2513</v>
      </c>
      <c r="F212" s="219" t="s">
        <v>2514</v>
      </c>
      <c r="G212" s="220" t="s">
        <v>336</v>
      </c>
      <c r="H212" s="221">
        <v>1</v>
      </c>
      <c r="I212" s="222"/>
      <c r="J212" s="223">
        <f>ROUND(I212*H212,2)</f>
        <v>0</v>
      </c>
      <c r="K212" s="219" t="s">
        <v>632</v>
      </c>
      <c r="L212" s="47"/>
      <c r="M212" s="224" t="s">
        <v>19</v>
      </c>
      <c r="N212" s="225" t="s">
        <v>43</v>
      </c>
      <c r="O212" s="87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8" t="s">
        <v>228</v>
      </c>
      <c r="AT212" s="228" t="s">
        <v>223</v>
      </c>
      <c r="AU212" s="228" t="s">
        <v>80</v>
      </c>
      <c r="AY212" s="20" t="s">
        <v>221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20" t="s">
        <v>80</v>
      </c>
      <c r="BK212" s="229">
        <f>ROUND(I212*H212,2)</f>
        <v>0</v>
      </c>
      <c r="BL212" s="20" t="s">
        <v>228</v>
      </c>
      <c r="BM212" s="228" t="s">
        <v>653</v>
      </c>
    </row>
    <row r="213" spans="1:47" s="2" customFormat="1" ht="12">
      <c r="A213" s="41"/>
      <c r="B213" s="42"/>
      <c r="C213" s="43"/>
      <c r="D213" s="230" t="s">
        <v>230</v>
      </c>
      <c r="E213" s="43"/>
      <c r="F213" s="231" t="s">
        <v>2514</v>
      </c>
      <c r="G213" s="43"/>
      <c r="H213" s="43"/>
      <c r="I213" s="232"/>
      <c r="J213" s="43"/>
      <c r="K213" s="43"/>
      <c r="L213" s="47"/>
      <c r="M213" s="233"/>
      <c r="N213" s="23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230</v>
      </c>
      <c r="AU213" s="20" t="s">
        <v>80</v>
      </c>
    </row>
    <row r="214" spans="1:65" s="2" customFormat="1" ht="21.75" customHeight="1">
      <c r="A214" s="41"/>
      <c r="B214" s="42"/>
      <c r="C214" s="217" t="s">
        <v>581</v>
      </c>
      <c r="D214" s="217" t="s">
        <v>223</v>
      </c>
      <c r="E214" s="218" t="s">
        <v>2515</v>
      </c>
      <c r="F214" s="219" t="s">
        <v>2516</v>
      </c>
      <c r="G214" s="220" t="s">
        <v>267</v>
      </c>
      <c r="H214" s="221">
        <v>0.024</v>
      </c>
      <c r="I214" s="222"/>
      <c r="J214" s="223">
        <f>ROUND(I214*H214,2)</f>
        <v>0</v>
      </c>
      <c r="K214" s="219" t="s">
        <v>632</v>
      </c>
      <c r="L214" s="47"/>
      <c r="M214" s="224" t="s">
        <v>19</v>
      </c>
      <c r="N214" s="225" t="s">
        <v>43</v>
      </c>
      <c r="O214" s="87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8" t="s">
        <v>228</v>
      </c>
      <c r="AT214" s="228" t="s">
        <v>223</v>
      </c>
      <c r="AU214" s="228" t="s">
        <v>80</v>
      </c>
      <c r="AY214" s="20" t="s">
        <v>221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20" t="s">
        <v>80</v>
      </c>
      <c r="BK214" s="229">
        <f>ROUND(I214*H214,2)</f>
        <v>0</v>
      </c>
      <c r="BL214" s="20" t="s">
        <v>228</v>
      </c>
      <c r="BM214" s="228" t="s">
        <v>884</v>
      </c>
    </row>
    <row r="215" spans="1:47" s="2" customFormat="1" ht="12">
      <c r="A215" s="41"/>
      <c r="B215" s="42"/>
      <c r="C215" s="43"/>
      <c r="D215" s="230" t="s">
        <v>230</v>
      </c>
      <c r="E215" s="43"/>
      <c r="F215" s="231" t="s">
        <v>2516</v>
      </c>
      <c r="G215" s="43"/>
      <c r="H215" s="43"/>
      <c r="I215" s="232"/>
      <c r="J215" s="43"/>
      <c r="K215" s="43"/>
      <c r="L215" s="47"/>
      <c r="M215" s="233"/>
      <c r="N215" s="23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230</v>
      </c>
      <c r="AU215" s="20" t="s">
        <v>80</v>
      </c>
    </row>
    <row r="216" spans="1:47" s="2" customFormat="1" ht="12">
      <c r="A216" s="41"/>
      <c r="B216" s="42"/>
      <c r="C216" s="43"/>
      <c r="D216" s="230" t="s">
        <v>1665</v>
      </c>
      <c r="E216" s="43"/>
      <c r="F216" s="290" t="s">
        <v>2517</v>
      </c>
      <c r="G216" s="43"/>
      <c r="H216" s="43"/>
      <c r="I216" s="232"/>
      <c r="J216" s="43"/>
      <c r="K216" s="43"/>
      <c r="L216" s="47"/>
      <c r="M216" s="233"/>
      <c r="N216" s="23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1665</v>
      </c>
      <c r="AU216" s="20" t="s">
        <v>80</v>
      </c>
    </row>
    <row r="217" spans="1:63" s="12" customFormat="1" ht="25.9" customHeight="1">
      <c r="A217" s="12"/>
      <c r="B217" s="201"/>
      <c r="C217" s="202"/>
      <c r="D217" s="203" t="s">
        <v>71</v>
      </c>
      <c r="E217" s="204" t="s">
        <v>2308</v>
      </c>
      <c r="F217" s="204" t="s">
        <v>2518</v>
      </c>
      <c r="G217" s="202"/>
      <c r="H217" s="202"/>
      <c r="I217" s="205"/>
      <c r="J217" s="206">
        <f>BK217</f>
        <v>0</v>
      </c>
      <c r="K217" s="202"/>
      <c r="L217" s="207"/>
      <c r="M217" s="208"/>
      <c r="N217" s="209"/>
      <c r="O217" s="209"/>
      <c r="P217" s="210">
        <f>SUM(P218:P243)</f>
        <v>0</v>
      </c>
      <c r="Q217" s="209"/>
      <c r="R217" s="210">
        <f>SUM(R218:R243)</f>
        <v>0</v>
      </c>
      <c r="S217" s="209"/>
      <c r="T217" s="211">
        <f>SUM(T218:T243)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2" t="s">
        <v>80</v>
      </c>
      <c r="AT217" s="213" t="s">
        <v>71</v>
      </c>
      <c r="AU217" s="213" t="s">
        <v>72</v>
      </c>
      <c r="AY217" s="212" t="s">
        <v>221</v>
      </c>
      <c r="BK217" s="214">
        <f>SUM(BK218:BK243)</f>
        <v>0</v>
      </c>
    </row>
    <row r="218" spans="1:65" s="2" customFormat="1" ht="24.15" customHeight="1">
      <c r="A218" s="41"/>
      <c r="B218" s="42"/>
      <c r="C218" s="217" t="s">
        <v>585</v>
      </c>
      <c r="D218" s="217" t="s">
        <v>223</v>
      </c>
      <c r="E218" s="218" t="s">
        <v>2519</v>
      </c>
      <c r="F218" s="219" t="s">
        <v>2520</v>
      </c>
      <c r="G218" s="220" t="s">
        <v>336</v>
      </c>
      <c r="H218" s="221">
        <v>2</v>
      </c>
      <c r="I218" s="222"/>
      <c r="J218" s="223">
        <f>ROUND(I218*H218,2)</f>
        <v>0</v>
      </c>
      <c r="K218" s="219" t="s">
        <v>632</v>
      </c>
      <c r="L218" s="47"/>
      <c r="M218" s="224" t="s">
        <v>19</v>
      </c>
      <c r="N218" s="225" t="s">
        <v>43</v>
      </c>
      <c r="O218" s="87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28" t="s">
        <v>228</v>
      </c>
      <c r="AT218" s="228" t="s">
        <v>223</v>
      </c>
      <c r="AU218" s="228" t="s">
        <v>80</v>
      </c>
      <c r="AY218" s="20" t="s">
        <v>221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0" t="s">
        <v>80</v>
      </c>
      <c r="BK218" s="229">
        <f>ROUND(I218*H218,2)</f>
        <v>0</v>
      </c>
      <c r="BL218" s="20" t="s">
        <v>228</v>
      </c>
      <c r="BM218" s="228" t="s">
        <v>896</v>
      </c>
    </row>
    <row r="219" spans="1:47" s="2" customFormat="1" ht="12">
      <c r="A219" s="41"/>
      <c r="B219" s="42"/>
      <c r="C219" s="43"/>
      <c r="D219" s="230" t="s">
        <v>230</v>
      </c>
      <c r="E219" s="43"/>
      <c r="F219" s="231" t="s">
        <v>2520</v>
      </c>
      <c r="G219" s="43"/>
      <c r="H219" s="43"/>
      <c r="I219" s="232"/>
      <c r="J219" s="43"/>
      <c r="K219" s="43"/>
      <c r="L219" s="47"/>
      <c r="M219" s="233"/>
      <c r="N219" s="234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20" t="s">
        <v>230</v>
      </c>
      <c r="AU219" s="20" t="s">
        <v>80</v>
      </c>
    </row>
    <row r="220" spans="1:65" s="2" customFormat="1" ht="37.8" customHeight="1">
      <c r="A220" s="41"/>
      <c r="B220" s="42"/>
      <c r="C220" s="217" t="s">
        <v>594</v>
      </c>
      <c r="D220" s="217" t="s">
        <v>223</v>
      </c>
      <c r="E220" s="218" t="s">
        <v>2521</v>
      </c>
      <c r="F220" s="219" t="s">
        <v>2522</v>
      </c>
      <c r="G220" s="220" t="s">
        <v>336</v>
      </c>
      <c r="H220" s="221">
        <v>2</v>
      </c>
      <c r="I220" s="222"/>
      <c r="J220" s="223">
        <f>ROUND(I220*H220,2)</f>
        <v>0</v>
      </c>
      <c r="K220" s="219" t="s">
        <v>632</v>
      </c>
      <c r="L220" s="47"/>
      <c r="M220" s="224" t="s">
        <v>19</v>
      </c>
      <c r="N220" s="225" t="s">
        <v>43</v>
      </c>
      <c r="O220" s="87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8" t="s">
        <v>228</v>
      </c>
      <c r="AT220" s="228" t="s">
        <v>223</v>
      </c>
      <c r="AU220" s="228" t="s">
        <v>80</v>
      </c>
      <c r="AY220" s="20" t="s">
        <v>221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20" t="s">
        <v>80</v>
      </c>
      <c r="BK220" s="229">
        <f>ROUND(I220*H220,2)</f>
        <v>0</v>
      </c>
      <c r="BL220" s="20" t="s">
        <v>228</v>
      </c>
      <c r="BM220" s="228" t="s">
        <v>909</v>
      </c>
    </row>
    <row r="221" spans="1:47" s="2" customFormat="1" ht="12">
      <c r="A221" s="41"/>
      <c r="B221" s="42"/>
      <c r="C221" s="43"/>
      <c r="D221" s="230" t="s">
        <v>230</v>
      </c>
      <c r="E221" s="43"/>
      <c r="F221" s="231" t="s">
        <v>2522</v>
      </c>
      <c r="G221" s="43"/>
      <c r="H221" s="43"/>
      <c r="I221" s="232"/>
      <c r="J221" s="43"/>
      <c r="K221" s="43"/>
      <c r="L221" s="47"/>
      <c r="M221" s="233"/>
      <c r="N221" s="23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230</v>
      </c>
      <c r="AU221" s="20" t="s">
        <v>80</v>
      </c>
    </row>
    <row r="222" spans="1:65" s="2" customFormat="1" ht="24.15" customHeight="1">
      <c r="A222" s="41"/>
      <c r="B222" s="42"/>
      <c r="C222" s="217" t="s">
        <v>602</v>
      </c>
      <c r="D222" s="217" t="s">
        <v>223</v>
      </c>
      <c r="E222" s="218" t="s">
        <v>2523</v>
      </c>
      <c r="F222" s="219" t="s">
        <v>2524</v>
      </c>
      <c r="G222" s="220" t="s">
        <v>336</v>
      </c>
      <c r="H222" s="221">
        <v>1</v>
      </c>
      <c r="I222" s="222"/>
      <c r="J222" s="223">
        <f>ROUND(I222*H222,2)</f>
        <v>0</v>
      </c>
      <c r="K222" s="219" t="s">
        <v>632</v>
      </c>
      <c r="L222" s="47"/>
      <c r="M222" s="224" t="s">
        <v>19</v>
      </c>
      <c r="N222" s="225" t="s">
        <v>43</v>
      </c>
      <c r="O222" s="87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8" t="s">
        <v>228</v>
      </c>
      <c r="AT222" s="228" t="s">
        <v>223</v>
      </c>
      <c r="AU222" s="228" t="s">
        <v>80</v>
      </c>
      <c r="AY222" s="20" t="s">
        <v>221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0" t="s">
        <v>80</v>
      </c>
      <c r="BK222" s="229">
        <f>ROUND(I222*H222,2)</f>
        <v>0</v>
      </c>
      <c r="BL222" s="20" t="s">
        <v>228</v>
      </c>
      <c r="BM222" s="228" t="s">
        <v>923</v>
      </c>
    </row>
    <row r="223" spans="1:47" s="2" customFormat="1" ht="12">
      <c r="A223" s="41"/>
      <c r="B223" s="42"/>
      <c r="C223" s="43"/>
      <c r="D223" s="230" t="s">
        <v>230</v>
      </c>
      <c r="E223" s="43"/>
      <c r="F223" s="231" t="s">
        <v>2524</v>
      </c>
      <c r="G223" s="43"/>
      <c r="H223" s="43"/>
      <c r="I223" s="232"/>
      <c r="J223" s="43"/>
      <c r="K223" s="43"/>
      <c r="L223" s="47"/>
      <c r="M223" s="233"/>
      <c r="N223" s="234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230</v>
      </c>
      <c r="AU223" s="20" t="s">
        <v>80</v>
      </c>
    </row>
    <row r="224" spans="1:65" s="2" customFormat="1" ht="24.15" customHeight="1">
      <c r="A224" s="41"/>
      <c r="B224" s="42"/>
      <c r="C224" s="217" t="s">
        <v>609</v>
      </c>
      <c r="D224" s="217" t="s">
        <v>223</v>
      </c>
      <c r="E224" s="218" t="s">
        <v>2525</v>
      </c>
      <c r="F224" s="219" t="s">
        <v>2526</v>
      </c>
      <c r="G224" s="220" t="s">
        <v>336</v>
      </c>
      <c r="H224" s="221">
        <v>1</v>
      </c>
      <c r="I224" s="222"/>
      <c r="J224" s="223">
        <f>ROUND(I224*H224,2)</f>
        <v>0</v>
      </c>
      <c r="K224" s="219" t="s">
        <v>632</v>
      </c>
      <c r="L224" s="47"/>
      <c r="M224" s="224" t="s">
        <v>19</v>
      </c>
      <c r="N224" s="225" t="s">
        <v>43</v>
      </c>
      <c r="O224" s="87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8" t="s">
        <v>228</v>
      </c>
      <c r="AT224" s="228" t="s">
        <v>223</v>
      </c>
      <c r="AU224" s="228" t="s">
        <v>80</v>
      </c>
      <c r="AY224" s="20" t="s">
        <v>221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0" t="s">
        <v>80</v>
      </c>
      <c r="BK224" s="229">
        <f>ROUND(I224*H224,2)</f>
        <v>0</v>
      </c>
      <c r="BL224" s="20" t="s">
        <v>228</v>
      </c>
      <c r="BM224" s="228" t="s">
        <v>934</v>
      </c>
    </row>
    <row r="225" spans="1:47" s="2" customFormat="1" ht="12">
      <c r="A225" s="41"/>
      <c r="B225" s="42"/>
      <c r="C225" s="43"/>
      <c r="D225" s="230" t="s">
        <v>230</v>
      </c>
      <c r="E225" s="43"/>
      <c r="F225" s="231" t="s">
        <v>2526</v>
      </c>
      <c r="G225" s="43"/>
      <c r="H225" s="43"/>
      <c r="I225" s="232"/>
      <c r="J225" s="43"/>
      <c r="K225" s="43"/>
      <c r="L225" s="47"/>
      <c r="M225" s="233"/>
      <c r="N225" s="234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230</v>
      </c>
      <c r="AU225" s="20" t="s">
        <v>80</v>
      </c>
    </row>
    <row r="226" spans="1:65" s="2" customFormat="1" ht="33" customHeight="1">
      <c r="A226" s="41"/>
      <c r="B226" s="42"/>
      <c r="C226" s="217" t="s">
        <v>615</v>
      </c>
      <c r="D226" s="217" t="s">
        <v>223</v>
      </c>
      <c r="E226" s="218" t="s">
        <v>2527</v>
      </c>
      <c r="F226" s="219" t="s">
        <v>2528</v>
      </c>
      <c r="G226" s="220" t="s">
        <v>336</v>
      </c>
      <c r="H226" s="221">
        <v>1</v>
      </c>
      <c r="I226" s="222"/>
      <c r="J226" s="223">
        <f>ROUND(I226*H226,2)</f>
        <v>0</v>
      </c>
      <c r="K226" s="219" t="s">
        <v>632</v>
      </c>
      <c r="L226" s="47"/>
      <c r="M226" s="224" t="s">
        <v>19</v>
      </c>
      <c r="N226" s="225" t="s">
        <v>43</v>
      </c>
      <c r="O226" s="87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8" t="s">
        <v>228</v>
      </c>
      <c r="AT226" s="228" t="s">
        <v>223</v>
      </c>
      <c r="AU226" s="228" t="s">
        <v>80</v>
      </c>
      <c r="AY226" s="20" t="s">
        <v>221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20" t="s">
        <v>80</v>
      </c>
      <c r="BK226" s="229">
        <f>ROUND(I226*H226,2)</f>
        <v>0</v>
      </c>
      <c r="BL226" s="20" t="s">
        <v>228</v>
      </c>
      <c r="BM226" s="228" t="s">
        <v>948</v>
      </c>
    </row>
    <row r="227" spans="1:47" s="2" customFormat="1" ht="12">
      <c r="A227" s="41"/>
      <c r="B227" s="42"/>
      <c r="C227" s="43"/>
      <c r="D227" s="230" t="s">
        <v>230</v>
      </c>
      <c r="E227" s="43"/>
      <c r="F227" s="231" t="s">
        <v>2528</v>
      </c>
      <c r="G227" s="43"/>
      <c r="H227" s="43"/>
      <c r="I227" s="232"/>
      <c r="J227" s="43"/>
      <c r="K227" s="43"/>
      <c r="L227" s="47"/>
      <c r="M227" s="233"/>
      <c r="N227" s="23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230</v>
      </c>
      <c r="AU227" s="20" t="s">
        <v>80</v>
      </c>
    </row>
    <row r="228" spans="1:47" s="2" customFormat="1" ht="12">
      <c r="A228" s="41"/>
      <c r="B228" s="42"/>
      <c r="C228" s="43"/>
      <c r="D228" s="230" t="s">
        <v>1665</v>
      </c>
      <c r="E228" s="43"/>
      <c r="F228" s="290" t="s">
        <v>2529</v>
      </c>
      <c r="G228" s="43"/>
      <c r="H228" s="43"/>
      <c r="I228" s="232"/>
      <c r="J228" s="43"/>
      <c r="K228" s="43"/>
      <c r="L228" s="47"/>
      <c r="M228" s="233"/>
      <c r="N228" s="23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1665</v>
      </c>
      <c r="AU228" s="20" t="s">
        <v>80</v>
      </c>
    </row>
    <row r="229" spans="1:65" s="2" customFormat="1" ht="21.75" customHeight="1">
      <c r="A229" s="41"/>
      <c r="B229" s="42"/>
      <c r="C229" s="217" t="s">
        <v>622</v>
      </c>
      <c r="D229" s="217" t="s">
        <v>223</v>
      </c>
      <c r="E229" s="218" t="s">
        <v>2530</v>
      </c>
      <c r="F229" s="219" t="s">
        <v>2531</v>
      </c>
      <c r="G229" s="220" t="s">
        <v>336</v>
      </c>
      <c r="H229" s="221">
        <v>1</v>
      </c>
      <c r="I229" s="222"/>
      <c r="J229" s="223">
        <f>ROUND(I229*H229,2)</f>
        <v>0</v>
      </c>
      <c r="K229" s="219" t="s">
        <v>632</v>
      </c>
      <c r="L229" s="47"/>
      <c r="M229" s="224" t="s">
        <v>19</v>
      </c>
      <c r="N229" s="225" t="s">
        <v>43</v>
      </c>
      <c r="O229" s="87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8" t="s">
        <v>228</v>
      </c>
      <c r="AT229" s="228" t="s">
        <v>223</v>
      </c>
      <c r="AU229" s="228" t="s">
        <v>80</v>
      </c>
      <c r="AY229" s="20" t="s">
        <v>221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0" t="s">
        <v>80</v>
      </c>
      <c r="BK229" s="229">
        <f>ROUND(I229*H229,2)</f>
        <v>0</v>
      </c>
      <c r="BL229" s="20" t="s">
        <v>228</v>
      </c>
      <c r="BM229" s="228" t="s">
        <v>958</v>
      </c>
    </row>
    <row r="230" spans="1:47" s="2" customFormat="1" ht="12">
      <c r="A230" s="41"/>
      <c r="B230" s="42"/>
      <c r="C230" s="43"/>
      <c r="D230" s="230" t="s">
        <v>230</v>
      </c>
      <c r="E230" s="43"/>
      <c r="F230" s="231" t="s">
        <v>2531</v>
      </c>
      <c r="G230" s="43"/>
      <c r="H230" s="43"/>
      <c r="I230" s="232"/>
      <c r="J230" s="43"/>
      <c r="K230" s="43"/>
      <c r="L230" s="47"/>
      <c r="M230" s="233"/>
      <c r="N230" s="23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230</v>
      </c>
      <c r="AU230" s="20" t="s">
        <v>80</v>
      </c>
    </row>
    <row r="231" spans="1:47" s="2" customFormat="1" ht="12">
      <c r="A231" s="41"/>
      <c r="B231" s="42"/>
      <c r="C231" s="43"/>
      <c r="D231" s="230" t="s">
        <v>1665</v>
      </c>
      <c r="E231" s="43"/>
      <c r="F231" s="290" t="s">
        <v>2532</v>
      </c>
      <c r="G231" s="43"/>
      <c r="H231" s="43"/>
      <c r="I231" s="232"/>
      <c r="J231" s="43"/>
      <c r="K231" s="43"/>
      <c r="L231" s="47"/>
      <c r="M231" s="233"/>
      <c r="N231" s="23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1665</v>
      </c>
      <c r="AU231" s="20" t="s">
        <v>80</v>
      </c>
    </row>
    <row r="232" spans="1:65" s="2" customFormat="1" ht="16.5" customHeight="1">
      <c r="A232" s="41"/>
      <c r="B232" s="42"/>
      <c r="C232" s="217" t="s">
        <v>629</v>
      </c>
      <c r="D232" s="217" t="s">
        <v>223</v>
      </c>
      <c r="E232" s="218" t="s">
        <v>2533</v>
      </c>
      <c r="F232" s="219" t="s">
        <v>2534</v>
      </c>
      <c r="G232" s="220" t="s">
        <v>336</v>
      </c>
      <c r="H232" s="221">
        <v>1</v>
      </c>
      <c r="I232" s="222"/>
      <c r="J232" s="223">
        <f>ROUND(I232*H232,2)</f>
        <v>0</v>
      </c>
      <c r="K232" s="219" t="s">
        <v>632</v>
      </c>
      <c r="L232" s="47"/>
      <c r="M232" s="224" t="s">
        <v>19</v>
      </c>
      <c r="N232" s="225" t="s">
        <v>43</v>
      </c>
      <c r="O232" s="87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8" t="s">
        <v>228</v>
      </c>
      <c r="AT232" s="228" t="s">
        <v>223</v>
      </c>
      <c r="AU232" s="228" t="s">
        <v>80</v>
      </c>
      <c r="AY232" s="20" t="s">
        <v>221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0" t="s">
        <v>80</v>
      </c>
      <c r="BK232" s="229">
        <f>ROUND(I232*H232,2)</f>
        <v>0</v>
      </c>
      <c r="BL232" s="20" t="s">
        <v>228</v>
      </c>
      <c r="BM232" s="228" t="s">
        <v>967</v>
      </c>
    </row>
    <row r="233" spans="1:47" s="2" customFormat="1" ht="12">
      <c r="A233" s="41"/>
      <c r="B233" s="42"/>
      <c r="C233" s="43"/>
      <c r="D233" s="230" t="s">
        <v>230</v>
      </c>
      <c r="E233" s="43"/>
      <c r="F233" s="231" t="s">
        <v>2534</v>
      </c>
      <c r="G233" s="43"/>
      <c r="H233" s="43"/>
      <c r="I233" s="232"/>
      <c r="J233" s="43"/>
      <c r="K233" s="43"/>
      <c r="L233" s="47"/>
      <c r="M233" s="233"/>
      <c r="N233" s="23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230</v>
      </c>
      <c r="AU233" s="20" t="s">
        <v>80</v>
      </c>
    </row>
    <row r="234" spans="1:47" s="2" customFormat="1" ht="12">
      <c r="A234" s="41"/>
      <c r="B234" s="42"/>
      <c r="C234" s="43"/>
      <c r="D234" s="230" t="s">
        <v>1665</v>
      </c>
      <c r="E234" s="43"/>
      <c r="F234" s="290" t="s">
        <v>2535</v>
      </c>
      <c r="G234" s="43"/>
      <c r="H234" s="43"/>
      <c r="I234" s="232"/>
      <c r="J234" s="43"/>
      <c r="K234" s="43"/>
      <c r="L234" s="47"/>
      <c r="M234" s="233"/>
      <c r="N234" s="234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1665</v>
      </c>
      <c r="AU234" s="20" t="s">
        <v>80</v>
      </c>
    </row>
    <row r="235" spans="1:65" s="2" customFormat="1" ht="16.5" customHeight="1">
      <c r="A235" s="41"/>
      <c r="B235" s="42"/>
      <c r="C235" s="217" t="s">
        <v>635</v>
      </c>
      <c r="D235" s="217" t="s">
        <v>223</v>
      </c>
      <c r="E235" s="218" t="s">
        <v>2536</v>
      </c>
      <c r="F235" s="219" t="s">
        <v>2537</v>
      </c>
      <c r="G235" s="220" t="s">
        <v>336</v>
      </c>
      <c r="H235" s="221">
        <v>1</v>
      </c>
      <c r="I235" s="222"/>
      <c r="J235" s="223">
        <f>ROUND(I235*H235,2)</f>
        <v>0</v>
      </c>
      <c r="K235" s="219" t="s">
        <v>632</v>
      </c>
      <c r="L235" s="47"/>
      <c r="M235" s="224" t="s">
        <v>19</v>
      </c>
      <c r="N235" s="225" t="s">
        <v>43</v>
      </c>
      <c r="O235" s="87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8" t="s">
        <v>228</v>
      </c>
      <c r="AT235" s="228" t="s">
        <v>223</v>
      </c>
      <c r="AU235" s="228" t="s">
        <v>80</v>
      </c>
      <c r="AY235" s="20" t="s">
        <v>221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20" t="s">
        <v>80</v>
      </c>
      <c r="BK235" s="229">
        <f>ROUND(I235*H235,2)</f>
        <v>0</v>
      </c>
      <c r="BL235" s="20" t="s">
        <v>228</v>
      </c>
      <c r="BM235" s="228" t="s">
        <v>977</v>
      </c>
    </row>
    <row r="236" spans="1:47" s="2" customFormat="1" ht="12">
      <c r="A236" s="41"/>
      <c r="B236" s="42"/>
      <c r="C236" s="43"/>
      <c r="D236" s="230" t="s">
        <v>230</v>
      </c>
      <c r="E236" s="43"/>
      <c r="F236" s="231" t="s">
        <v>2537</v>
      </c>
      <c r="G236" s="43"/>
      <c r="H236" s="43"/>
      <c r="I236" s="232"/>
      <c r="J236" s="43"/>
      <c r="K236" s="43"/>
      <c r="L236" s="47"/>
      <c r="M236" s="233"/>
      <c r="N236" s="23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230</v>
      </c>
      <c r="AU236" s="20" t="s">
        <v>80</v>
      </c>
    </row>
    <row r="237" spans="1:47" s="2" customFormat="1" ht="12">
      <c r="A237" s="41"/>
      <c r="B237" s="42"/>
      <c r="C237" s="43"/>
      <c r="D237" s="230" t="s">
        <v>1665</v>
      </c>
      <c r="E237" s="43"/>
      <c r="F237" s="290" t="s">
        <v>2538</v>
      </c>
      <c r="G237" s="43"/>
      <c r="H237" s="43"/>
      <c r="I237" s="232"/>
      <c r="J237" s="43"/>
      <c r="K237" s="43"/>
      <c r="L237" s="47"/>
      <c r="M237" s="233"/>
      <c r="N237" s="23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1665</v>
      </c>
      <c r="AU237" s="20" t="s">
        <v>80</v>
      </c>
    </row>
    <row r="238" spans="1:65" s="2" customFormat="1" ht="24.15" customHeight="1">
      <c r="A238" s="41"/>
      <c r="B238" s="42"/>
      <c r="C238" s="217" t="s">
        <v>640</v>
      </c>
      <c r="D238" s="217" t="s">
        <v>223</v>
      </c>
      <c r="E238" s="218" t="s">
        <v>2539</v>
      </c>
      <c r="F238" s="219" t="s">
        <v>2540</v>
      </c>
      <c r="G238" s="220" t="s">
        <v>336</v>
      </c>
      <c r="H238" s="221">
        <v>1</v>
      </c>
      <c r="I238" s="222"/>
      <c r="J238" s="223">
        <f>ROUND(I238*H238,2)</f>
        <v>0</v>
      </c>
      <c r="K238" s="219" t="s">
        <v>632</v>
      </c>
      <c r="L238" s="47"/>
      <c r="M238" s="224" t="s">
        <v>19</v>
      </c>
      <c r="N238" s="225" t="s">
        <v>43</v>
      </c>
      <c r="O238" s="87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8" t="s">
        <v>228</v>
      </c>
      <c r="AT238" s="228" t="s">
        <v>223</v>
      </c>
      <c r="AU238" s="228" t="s">
        <v>80</v>
      </c>
      <c r="AY238" s="20" t="s">
        <v>221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0" t="s">
        <v>80</v>
      </c>
      <c r="BK238" s="229">
        <f>ROUND(I238*H238,2)</f>
        <v>0</v>
      </c>
      <c r="BL238" s="20" t="s">
        <v>228</v>
      </c>
      <c r="BM238" s="228" t="s">
        <v>988</v>
      </c>
    </row>
    <row r="239" spans="1:47" s="2" customFormat="1" ht="12">
      <c r="A239" s="41"/>
      <c r="B239" s="42"/>
      <c r="C239" s="43"/>
      <c r="D239" s="230" t="s">
        <v>230</v>
      </c>
      <c r="E239" s="43"/>
      <c r="F239" s="231" t="s">
        <v>2540</v>
      </c>
      <c r="G239" s="43"/>
      <c r="H239" s="43"/>
      <c r="I239" s="232"/>
      <c r="J239" s="43"/>
      <c r="K239" s="43"/>
      <c r="L239" s="47"/>
      <c r="M239" s="233"/>
      <c r="N239" s="23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230</v>
      </c>
      <c r="AU239" s="20" t="s">
        <v>80</v>
      </c>
    </row>
    <row r="240" spans="1:47" s="2" customFormat="1" ht="12">
      <c r="A240" s="41"/>
      <c r="B240" s="42"/>
      <c r="C240" s="43"/>
      <c r="D240" s="230" t="s">
        <v>1665</v>
      </c>
      <c r="E240" s="43"/>
      <c r="F240" s="290" t="s">
        <v>2541</v>
      </c>
      <c r="G240" s="43"/>
      <c r="H240" s="43"/>
      <c r="I240" s="232"/>
      <c r="J240" s="43"/>
      <c r="K240" s="43"/>
      <c r="L240" s="47"/>
      <c r="M240" s="233"/>
      <c r="N240" s="23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1665</v>
      </c>
      <c r="AU240" s="20" t="s">
        <v>80</v>
      </c>
    </row>
    <row r="241" spans="1:65" s="2" customFormat="1" ht="24.15" customHeight="1">
      <c r="A241" s="41"/>
      <c r="B241" s="42"/>
      <c r="C241" s="217" t="s">
        <v>646</v>
      </c>
      <c r="D241" s="217" t="s">
        <v>223</v>
      </c>
      <c r="E241" s="218" t="s">
        <v>2469</v>
      </c>
      <c r="F241" s="219" t="s">
        <v>2470</v>
      </c>
      <c r="G241" s="220" t="s">
        <v>267</v>
      </c>
      <c r="H241" s="221">
        <v>0.05</v>
      </c>
      <c r="I241" s="222"/>
      <c r="J241" s="223">
        <f>ROUND(I241*H241,2)</f>
        <v>0</v>
      </c>
      <c r="K241" s="219" t="s">
        <v>632</v>
      </c>
      <c r="L241" s="47"/>
      <c r="M241" s="224" t="s">
        <v>19</v>
      </c>
      <c r="N241" s="225" t="s">
        <v>43</v>
      </c>
      <c r="O241" s="87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8" t="s">
        <v>228</v>
      </c>
      <c r="AT241" s="228" t="s">
        <v>223</v>
      </c>
      <c r="AU241" s="228" t="s">
        <v>80</v>
      </c>
      <c r="AY241" s="20" t="s">
        <v>221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0" t="s">
        <v>80</v>
      </c>
      <c r="BK241" s="229">
        <f>ROUND(I241*H241,2)</f>
        <v>0</v>
      </c>
      <c r="BL241" s="20" t="s">
        <v>228</v>
      </c>
      <c r="BM241" s="228" t="s">
        <v>1002</v>
      </c>
    </row>
    <row r="242" spans="1:47" s="2" customFormat="1" ht="12">
      <c r="A242" s="41"/>
      <c r="B242" s="42"/>
      <c r="C242" s="43"/>
      <c r="D242" s="230" t="s">
        <v>230</v>
      </c>
      <c r="E242" s="43"/>
      <c r="F242" s="231" t="s">
        <v>2470</v>
      </c>
      <c r="G242" s="43"/>
      <c r="H242" s="43"/>
      <c r="I242" s="232"/>
      <c r="J242" s="43"/>
      <c r="K242" s="43"/>
      <c r="L242" s="47"/>
      <c r="M242" s="233"/>
      <c r="N242" s="234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230</v>
      </c>
      <c r="AU242" s="20" t="s">
        <v>80</v>
      </c>
    </row>
    <row r="243" spans="1:47" s="2" customFormat="1" ht="12">
      <c r="A243" s="41"/>
      <c r="B243" s="42"/>
      <c r="C243" s="43"/>
      <c r="D243" s="230" t="s">
        <v>1665</v>
      </c>
      <c r="E243" s="43"/>
      <c r="F243" s="290" t="s">
        <v>2542</v>
      </c>
      <c r="G243" s="43"/>
      <c r="H243" s="43"/>
      <c r="I243" s="232"/>
      <c r="J243" s="43"/>
      <c r="K243" s="43"/>
      <c r="L243" s="47"/>
      <c r="M243" s="233"/>
      <c r="N243" s="23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1665</v>
      </c>
      <c r="AU243" s="20" t="s">
        <v>80</v>
      </c>
    </row>
    <row r="244" spans="1:63" s="12" customFormat="1" ht="25.9" customHeight="1">
      <c r="A244" s="12"/>
      <c r="B244" s="201"/>
      <c r="C244" s="202"/>
      <c r="D244" s="203" t="s">
        <v>71</v>
      </c>
      <c r="E244" s="204" t="s">
        <v>2322</v>
      </c>
      <c r="F244" s="204" t="s">
        <v>2323</v>
      </c>
      <c r="G244" s="202"/>
      <c r="H244" s="202"/>
      <c r="I244" s="205"/>
      <c r="J244" s="206">
        <f>BK244</f>
        <v>0</v>
      </c>
      <c r="K244" s="202"/>
      <c r="L244" s="207"/>
      <c r="M244" s="208"/>
      <c r="N244" s="209"/>
      <c r="O244" s="209"/>
      <c r="P244" s="210">
        <f>SUM(P245:P253)</f>
        <v>0</v>
      </c>
      <c r="Q244" s="209"/>
      <c r="R244" s="210">
        <f>SUM(R245:R253)</f>
        <v>0</v>
      </c>
      <c r="S244" s="209"/>
      <c r="T244" s="211">
        <f>SUM(T245:T253)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2" t="s">
        <v>80</v>
      </c>
      <c r="AT244" s="213" t="s">
        <v>71</v>
      </c>
      <c r="AU244" s="213" t="s">
        <v>72</v>
      </c>
      <c r="AY244" s="212" t="s">
        <v>221</v>
      </c>
      <c r="BK244" s="214">
        <f>SUM(BK245:BK253)</f>
        <v>0</v>
      </c>
    </row>
    <row r="245" spans="1:65" s="2" customFormat="1" ht="16.5" customHeight="1">
      <c r="A245" s="41"/>
      <c r="B245" s="42"/>
      <c r="C245" s="217" t="s">
        <v>655</v>
      </c>
      <c r="D245" s="217" t="s">
        <v>223</v>
      </c>
      <c r="E245" s="218" t="s">
        <v>2543</v>
      </c>
      <c r="F245" s="219" t="s">
        <v>2544</v>
      </c>
      <c r="G245" s="220" t="s">
        <v>305</v>
      </c>
      <c r="H245" s="221">
        <v>123</v>
      </c>
      <c r="I245" s="222"/>
      <c r="J245" s="223">
        <f>ROUND(I245*H245,2)</f>
        <v>0</v>
      </c>
      <c r="K245" s="219" t="s">
        <v>632</v>
      </c>
      <c r="L245" s="47"/>
      <c r="M245" s="224" t="s">
        <v>19</v>
      </c>
      <c r="N245" s="225" t="s">
        <v>43</v>
      </c>
      <c r="O245" s="87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8" t="s">
        <v>228</v>
      </c>
      <c r="AT245" s="228" t="s">
        <v>223</v>
      </c>
      <c r="AU245" s="228" t="s">
        <v>80</v>
      </c>
      <c r="AY245" s="20" t="s">
        <v>221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20" t="s">
        <v>80</v>
      </c>
      <c r="BK245" s="229">
        <f>ROUND(I245*H245,2)</f>
        <v>0</v>
      </c>
      <c r="BL245" s="20" t="s">
        <v>228</v>
      </c>
      <c r="BM245" s="228" t="s">
        <v>1015</v>
      </c>
    </row>
    <row r="246" spans="1:47" s="2" customFormat="1" ht="12">
      <c r="A246" s="41"/>
      <c r="B246" s="42"/>
      <c r="C246" s="43"/>
      <c r="D246" s="230" t="s">
        <v>230</v>
      </c>
      <c r="E246" s="43"/>
      <c r="F246" s="231" t="s">
        <v>2544</v>
      </c>
      <c r="G246" s="43"/>
      <c r="H246" s="43"/>
      <c r="I246" s="232"/>
      <c r="J246" s="43"/>
      <c r="K246" s="43"/>
      <c r="L246" s="47"/>
      <c r="M246" s="233"/>
      <c r="N246" s="23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230</v>
      </c>
      <c r="AU246" s="20" t="s">
        <v>80</v>
      </c>
    </row>
    <row r="247" spans="1:47" s="2" customFormat="1" ht="12">
      <c r="A247" s="41"/>
      <c r="B247" s="42"/>
      <c r="C247" s="43"/>
      <c r="D247" s="230" t="s">
        <v>1665</v>
      </c>
      <c r="E247" s="43"/>
      <c r="F247" s="290" t="s">
        <v>2545</v>
      </c>
      <c r="G247" s="43"/>
      <c r="H247" s="43"/>
      <c r="I247" s="232"/>
      <c r="J247" s="43"/>
      <c r="K247" s="43"/>
      <c r="L247" s="47"/>
      <c r="M247" s="233"/>
      <c r="N247" s="23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1665</v>
      </c>
      <c r="AU247" s="20" t="s">
        <v>80</v>
      </c>
    </row>
    <row r="248" spans="1:65" s="2" customFormat="1" ht="21.75" customHeight="1">
      <c r="A248" s="41"/>
      <c r="B248" s="42"/>
      <c r="C248" s="217" t="s">
        <v>662</v>
      </c>
      <c r="D248" s="217" t="s">
        <v>223</v>
      </c>
      <c r="E248" s="218" t="s">
        <v>2546</v>
      </c>
      <c r="F248" s="219" t="s">
        <v>2547</v>
      </c>
      <c r="G248" s="220" t="s">
        <v>305</v>
      </c>
      <c r="H248" s="221">
        <v>183</v>
      </c>
      <c r="I248" s="222"/>
      <c r="J248" s="223">
        <f>ROUND(I248*H248,2)</f>
        <v>0</v>
      </c>
      <c r="K248" s="219" t="s">
        <v>632</v>
      </c>
      <c r="L248" s="47"/>
      <c r="M248" s="224" t="s">
        <v>19</v>
      </c>
      <c r="N248" s="225" t="s">
        <v>43</v>
      </c>
      <c r="O248" s="87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28" t="s">
        <v>228</v>
      </c>
      <c r="AT248" s="228" t="s">
        <v>223</v>
      </c>
      <c r="AU248" s="228" t="s">
        <v>80</v>
      </c>
      <c r="AY248" s="20" t="s">
        <v>221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20" t="s">
        <v>80</v>
      </c>
      <c r="BK248" s="229">
        <f>ROUND(I248*H248,2)</f>
        <v>0</v>
      </c>
      <c r="BL248" s="20" t="s">
        <v>228</v>
      </c>
      <c r="BM248" s="228" t="s">
        <v>165</v>
      </c>
    </row>
    <row r="249" spans="1:47" s="2" customFormat="1" ht="12">
      <c r="A249" s="41"/>
      <c r="B249" s="42"/>
      <c r="C249" s="43"/>
      <c r="D249" s="230" t="s">
        <v>230</v>
      </c>
      <c r="E249" s="43"/>
      <c r="F249" s="231" t="s">
        <v>2547</v>
      </c>
      <c r="G249" s="43"/>
      <c r="H249" s="43"/>
      <c r="I249" s="232"/>
      <c r="J249" s="43"/>
      <c r="K249" s="43"/>
      <c r="L249" s="47"/>
      <c r="M249" s="233"/>
      <c r="N249" s="23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20" t="s">
        <v>230</v>
      </c>
      <c r="AU249" s="20" t="s">
        <v>80</v>
      </c>
    </row>
    <row r="250" spans="1:47" s="2" customFormat="1" ht="12">
      <c r="A250" s="41"/>
      <c r="B250" s="42"/>
      <c r="C250" s="43"/>
      <c r="D250" s="230" t="s">
        <v>1665</v>
      </c>
      <c r="E250" s="43"/>
      <c r="F250" s="290" t="s">
        <v>2548</v>
      </c>
      <c r="G250" s="43"/>
      <c r="H250" s="43"/>
      <c r="I250" s="232"/>
      <c r="J250" s="43"/>
      <c r="K250" s="43"/>
      <c r="L250" s="47"/>
      <c r="M250" s="233"/>
      <c r="N250" s="234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1665</v>
      </c>
      <c r="AU250" s="20" t="s">
        <v>80</v>
      </c>
    </row>
    <row r="251" spans="1:65" s="2" customFormat="1" ht="16.5" customHeight="1">
      <c r="A251" s="41"/>
      <c r="B251" s="42"/>
      <c r="C251" s="217" t="s">
        <v>404</v>
      </c>
      <c r="D251" s="217" t="s">
        <v>223</v>
      </c>
      <c r="E251" s="218" t="s">
        <v>2549</v>
      </c>
      <c r="F251" s="219" t="s">
        <v>2550</v>
      </c>
      <c r="G251" s="220" t="s">
        <v>305</v>
      </c>
      <c r="H251" s="221">
        <v>183</v>
      </c>
      <c r="I251" s="222"/>
      <c r="J251" s="223">
        <f>ROUND(I251*H251,2)</f>
        <v>0</v>
      </c>
      <c r="K251" s="219" t="s">
        <v>632</v>
      </c>
      <c r="L251" s="47"/>
      <c r="M251" s="224" t="s">
        <v>19</v>
      </c>
      <c r="N251" s="225" t="s">
        <v>43</v>
      </c>
      <c r="O251" s="87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8" t="s">
        <v>228</v>
      </c>
      <c r="AT251" s="228" t="s">
        <v>223</v>
      </c>
      <c r="AU251" s="228" t="s">
        <v>80</v>
      </c>
      <c r="AY251" s="20" t="s">
        <v>221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20" t="s">
        <v>80</v>
      </c>
      <c r="BK251" s="229">
        <f>ROUND(I251*H251,2)</f>
        <v>0</v>
      </c>
      <c r="BL251" s="20" t="s">
        <v>228</v>
      </c>
      <c r="BM251" s="228" t="s">
        <v>1039</v>
      </c>
    </row>
    <row r="252" spans="1:47" s="2" customFormat="1" ht="12">
      <c r="A252" s="41"/>
      <c r="B252" s="42"/>
      <c r="C252" s="43"/>
      <c r="D252" s="230" t="s">
        <v>230</v>
      </c>
      <c r="E252" s="43"/>
      <c r="F252" s="231" t="s">
        <v>2550</v>
      </c>
      <c r="G252" s="43"/>
      <c r="H252" s="43"/>
      <c r="I252" s="232"/>
      <c r="J252" s="43"/>
      <c r="K252" s="43"/>
      <c r="L252" s="47"/>
      <c r="M252" s="233"/>
      <c r="N252" s="234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230</v>
      </c>
      <c r="AU252" s="20" t="s">
        <v>80</v>
      </c>
    </row>
    <row r="253" spans="1:47" s="2" customFormat="1" ht="12">
      <c r="A253" s="41"/>
      <c r="B253" s="42"/>
      <c r="C253" s="43"/>
      <c r="D253" s="230" t="s">
        <v>1665</v>
      </c>
      <c r="E253" s="43"/>
      <c r="F253" s="290" t="s">
        <v>2551</v>
      </c>
      <c r="G253" s="43"/>
      <c r="H253" s="43"/>
      <c r="I253" s="232"/>
      <c r="J253" s="43"/>
      <c r="K253" s="43"/>
      <c r="L253" s="47"/>
      <c r="M253" s="294"/>
      <c r="N253" s="295"/>
      <c r="O253" s="296"/>
      <c r="P253" s="296"/>
      <c r="Q253" s="296"/>
      <c r="R253" s="296"/>
      <c r="S253" s="296"/>
      <c r="T253" s="297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1665</v>
      </c>
      <c r="AU253" s="20" t="s">
        <v>80</v>
      </c>
    </row>
    <row r="254" spans="1:31" s="2" customFormat="1" ht="6.95" customHeight="1">
      <c r="A254" s="41"/>
      <c r="B254" s="62"/>
      <c r="C254" s="63"/>
      <c r="D254" s="63"/>
      <c r="E254" s="63"/>
      <c r="F254" s="63"/>
      <c r="G254" s="63"/>
      <c r="H254" s="63"/>
      <c r="I254" s="63"/>
      <c r="J254" s="63"/>
      <c r="K254" s="63"/>
      <c r="L254" s="47"/>
      <c r="M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</row>
  </sheetData>
  <sheetProtection password="C7B5" sheet="1" objects="1" scenarios="1" formatColumns="0" formatRows="0" autoFilter="0"/>
  <autoFilter ref="C97:K25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105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</row>
    <row r="8" spans="2:12" s="1" customFormat="1" ht="12" customHeight="1">
      <c r="B8" s="23"/>
      <c r="D8" s="147" t="s">
        <v>144</v>
      </c>
      <c r="L8" s="23"/>
    </row>
    <row r="9" spans="1:31" s="2" customFormat="1" ht="16.5" customHeight="1">
      <c r="A9" s="41"/>
      <c r="B9" s="47"/>
      <c r="C9" s="41"/>
      <c r="D9" s="41"/>
      <c r="E9" s="148" t="s">
        <v>2119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2120</v>
      </c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0" t="s">
        <v>2552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7" t="s">
        <v>19</v>
      </c>
      <c r="G13" s="41"/>
      <c r="H13" s="41"/>
      <c r="I13" s="147" t="s">
        <v>20</v>
      </c>
      <c r="J13" s="137" t="s">
        <v>19</v>
      </c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7" t="s">
        <v>22</v>
      </c>
      <c r="G14" s="41"/>
      <c r="H14" s="41"/>
      <c r="I14" s="147" t="s">
        <v>23</v>
      </c>
      <c r="J14" s="151" t="str">
        <f>'Rekapitulace stavby'!AN8</f>
        <v>3. 10. 2023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47" t="s">
        <v>26</v>
      </c>
      <c r="J16" s="137" t="s">
        <v>19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7" t="s">
        <v>27</v>
      </c>
      <c r="F17" s="41"/>
      <c r="G17" s="41"/>
      <c r="H17" s="41"/>
      <c r="I17" s="147" t="s">
        <v>28</v>
      </c>
      <c r="J17" s="137" t="s">
        <v>19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47" t="s">
        <v>26</v>
      </c>
      <c r="J19" s="36" t="str">
        <f>'Rekapitulace stavby'!AN13</f>
        <v>Vyplň údaj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7"/>
      <c r="G20" s="137"/>
      <c r="H20" s="137"/>
      <c r="I20" s="147" t="s">
        <v>28</v>
      </c>
      <c r="J20" s="36" t="str">
        <f>'Rekapitulace stavby'!AN14</f>
        <v>Vyplň údaj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47" t="s">
        <v>26</v>
      </c>
      <c r="J22" s="137" t="s">
        <v>19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7" t="s">
        <v>32</v>
      </c>
      <c r="F23" s="41"/>
      <c r="G23" s="41"/>
      <c r="H23" s="41"/>
      <c r="I23" s="147" t="s">
        <v>28</v>
      </c>
      <c r="J23" s="137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34</v>
      </c>
      <c r="E25" s="41"/>
      <c r="F25" s="41"/>
      <c r="G25" s="41"/>
      <c r="H25" s="41"/>
      <c r="I25" s="147" t="s">
        <v>26</v>
      </c>
      <c r="J25" s="137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7" t="s">
        <v>35</v>
      </c>
      <c r="F26" s="41"/>
      <c r="G26" s="41"/>
      <c r="H26" s="41"/>
      <c r="I26" s="147" t="s">
        <v>28</v>
      </c>
      <c r="J26" s="137" t="s">
        <v>19</v>
      </c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36</v>
      </c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7" t="s">
        <v>38</v>
      </c>
      <c r="E32" s="41"/>
      <c r="F32" s="41"/>
      <c r="G32" s="41"/>
      <c r="H32" s="41"/>
      <c r="I32" s="41"/>
      <c r="J32" s="158">
        <f>ROUND(J89,2)</f>
        <v>0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9" t="s">
        <v>40</v>
      </c>
      <c r="G34" s="41"/>
      <c r="H34" s="41"/>
      <c r="I34" s="159" t="s">
        <v>39</v>
      </c>
      <c r="J34" s="159" t="s">
        <v>41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0" t="s">
        <v>42</v>
      </c>
      <c r="E35" s="147" t="s">
        <v>43</v>
      </c>
      <c r="F35" s="161">
        <f>ROUND((SUM(BE89:BE165)),2)</f>
        <v>0</v>
      </c>
      <c r="G35" s="41"/>
      <c r="H35" s="41"/>
      <c r="I35" s="162">
        <v>0.21</v>
      </c>
      <c r="J35" s="161">
        <f>ROUND(((SUM(BE89:BE165))*I35),2)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44</v>
      </c>
      <c r="F36" s="161">
        <f>ROUND((SUM(BF89:BF165)),2)</f>
        <v>0</v>
      </c>
      <c r="G36" s="41"/>
      <c r="H36" s="41"/>
      <c r="I36" s="162">
        <v>0.12</v>
      </c>
      <c r="J36" s="161">
        <f>ROUND(((SUM(BF89:BF165))*I36),2)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45</v>
      </c>
      <c r="F37" s="161">
        <f>ROUND((SUM(BG89:BG165)),2)</f>
        <v>0</v>
      </c>
      <c r="G37" s="41"/>
      <c r="H37" s="41"/>
      <c r="I37" s="162">
        <v>0.21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46</v>
      </c>
      <c r="F38" s="161">
        <f>ROUND((SUM(BH89:BH165)),2)</f>
        <v>0</v>
      </c>
      <c r="G38" s="41"/>
      <c r="H38" s="41"/>
      <c r="I38" s="162">
        <v>0.12</v>
      </c>
      <c r="J38" s="161">
        <f>0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47</v>
      </c>
      <c r="F39" s="161">
        <f>ROUND((SUM(BI89:BI165)),2)</f>
        <v>0</v>
      </c>
      <c r="G39" s="41"/>
      <c r="H39" s="41"/>
      <c r="I39" s="162">
        <v>0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168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4" t="str">
        <f>E7</f>
        <v>DĚTSKÁ SKUPINA TURNOV</v>
      </c>
      <c r="F50" s="35"/>
      <c r="G50" s="35"/>
      <c r="H50" s="35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144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4" t="s">
        <v>2119</v>
      </c>
      <c r="F52" s="43"/>
      <c r="G52" s="43"/>
      <c r="H52" s="43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2120</v>
      </c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D.4.2. - Zařízení vytápění</v>
      </c>
      <c r="F54" s="43"/>
      <c r="G54" s="43"/>
      <c r="H54" s="43"/>
      <c r="I54" s="43"/>
      <c r="J54" s="43"/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parc.č. 1007/3, k.ú. Turnov</v>
      </c>
      <c r="G56" s="43"/>
      <c r="H56" s="43"/>
      <c r="I56" s="35" t="s">
        <v>23</v>
      </c>
      <c r="J56" s="75" t="str">
        <f>IF(J14="","",J14)</f>
        <v>3. 10. 2023</v>
      </c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25.65" customHeight="1">
      <c r="A58" s="41"/>
      <c r="B58" s="42"/>
      <c r="C58" s="35" t="s">
        <v>25</v>
      </c>
      <c r="D58" s="43"/>
      <c r="E58" s="43"/>
      <c r="F58" s="30" t="str">
        <f>E17</f>
        <v>Město Turnov</v>
      </c>
      <c r="G58" s="43"/>
      <c r="H58" s="43"/>
      <c r="I58" s="35" t="s">
        <v>31</v>
      </c>
      <c r="J58" s="39" t="str">
        <f>E23</f>
        <v>ING. ARCH. Tomáš Adámek</v>
      </c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35" t="s">
        <v>34</v>
      </c>
      <c r="J59" s="39" t="str">
        <f>E26</f>
        <v>Michal Jirka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5" t="s">
        <v>169</v>
      </c>
      <c r="D61" s="176"/>
      <c r="E61" s="176"/>
      <c r="F61" s="176"/>
      <c r="G61" s="176"/>
      <c r="H61" s="176"/>
      <c r="I61" s="176"/>
      <c r="J61" s="177" t="s">
        <v>170</v>
      </c>
      <c r="K61" s="176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8" t="s">
        <v>70</v>
      </c>
      <c r="D63" s="43"/>
      <c r="E63" s="43"/>
      <c r="F63" s="43"/>
      <c r="G63" s="43"/>
      <c r="H63" s="43"/>
      <c r="I63" s="43"/>
      <c r="J63" s="105">
        <f>J89</f>
        <v>0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171</v>
      </c>
    </row>
    <row r="64" spans="1:31" s="9" customFormat="1" ht="24.95" customHeight="1">
      <c r="A64" s="9"/>
      <c r="B64" s="179"/>
      <c r="C64" s="180"/>
      <c r="D64" s="181" t="s">
        <v>2553</v>
      </c>
      <c r="E64" s="182"/>
      <c r="F64" s="182"/>
      <c r="G64" s="182"/>
      <c r="H64" s="182"/>
      <c r="I64" s="182"/>
      <c r="J64" s="183">
        <f>J126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9"/>
      <c r="C65" s="180"/>
      <c r="D65" s="181" t="s">
        <v>2554</v>
      </c>
      <c r="E65" s="182"/>
      <c r="F65" s="182"/>
      <c r="G65" s="182"/>
      <c r="H65" s="182"/>
      <c r="I65" s="182"/>
      <c r="J65" s="183">
        <f>J147</f>
        <v>0</v>
      </c>
      <c r="K65" s="180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9"/>
      <c r="C66" s="180"/>
      <c r="D66" s="181" t="s">
        <v>2555</v>
      </c>
      <c r="E66" s="182"/>
      <c r="F66" s="182"/>
      <c r="G66" s="182"/>
      <c r="H66" s="182"/>
      <c r="I66" s="182"/>
      <c r="J66" s="183">
        <f>J152</f>
        <v>0</v>
      </c>
      <c r="K66" s="180"/>
      <c r="L66" s="18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9"/>
      <c r="C67" s="180"/>
      <c r="D67" s="181" t="s">
        <v>2556</v>
      </c>
      <c r="E67" s="182"/>
      <c r="F67" s="182"/>
      <c r="G67" s="182"/>
      <c r="H67" s="182"/>
      <c r="I67" s="182"/>
      <c r="J67" s="183">
        <f>J155</f>
        <v>0</v>
      </c>
      <c r="K67" s="180"/>
      <c r="L67" s="18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9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9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206</v>
      </c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4" t="str">
        <f>E7</f>
        <v>DĚTSKÁ SKUPINA TURNOV</v>
      </c>
      <c r="F77" s="35"/>
      <c r="G77" s="35"/>
      <c r="H77" s="35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2:12" s="1" customFormat="1" ht="12" customHeight="1">
      <c r="B78" s="24"/>
      <c r="C78" s="35" t="s">
        <v>144</v>
      </c>
      <c r="D78" s="25"/>
      <c r="E78" s="25"/>
      <c r="F78" s="25"/>
      <c r="G78" s="25"/>
      <c r="H78" s="25"/>
      <c r="I78" s="25"/>
      <c r="J78" s="25"/>
      <c r="K78" s="25"/>
      <c r="L78" s="23"/>
    </row>
    <row r="79" spans="1:31" s="2" customFormat="1" ht="16.5" customHeight="1">
      <c r="A79" s="41"/>
      <c r="B79" s="42"/>
      <c r="C79" s="43"/>
      <c r="D79" s="43"/>
      <c r="E79" s="174" t="s">
        <v>2119</v>
      </c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2120</v>
      </c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72" t="str">
        <f>E11</f>
        <v>D.4.2. - Zařízení vytápění</v>
      </c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21</v>
      </c>
      <c r="D83" s="43"/>
      <c r="E83" s="43"/>
      <c r="F83" s="30" t="str">
        <f>F14</f>
        <v>parc.č. 1007/3, k.ú. Turnov</v>
      </c>
      <c r="G83" s="43"/>
      <c r="H83" s="43"/>
      <c r="I83" s="35" t="s">
        <v>23</v>
      </c>
      <c r="J83" s="75" t="str">
        <f>IF(J14="","",J14)</f>
        <v>3. 10. 2023</v>
      </c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25.65" customHeight="1">
      <c r="A85" s="41"/>
      <c r="B85" s="42"/>
      <c r="C85" s="35" t="s">
        <v>25</v>
      </c>
      <c r="D85" s="43"/>
      <c r="E85" s="43"/>
      <c r="F85" s="30" t="str">
        <f>E17</f>
        <v>Město Turnov</v>
      </c>
      <c r="G85" s="43"/>
      <c r="H85" s="43"/>
      <c r="I85" s="35" t="s">
        <v>31</v>
      </c>
      <c r="J85" s="39" t="str">
        <f>E23</f>
        <v>ING. ARCH. Tomáš Adámek</v>
      </c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5.15" customHeight="1">
      <c r="A86" s="41"/>
      <c r="B86" s="42"/>
      <c r="C86" s="35" t="s">
        <v>29</v>
      </c>
      <c r="D86" s="43"/>
      <c r="E86" s="43"/>
      <c r="F86" s="30" t="str">
        <f>IF(E20="","",E20)</f>
        <v>Vyplň údaj</v>
      </c>
      <c r="G86" s="43"/>
      <c r="H86" s="43"/>
      <c r="I86" s="35" t="s">
        <v>34</v>
      </c>
      <c r="J86" s="39" t="str">
        <f>E26</f>
        <v>Michal Jirka</v>
      </c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0.3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11" customFormat="1" ht="29.25" customHeight="1">
      <c r="A88" s="190"/>
      <c r="B88" s="191"/>
      <c r="C88" s="192" t="s">
        <v>207</v>
      </c>
      <c r="D88" s="193" t="s">
        <v>57</v>
      </c>
      <c r="E88" s="193" t="s">
        <v>53</v>
      </c>
      <c r="F88" s="193" t="s">
        <v>54</v>
      </c>
      <c r="G88" s="193" t="s">
        <v>208</v>
      </c>
      <c r="H88" s="193" t="s">
        <v>209</v>
      </c>
      <c r="I88" s="193" t="s">
        <v>210</v>
      </c>
      <c r="J88" s="193" t="s">
        <v>170</v>
      </c>
      <c r="K88" s="194" t="s">
        <v>211</v>
      </c>
      <c r="L88" s="195"/>
      <c r="M88" s="95" t="s">
        <v>19</v>
      </c>
      <c r="N88" s="96" t="s">
        <v>42</v>
      </c>
      <c r="O88" s="96" t="s">
        <v>212</v>
      </c>
      <c r="P88" s="96" t="s">
        <v>213</v>
      </c>
      <c r="Q88" s="96" t="s">
        <v>214</v>
      </c>
      <c r="R88" s="96" t="s">
        <v>215</v>
      </c>
      <c r="S88" s="96" t="s">
        <v>216</v>
      </c>
      <c r="T88" s="97" t="s">
        <v>217</v>
      </c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</row>
    <row r="89" spans="1:63" s="2" customFormat="1" ht="22.8" customHeight="1">
      <c r="A89" s="41"/>
      <c r="B89" s="42"/>
      <c r="C89" s="102" t="s">
        <v>218</v>
      </c>
      <c r="D89" s="43"/>
      <c r="E89" s="43"/>
      <c r="F89" s="43"/>
      <c r="G89" s="43"/>
      <c r="H89" s="43"/>
      <c r="I89" s="43"/>
      <c r="J89" s="196">
        <f>BK89</f>
        <v>0</v>
      </c>
      <c r="K89" s="43"/>
      <c r="L89" s="47"/>
      <c r="M89" s="98"/>
      <c r="N89" s="197"/>
      <c r="O89" s="99"/>
      <c r="P89" s="198">
        <f>P90+SUM(P91:P126)+P147+P152+P155</f>
        <v>0</v>
      </c>
      <c r="Q89" s="99"/>
      <c r="R89" s="198">
        <f>R90+SUM(R91:R126)+R147+R152+R155</f>
        <v>0</v>
      </c>
      <c r="S89" s="99"/>
      <c r="T89" s="199">
        <f>T90+SUM(T91:T126)+T147+T152+T155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71</v>
      </c>
      <c r="AU89" s="20" t="s">
        <v>171</v>
      </c>
      <c r="BK89" s="200">
        <f>BK90+SUM(BK91:BK126)+BK147+BK152+BK155</f>
        <v>0</v>
      </c>
    </row>
    <row r="90" spans="1:65" s="2" customFormat="1" ht="37.8" customHeight="1">
      <c r="A90" s="41"/>
      <c r="B90" s="42"/>
      <c r="C90" s="217" t="s">
        <v>80</v>
      </c>
      <c r="D90" s="217" t="s">
        <v>223</v>
      </c>
      <c r="E90" s="218" t="s">
        <v>2557</v>
      </c>
      <c r="F90" s="219" t="s">
        <v>2558</v>
      </c>
      <c r="G90" s="220" t="s">
        <v>336</v>
      </c>
      <c r="H90" s="221">
        <v>1</v>
      </c>
      <c r="I90" s="222"/>
      <c r="J90" s="223">
        <f>ROUND(I90*H90,2)</f>
        <v>0</v>
      </c>
      <c r="K90" s="219" t="s">
        <v>632</v>
      </c>
      <c r="L90" s="47"/>
      <c r="M90" s="224" t="s">
        <v>19</v>
      </c>
      <c r="N90" s="225" t="s">
        <v>43</v>
      </c>
      <c r="O90" s="87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8" t="s">
        <v>228</v>
      </c>
      <c r="AT90" s="228" t="s">
        <v>223</v>
      </c>
      <c r="AU90" s="228" t="s">
        <v>72</v>
      </c>
      <c r="AY90" s="20" t="s">
        <v>221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0" t="s">
        <v>80</v>
      </c>
      <c r="BK90" s="229">
        <f>ROUND(I90*H90,2)</f>
        <v>0</v>
      </c>
      <c r="BL90" s="20" t="s">
        <v>228</v>
      </c>
      <c r="BM90" s="228" t="s">
        <v>82</v>
      </c>
    </row>
    <row r="91" spans="1:47" s="2" customFormat="1" ht="12">
      <c r="A91" s="41"/>
      <c r="B91" s="42"/>
      <c r="C91" s="43"/>
      <c r="D91" s="230" t="s">
        <v>230</v>
      </c>
      <c r="E91" s="43"/>
      <c r="F91" s="231" t="s">
        <v>2559</v>
      </c>
      <c r="G91" s="43"/>
      <c r="H91" s="43"/>
      <c r="I91" s="232"/>
      <c r="J91" s="43"/>
      <c r="K91" s="43"/>
      <c r="L91" s="47"/>
      <c r="M91" s="233"/>
      <c r="N91" s="23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230</v>
      </c>
      <c r="AU91" s="20" t="s">
        <v>72</v>
      </c>
    </row>
    <row r="92" spans="1:65" s="2" customFormat="1" ht="16.5" customHeight="1">
      <c r="A92" s="41"/>
      <c r="B92" s="42"/>
      <c r="C92" s="217" t="s">
        <v>82</v>
      </c>
      <c r="D92" s="217" t="s">
        <v>223</v>
      </c>
      <c r="E92" s="218" t="s">
        <v>2560</v>
      </c>
      <c r="F92" s="219" t="s">
        <v>2561</v>
      </c>
      <c r="G92" s="220" t="s">
        <v>2562</v>
      </c>
      <c r="H92" s="221">
        <v>1</v>
      </c>
      <c r="I92" s="222"/>
      <c r="J92" s="223">
        <f>ROUND(I92*H92,2)</f>
        <v>0</v>
      </c>
      <c r="K92" s="219" t="s">
        <v>632</v>
      </c>
      <c r="L92" s="47"/>
      <c r="M92" s="224" t="s">
        <v>19</v>
      </c>
      <c r="N92" s="225" t="s">
        <v>43</v>
      </c>
      <c r="O92" s="87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8" t="s">
        <v>228</v>
      </c>
      <c r="AT92" s="228" t="s">
        <v>223</v>
      </c>
      <c r="AU92" s="228" t="s">
        <v>72</v>
      </c>
      <c r="AY92" s="20" t="s">
        <v>221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0" t="s">
        <v>80</v>
      </c>
      <c r="BK92" s="229">
        <f>ROUND(I92*H92,2)</f>
        <v>0</v>
      </c>
      <c r="BL92" s="20" t="s">
        <v>228</v>
      </c>
      <c r="BM92" s="228" t="s">
        <v>228</v>
      </c>
    </row>
    <row r="93" spans="1:47" s="2" customFormat="1" ht="12">
      <c r="A93" s="41"/>
      <c r="B93" s="42"/>
      <c r="C93" s="43"/>
      <c r="D93" s="230" t="s">
        <v>230</v>
      </c>
      <c r="E93" s="43"/>
      <c r="F93" s="231" t="s">
        <v>2561</v>
      </c>
      <c r="G93" s="43"/>
      <c r="H93" s="43"/>
      <c r="I93" s="232"/>
      <c r="J93" s="43"/>
      <c r="K93" s="43"/>
      <c r="L93" s="47"/>
      <c r="M93" s="233"/>
      <c r="N93" s="23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230</v>
      </c>
      <c r="AU93" s="20" t="s">
        <v>72</v>
      </c>
    </row>
    <row r="94" spans="1:65" s="2" customFormat="1" ht="16.5" customHeight="1">
      <c r="A94" s="41"/>
      <c r="B94" s="42"/>
      <c r="C94" s="217" t="s">
        <v>95</v>
      </c>
      <c r="D94" s="217" t="s">
        <v>223</v>
      </c>
      <c r="E94" s="218" t="s">
        <v>2563</v>
      </c>
      <c r="F94" s="219" t="s">
        <v>2564</v>
      </c>
      <c r="G94" s="220" t="s">
        <v>2562</v>
      </c>
      <c r="H94" s="221">
        <v>1</v>
      </c>
      <c r="I94" s="222"/>
      <c r="J94" s="223">
        <f>ROUND(I94*H94,2)</f>
        <v>0</v>
      </c>
      <c r="K94" s="219" t="s">
        <v>632</v>
      </c>
      <c r="L94" s="47"/>
      <c r="M94" s="224" t="s">
        <v>19</v>
      </c>
      <c r="N94" s="225" t="s">
        <v>43</v>
      </c>
      <c r="O94" s="87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8" t="s">
        <v>228</v>
      </c>
      <c r="AT94" s="228" t="s">
        <v>223</v>
      </c>
      <c r="AU94" s="228" t="s">
        <v>72</v>
      </c>
      <c r="AY94" s="20" t="s">
        <v>221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0" t="s">
        <v>80</v>
      </c>
      <c r="BK94" s="229">
        <f>ROUND(I94*H94,2)</f>
        <v>0</v>
      </c>
      <c r="BL94" s="20" t="s">
        <v>228</v>
      </c>
      <c r="BM94" s="228" t="s">
        <v>264</v>
      </c>
    </row>
    <row r="95" spans="1:47" s="2" customFormat="1" ht="12">
      <c r="A95" s="41"/>
      <c r="B95" s="42"/>
      <c r="C95" s="43"/>
      <c r="D95" s="230" t="s">
        <v>230</v>
      </c>
      <c r="E95" s="43"/>
      <c r="F95" s="231" t="s">
        <v>2564</v>
      </c>
      <c r="G95" s="43"/>
      <c r="H95" s="43"/>
      <c r="I95" s="232"/>
      <c r="J95" s="43"/>
      <c r="K95" s="43"/>
      <c r="L95" s="47"/>
      <c r="M95" s="233"/>
      <c r="N95" s="23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230</v>
      </c>
      <c r="AU95" s="20" t="s">
        <v>72</v>
      </c>
    </row>
    <row r="96" spans="1:65" s="2" customFormat="1" ht="24.15" customHeight="1">
      <c r="A96" s="41"/>
      <c r="B96" s="42"/>
      <c r="C96" s="217" t="s">
        <v>228</v>
      </c>
      <c r="D96" s="217" t="s">
        <v>223</v>
      </c>
      <c r="E96" s="218" t="s">
        <v>2565</v>
      </c>
      <c r="F96" s="219" t="s">
        <v>2566</v>
      </c>
      <c r="G96" s="220" t="s">
        <v>2562</v>
      </c>
      <c r="H96" s="221">
        <v>1</v>
      </c>
      <c r="I96" s="222"/>
      <c r="J96" s="223">
        <f>ROUND(I96*H96,2)</f>
        <v>0</v>
      </c>
      <c r="K96" s="219" t="s">
        <v>632</v>
      </c>
      <c r="L96" s="47"/>
      <c r="M96" s="224" t="s">
        <v>19</v>
      </c>
      <c r="N96" s="225" t="s">
        <v>43</v>
      </c>
      <c r="O96" s="87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8" t="s">
        <v>228</v>
      </c>
      <c r="AT96" s="228" t="s">
        <v>223</v>
      </c>
      <c r="AU96" s="228" t="s">
        <v>72</v>
      </c>
      <c r="AY96" s="20" t="s">
        <v>221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0" t="s">
        <v>80</v>
      </c>
      <c r="BK96" s="229">
        <f>ROUND(I96*H96,2)</f>
        <v>0</v>
      </c>
      <c r="BL96" s="20" t="s">
        <v>228</v>
      </c>
      <c r="BM96" s="228" t="s">
        <v>279</v>
      </c>
    </row>
    <row r="97" spans="1:47" s="2" customFormat="1" ht="12">
      <c r="A97" s="41"/>
      <c r="B97" s="42"/>
      <c r="C97" s="43"/>
      <c r="D97" s="230" t="s">
        <v>230</v>
      </c>
      <c r="E97" s="43"/>
      <c r="F97" s="231" t="s">
        <v>2566</v>
      </c>
      <c r="G97" s="43"/>
      <c r="H97" s="43"/>
      <c r="I97" s="232"/>
      <c r="J97" s="43"/>
      <c r="K97" s="43"/>
      <c r="L97" s="47"/>
      <c r="M97" s="233"/>
      <c r="N97" s="23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230</v>
      </c>
      <c r="AU97" s="20" t="s">
        <v>72</v>
      </c>
    </row>
    <row r="98" spans="1:65" s="2" customFormat="1" ht="16.5" customHeight="1">
      <c r="A98" s="41"/>
      <c r="B98" s="42"/>
      <c r="C98" s="217" t="s">
        <v>257</v>
      </c>
      <c r="D98" s="217" t="s">
        <v>223</v>
      </c>
      <c r="E98" s="218" t="s">
        <v>2567</v>
      </c>
      <c r="F98" s="219" t="s">
        <v>2568</v>
      </c>
      <c r="G98" s="220" t="s">
        <v>2562</v>
      </c>
      <c r="H98" s="221">
        <v>1</v>
      </c>
      <c r="I98" s="222"/>
      <c r="J98" s="223">
        <f>ROUND(I98*H98,2)</f>
        <v>0</v>
      </c>
      <c r="K98" s="219" t="s">
        <v>632</v>
      </c>
      <c r="L98" s="47"/>
      <c r="M98" s="224" t="s">
        <v>19</v>
      </c>
      <c r="N98" s="225" t="s">
        <v>43</v>
      </c>
      <c r="O98" s="87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8" t="s">
        <v>228</v>
      </c>
      <c r="AT98" s="228" t="s">
        <v>223</v>
      </c>
      <c r="AU98" s="228" t="s">
        <v>72</v>
      </c>
      <c r="AY98" s="20" t="s">
        <v>221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0" t="s">
        <v>80</v>
      </c>
      <c r="BK98" s="229">
        <f>ROUND(I98*H98,2)</f>
        <v>0</v>
      </c>
      <c r="BL98" s="20" t="s">
        <v>228</v>
      </c>
      <c r="BM98" s="228" t="s">
        <v>294</v>
      </c>
    </row>
    <row r="99" spans="1:47" s="2" customFormat="1" ht="12">
      <c r="A99" s="41"/>
      <c r="B99" s="42"/>
      <c r="C99" s="43"/>
      <c r="D99" s="230" t="s">
        <v>230</v>
      </c>
      <c r="E99" s="43"/>
      <c r="F99" s="231" t="s">
        <v>2568</v>
      </c>
      <c r="G99" s="43"/>
      <c r="H99" s="43"/>
      <c r="I99" s="232"/>
      <c r="J99" s="43"/>
      <c r="K99" s="43"/>
      <c r="L99" s="47"/>
      <c r="M99" s="233"/>
      <c r="N99" s="234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230</v>
      </c>
      <c r="AU99" s="20" t="s">
        <v>72</v>
      </c>
    </row>
    <row r="100" spans="1:65" s="2" customFormat="1" ht="16.5" customHeight="1">
      <c r="A100" s="41"/>
      <c r="B100" s="42"/>
      <c r="C100" s="217" t="s">
        <v>264</v>
      </c>
      <c r="D100" s="217" t="s">
        <v>223</v>
      </c>
      <c r="E100" s="218" t="s">
        <v>2569</v>
      </c>
      <c r="F100" s="219" t="s">
        <v>2570</v>
      </c>
      <c r="G100" s="220" t="s">
        <v>2562</v>
      </c>
      <c r="H100" s="221">
        <v>1</v>
      </c>
      <c r="I100" s="222"/>
      <c r="J100" s="223">
        <f>ROUND(I100*H100,2)</f>
        <v>0</v>
      </c>
      <c r="K100" s="219" t="s">
        <v>632</v>
      </c>
      <c r="L100" s="47"/>
      <c r="M100" s="224" t="s">
        <v>19</v>
      </c>
      <c r="N100" s="225" t="s">
        <v>43</v>
      </c>
      <c r="O100" s="87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8" t="s">
        <v>228</v>
      </c>
      <c r="AT100" s="228" t="s">
        <v>223</v>
      </c>
      <c r="AU100" s="228" t="s">
        <v>72</v>
      </c>
      <c r="AY100" s="20" t="s">
        <v>221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0" t="s">
        <v>80</v>
      </c>
      <c r="BK100" s="229">
        <f>ROUND(I100*H100,2)</f>
        <v>0</v>
      </c>
      <c r="BL100" s="20" t="s">
        <v>228</v>
      </c>
      <c r="BM100" s="228" t="s">
        <v>8</v>
      </c>
    </row>
    <row r="101" spans="1:47" s="2" customFormat="1" ht="12">
      <c r="A101" s="41"/>
      <c r="B101" s="42"/>
      <c r="C101" s="43"/>
      <c r="D101" s="230" t="s">
        <v>230</v>
      </c>
      <c r="E101" s="43"/>
      <c r="F101" s="231" t="s">
        <v>2570</v>
      </c>
      <c r="G101" s="43"/>
      <c r="H101" s="43"/>
      <c r="I101" s="232"/>
      <c r="J101" s="43"/>
      <c r="K101" s="43"/>
      <c r="L101" s="47"/>
      <c r="M101" s="233"/>
      <c r="N101" s="23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230</v>
      </c>
      <c r="AU101" s="20" t="s">
        <v>72</v>
      </c>
    </row>
    <row r="102" spans="1:65" s="2" customFormat="1" ht="24.15" customHeight="1">
      <c r="A102" s="41"/>
      <c r="B102" s="42"/>
      <c r="C102" s="217" t="s">
        <v>272</v>
      </c>
      <c r="D102" s="217" t="s">
        <v>223</v>
      </c>
      <c r="E102" s="218" t="s">
        <v>2571</v>
      </c>
      <c r="F102" s="219" t="s">
        <v>2572</v>
      </c>
      <c r="G102" s="220" t="s">
        <v>336</v>
      </c>
      <c r="H102" s="221">
        <v>1</v>
      </c>
      <c r="I102" s="222"/>
      <c r="J102" s="223">
        <f>ROUND(I102*H102,2)</f>
        <v>0</v>
      </c>
      <c r="K102" s="219" t="s">
        <v>632</v>
      </c>
      <c r="L102" s="47"/>
      <c r="M102" s="224" t="s">
        <v>19</v>
      </c>
      <c r="N102" s="225" t="s">
        <v>43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228</v>
      </c>
      <c r="AT102" s="228" t="s">
        <v>223</v>
      </c>
      <c r="AU102" s="228" t="s">
        <v>72</v>
      </c>
      <c r="AY102" s="20" t="s">
        <v>221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0" t="s">
        <v>80</v>
      </c>
      <c r="BK102" s="229">
        <f>ROUND(I102*H102,2)</f>
        <v>0</v>
      </c>
      <c r="BL102" s="20" t="s">
        <v>228</v>
      </c>
      <c r="BM102" s="228" t="s">
        <v>323</v>
      </c>
    </row>
    <row r="103" spans="1:47" s="2" customFormat="1" ht="12">
      <c r="A103" s="41"/>
      <c r="B103" s="42"/>
      <c r="C103" s="43"/>
      <c r="D103" s="230" t="s">
        <v>230</v>
      </c>
      <c r="E103" s="43"/>
      <c r="F103" s="231" t="s">
        <v>2572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230</v>
      </c>
      <c r="AU103" s="20" t="s">
        <v>72</v>
      </c>
    </row>
    <row r="104" spans="1:65" s="2" customFormat="1" ht="16.5" customHeight="1">
      <c r="A104" s="41"/>
      <c r="B104" s="42"/>
      <c r="C104" s="217" t="s">
        <v>279</v>
      </c>
      <c r="D104" s="217" t="s">
        <v>223</v>
      </c>
      <c r="E104" s="218" t="s">
        <v>2573</v>
      </c>
      <c r="F104" s="219" t="s">
        <v>2574</v>
      </c>
      <c r="G104" s="220" t="s">
        <v>336</v>
      </c>
      <c r="H104" s="221">
        <v>6</v>
      </c>
      <c r="I104" s="222"/>
      <c r="J104" s="223">
        <f>ROUND(I104*H104,2)</f>
        <v>0</v>
      </c>
      <c r="K104" s="219" t="s">
        <v>632</v>
      </c>
      <c r="L104" s="47"/>
      <c r="M104" s="224" t="s">
        <v>19</v>
      </c>
      <c r="N104" s="225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228</v>
      </c>
      <c r="AT104" s="228" t="s">
        <v>223</v>
      </c>
      <c r="AU104" s="228" t="s">
        <v>72</v>
      </c>
      <c r="AY104" s="20" t="s">
        <v>221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80</v>
      </c>
      <c r="BK104" s="229">
        <f>ROUND(I104*H104,2)</f>
        <v>0</v>
      </c>
      <c r="BL104" s="20" t="s">
        <v>228</v>
      </c>
      <c r="BM104" s="228" t="s">
        <v>341</v>
      </c>
    </row>
    <row r="105" spans="1:47" s="2" customFormat="1" ht="12">
      <c r="A105" s="41"/>
      <c r="B105" s="42"/>
      <c r="C105" s="43"/>
      <c r="D105" s="230" t="s">
        <v>230</v>
      </c>
      <c r="E105" s="43"/>
      <c r="F105" s="231" t="s">
        <v>2574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230</v>
      </c>
      <c r="AU105" s="20" t="s">
        <v>72</v>
      </c>
    </row>
    <row r="106" spans="1:65" s="2" customFormat="1" ht="16.5" customHeight="1">
      <c r="A106" s="41"/>
      <c r="B106" s="42"/>
      <c r="C106" s="217" t="s">
        <v>286</v>
      </c>
      <c r="D106" s="217" t="s">
        <v>223</v>
      </c>
      <c r="E106" s="218" t="s">
        <v>2575</v>
      </c>
      <c r="F106" s="219" t="s">
        <v>2576</v>
      </c>
      <c r="G106" s="220" t="s">
        <v>336</v>
      </c>
      <c r="H106" s="221">
        <v>8</v>
      </c>
      <c r="I106" s="222"/>
      <c r="J106" s="223">
        <f>ROUND(I106*H106,2)</f>
        <v>0</v>
      </c>
      <c r="K106" s="219" t="s">
        <v>632</v>
      </c>
      <c r="L106" s="47"/>
      <c r="M106" s="224" t="s">
        <v>19</v>
      </c>
      <c r="N106" s="225" t="s">
        <v>43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228</v>
      </c>
      <c r="AT106" s="228" t="s">
        <v>223</v>
      </c>
      <c r="AU106" s="228" t="s">
        <v>72</v>
      </c>
      <c r="AY106" s="20" t="s">
        <v>221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80</v>
      </c>
      <c r="BK106" s="229">
        <f>ROUND(I106*H106,2)</f>
        <v>0</v>
      </c>
      <c r="BL106" s="20" t="s">
        <v>228</v>
      </c>
      <c r="BM106" s="228" t="s">
        <v>355</v>
      </c>
    </row>
    <row r="107" spans="1:47" s="2" customFormat="1" ht="12">
      <c r="A107" s="41"/>
      <c r="B107" s="42"/>
      <c r="C107" s="43"/>
      <c r="D107" s="230" t="s">
        <v>230</v>
      </c>
      <c r="E107" s="43"/>
      <c r="F107" s="231" t="s">
        <v>2576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230</v>
      </c>
      <c r="AU107" s="20" t="s">
        <v>72</v>
      </c>
    </row>
    <row r="108" spans="1:65" s="2" customFormat="1" ht="16.5" customHeight="1">
      <c r="A108" s="41"/>
      <c r="B108" s="42"/>
      <c r="C108" s="217" t="s">
        <v>294</v>
      </c>
      <c r="D108" s="217" t="s">
        <v>223</v>
      </c>
      <c r="E108" s="218" t="s">
        <v>2577</v>
      </c>
      <c r="F108" s="219" t="s">
        <v>2578</v>
      </c>
      <c r="G108" s="220" t="s">
        <v>336</v>
      </c>
      <c r="H108" s="221">
        <v>2</v>
      </c>
      <c r="I108" s="222"/>
      <c r="J108" s="223">
        <f>ROUND(I108*H108,2)</f>
        <v>0</v>
      </c>
      <c r="K108" s="219" t="s">
        <v>632</v>
      </c>
      <c r="L108" s="47"/>
      <c r="M108" s="224" t="s">
        <v>19</v>
      </c>
      <c r="N108" s="225" t="s">
        <v>43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228</v>
      </c>
      <c r="AT108" s="228" t="s">
        <v>223</v>
      </c>
      <c r="AU108" s="228" t="s">
        <v>72</v>
      </c>
      <c r="AY108" s="20" t="s">
        <v>221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0" t="s">
        <v>80</v>
      </c>
      <c r="BK108" s="229">
        <f>ROUND(I108*H108,2)</f>
        <v>0</v>
      </c>
      <c r="BL108" s="20" t="s">
        <v>228</v>
      </c>
      <c r="BM108" s="228" t="s">
        <v>370</v>
      </c>
    </row>
    <row r="109" spans="1:47" s="2" customFormat="1" ht="12">
      <c r="A109" s="41"/>
      <c r="B109" s="42"/>
      <c r="C109" s="43"/>
      <c r="D109" s="230" t="s">
        <v>230</v>
      </c>
      <c r="E109" s="43"/>
      <c r="F109" s="231" t="s">
        <v>2578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230</v>
      </c>
      <c r="AU109" s="20" t="s">
        <v>72</v>
      </c>
    </row>
    <row r="110" spans="1:65" s="2" customFormat="1" ht="16.5" customHeight="1">
      <c r="A110" s="41"/>
      <c r="B110" s="42"/>
      <c r="C110" s="217" t="s">
        <v>302</v>
      </c>
      <c r="D110" s="217" t="s">
        <v>223</v>
      </c>
      <c r="E110" s="218" t="s">
        <v>2579</v>
      </c>
      <c r="F110" s="219" t="s">
        <v>2580</v>
      </c>
      <c r="G110" s="220" t="s">
        <v>336</v>
      </c>
      <c r="H110" s="221">
        <v>6</v>
      </c>
      <c r="I110" s="222"/>
      <c r="J110" s="223">
        <f>ROUND(I110*H110,2)</f>
        <v>0</v>
      </c>
      <c r="K110" s="219" t="s">
        <v>632</v>
      </c>
      <c r="L110" s="47"/>
      <c r="M110" s="224" t="s">
        <v>19</v>
      </c>
      <c r="N110" s="225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228</v>
      </c>
      <c r="AT110" s="228" t="s">
        <v>223</v>
      </c>
      <c r="AU110" s="228" t="s">
        <v>72</v>
      </c>
      <c r="AY110" s="20" t="s">
        <v>221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80</v>
      </c>
      <c r="BK110" s="229">
        <f>ROUND(I110*H110,2)</f>
        <v>0</v>
      </c>
      <c r="BL110" s="20" t="s">
        <v>228</v>
      </c>
      <c r="BM110" s="228" t="s">
        <v>381</v>
      </c>
    </row>
    <row r="111" spans="1:47" s="2" customFormat="1" ht="12">
      <c r="A111" s="41"/>
      <c r="B111" s="42"/>
      <c r="C111" s="43"/>
      <c r="D111" s="230" t="s">
        <v>230</v>
      </c>
      <c r="E111" s="43"/>
      <c r="F111" s="231" t="s">
        <v>2580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230</v>
      </c>
      <c r="AU111" s="20" t="s">
        <v>72</v>
      </c>
    </row>
    <row r="112" spans="1:65" s="2" customFormat="1" ht="16.5" customHeight="1">
      <c r="A112" s="41"/>
      <c r="B112" s="42"/>
      <c r="C112" s="217" t="s">
        <v>8</v>
      </c>
      <c r="D112" s="217" t="s">
        <v>223</v>
      </c>
      <c r="E112" s="218" t="s">
        <v>2581</v>
      </c>
      <c r="F112" s="219" t="s">
        <v>2582</v>
      </c>
      <c r="G112" s="220" t="s">
        <v>336</v>
      </c>
      <c r="H112" s="221">
        <v>2</v>
      </c>
      <c r="I112" s="222"/>
      <c r="J112" s="223">
        <f>ROUND(I112*H112,2)</f>
        <v>0</v>
      </c>
      <c r="K112" s="219" t="s">
        <v>632</v>
      </c>
      <c r="L112" s="47"/>
      <c r="M112" s="224" t="s">
        <v>19</v>
      </c>
      <c r="N112" s="225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228</v>
      </c>
      <c r="AT112" s="228" t="s">
        <v>223</v>
      </c>
      <c r="AU112" s="228" t="s">
        <v>72</v>
      </c>
      <c r="AY112" s="20" t="s">
        <v>221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80</v>
      </c>
      <c r="BK112" s="229">
        <f>ROUND(I112*H112,2)</f>
        <v>0</v>
      </c>
      <c r="BL112" s="20" t="s">
        <v>228</v>
      </c>
      <c r="BM112" s="228" t="s">
        <v>396</v>
      </c>
    </row>
    <row r="113" spans="1:47" s="2" customFormat="1" ht="12">
      <c r="A113" s="41"/>
      <c r="B113" s="42"/>
      <c r="C113" s="43"/>
      <c r="D113" s="230" t="s">
        <v>230</v>
      </c>
      <c r="E113" s="43"/>
      <c r="F113" s="231" t="s">
        <v>2582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230</v>
      </c>
      <c r="AU113" s="20" t="s">
        <v>72</v>
      </c>
    </row>
    <row r="114" spans="1:65" s="2" customFormat="1" ht="16.5" customHeight="1">
      <c r="A114" s="41"/>
      <c r="B114" s="42"/>
      <c r="C114" s="217" t="s">
        <v>316</v>
      </c>
      <c r="D114" s="217" t="s">
        <v>223</v>
      </c>
      <c r="E114" s="218" t="s">
        <v>2583</v>
      </c>
      <c r="F114" s="219" t="s">
        <v>2584</v>
      </c>
      <c r="G114" s="220" t="s">
        <v>336</v>
      </c>
      <c r="H114" s="221">
        <v>6</v>
      </c>
      <c r="I114" s="222"/>
      <c r="J114" s="223">
        <f>ROUND(I114*H114,2)</f>
        <v>0</v>
      </c>
      <c r="K114" s="219" t="s">
        <v>632</v>
      </c>
      <c r="L114" s="47"/>
      <c r="M114" s="224" t="s">
        <v>19</v>
      </c>
      <c r="N114" s="225" t="s">
        <v>43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228</v>
      </c>
      <c r="AT114" s="228" t="s">
        <v>223</v>
      </c>
      <c r="AU114" s="228" t="s">
        <v>72</v>
      </c>
      <c r="AY114" s="20" t="s">
        <v>221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0" t="s">
        <v>80</v>
      </c>
      <c r="BK114" s="229">
        <f>ROUND(I114*H114,2)</f>
        <v>0</v>
      </c>
      <c r="BL114" s="20" t="s">
        <v>228</v>
      </c>
      <c r="BM114" s="228" t="s">
        <v>431</v>
      </c>
    </row>
    <row r="115" spans="1:47" s="2" customFormat="1" ht="12">
      <c r="A115" s="41"/>
      <c r="B115" s="42"/>
      <c r="C115" s="43"/>
      <c r="D115" s="230" t="s">
        <v>230</v>
      </c>
      <c r="E115" s="43"/>
      <c r="F115" s="231" t="s">
        <v>2584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230</v>
      </c>
      <c r="AU115" s="20" t="s">
        <v>72</v>
      </c>
    </row>
    <row r="116" spans="1:65" s="2" customFormat="1" ht="16.5" customHeight="1">
      <c r="A116" s="41"/>
      <c r="B116" s="42"/>
      <c r="C116" s="217" t="s">
        <v>323</v>
      </c>
      <c r="D116" s="217" t="s">
        <v>223</v>
      </c>
      <c r="E116" s="218" t="s">
        <v>2585</v>
      </c>
      <c r="F116" s="219" t="s">
        <v>2586</v>
      </c>
      <c r="G116" s="220" t="s">
        <v>336</v>
      </c>
      <c r="H116" s="221">
        <v>1</v>
      </c>
      <c r="I116" s="222"/>
      <c r="J116" s="223">
        <f>ROUND(I116*H116,2)</f>
        <v>0</v>
      </c>
      <c r="K116" s="219" t="s">
        <v>632</v>
      </c>
      <c r="L116" s="47"/>
      <c r="M116" s="224" t="s">
        <v>19</v>
      </c>
      <c r="N116" s="225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228</v>
      </c>
      <c r="AT116" s="228" t="s">
        <v>223</v>
      </c>
      <c r="AU116" s="228" t="s">
        <v>72</v>
      </c>
      <c r="AY116" s="20" t="s">
        <v>221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80</v>
      </c>
      <c r="BK116" s="229">
        <f>ROUND(I116*H116,2)</f>
        <v>0</v>
      </c>
      <c r="BL116" s="20" t="s">
        <v>228</v>
      </c>
      <c r="BM116" s="228" t="s">
        <v>461</v>
      </c>
    </row>
    <row r="117" spans="1:47" s="2" customFormat="1" ht="12">
      <c r="A117" s="41"/>
      <c r="B117" s="42"/>
      <c r="C117" s="43"/>
      <c r="D117" s="230" t="s">
        <v>230</v>
      </c>
      <c r="E117" s="43"/>
      <c r="F117" s="231" t="s">
        <v>2586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230</v>
      </c>
      <c r="AU117" s="20" t="s">
        <v>72</v>
      </c>
    </row>
    <row r="118" spans="1:65" s="2" customFormat="1" ht="16.5" customHeight="1">
      <c r="A118" s="41"/>
      <c r="B118" s="42"/>
      <c r="C118" s="217" t="s">
        <v>333</v>
      </c>
      <c r="D118" s="217" t="s">
        <v>223</v>
      </c>
      <c r="E118" s="218" t="s">
        <v>2587</v>
      </c>
      <c r="F118" s="219" t="s">
        <v>2588</v>
      </c>
      <c r="G118" s="220" t="s">
        <v>336</v>
      </c>
      <c r="H118" s="221">
        <v>1</v>
      </c>
      <c r="I118" s="222"/>
      <c r="J118" s="223">
        <f>ROUND(I118*H118,2)</f>
        <v>0</v>
      </c>
      <c r="K118" s="219" t="s">
        <v>632</v>
      </c>
      <c r="L118" s="47"/>
      <c r="M118" s="224" t="s">
        <v>19</v>
      </c>
      <c r="N118" s="225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228</v>
      </c>
      <c r="AT118" s="228" t="s">
        <v>223</v>
      </c>
      <c r="AU118" s="228" t="s">
        <v>72</v>
      </c>
      <c r="AY118" s="20" t="s">
        <v>221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80</v>
      </c>
      <c r="BK118" s="229">
        <f>ROUND(I118*H118,2)</f>
        <v>0</v>
      </c>
      <c r="BL118" s="20" t="s">
        <v>228</v>
      </c>
      <c r="BM118" s="228" t="s">
        <v>473</v>
      </c>
    </row>
    <row r="119" spans="1:47" s="2" customFormat="1" ht="12">
      <c r="A119" s="41"/>
      <c r="B119" s="42"/>
      <c r="C119" s="43"/>
      <c r="D119" s="230" t="s">
        <v>230</v>
      </c>
      <c r="E119" s="43"/>
      <c r="F119" s="231" t="s">
        <v>2589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230</v>
      </c>
      <c r="AU119" s="20" t="s">
        <v>72</v>
      </c>
    </row>
    <row r="120" spans="1:65" s="2" customFormat="1" ht="21.75" customHeight="1">
      <c r="A120" s="41"/>
      <c r="B120" s="42"/>
      <c r="C120" s="217" t="s">
        <v>341</v>
      </c>
      <c r="D120" s="217" t="s">
        <v>223</v>
      </c>
      <c r="E120" s="218" t="s">
        <v>2590</v>
      </c>
      <c r="F120" s="219" t="s">
        <v>2591</v>
      </c>
      <c r="G120" s="220" t="s">
        <v>2562</v>
      </c>
      <c r="H120" s="221">
        <v>1</v>
      </c>
      <c r="I120" s="222"/>
      <c r="J120" s="223">
        <f>ROUND(I120*H120,2)</f>
        <v>0</v>
      </c>
      <c r="K120" s="219" t="s">
        <v>632</v>
      </c>
      <c r="L120" s="47"/>
      <c r="M120" s="224" t="s">
        <v>19</v>
      </c>
      <c r="N120" s="225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228</v>
      </c>
      <c r="AT120" s="228" t="s">
        <v>223</v>
      </c>
      <c r="AU120" s="228" t="s">
        <v>72</v>
      </c>
      <c r="AY120" s="20" t="s">
        <v>221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80</v>
      </c>
      <c r="BK120" s="229">
        <f>ROUND(I120*H120,2)</f>
        <v>0</v>
      </c>
      <c r="BL120" s="20" t="s">
        <v>228</v>
      </c>
      <c r="BM120" s="228" t="s">
        <v>484</v>
      </c>
    </row>
    <row r="121" spans="1:47" s="2" customFormat="1" ht="12">
      <c r="A121" s="41"/>
      <c r="B121" s="42"/>
      <c r="C121" s="43"/>
      <c r="D121" s="230" t="s">
        <v>230</v>
      </c>
      <c r="E121" s="43"/>
      <c r="F121" s="231" t="s">
        <v>2591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230</v>
      </c>
      <c r="AU121" s="20" t="s">
        <v>72</v>
      </c>
    </row>
    <row r="122" spans="1:65" s="2" customFormat="1" ht="16.5" customHeight="1">
      <c r="A122" s="41"/>
      <c r="B122" s="42"/>
      <c r="C122" s="217" t="s">
        <v>348</v>
      </c>
      <c r="D122" s="217" t="s">
        <v>223</v>
      </c>
      <c r="E122" s="218" t="s">
        <v>2592</v>
      </c>
      <c r="F122" s="219" t="s">
        <v>2593</v>
      </c>
      <c r="G122" s="220" t="s">
        <v>336</v>
      </c>
      <c r="H122" s="221">
        <v>1</v>
      </c>
      <c r="I122" s="222"/>
      <c r="J122" s="223">
        <f>ROUND(I122*H122,2)</f>
        <v>0</v>
      </c>
      <c r="K122" s="219" t="s">
        <v>632</v>
      </c>
      <c r="L122" s="47"/>
      <c r="M122" s="224" t="s">
        <v>19</v>
      </c>
      <c r="N122" s="225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228</v>
      </c>
      <c r="AT122" s="228" t="s">
        <v>223</v>
      </c>
      <c r="AU122" s="228" t="s">
        <v>72</v>
      </c>
      <c r="AY122" s="20" t="s">
        <v>221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80</v>
      </c>
      <c r="BK122" s="229">
        <f>ROUND(I122*H122,2)</f>
        <v>0</v>
      </c>
      <c r="BL122" s="20" t="s">
        <v>228</v>
      </c>
      <c r="BM122" s="228" t="s">
        <v>497</v>
      </c>
    </row>
    <row r="123" spans="1:47" s="2" customFormat="1" ht="12">
      <c r="A123" s="41"/>
      <c r="B123" s="42"/>
      <c r="C123" s="43"/>
      <c r="D123" s="230" t="s">
        <v>230</v>
      </c>
      <c r="E123" s="43"/>
      <c r="F123" s="231" t="s">
        <v>2593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230</v>
      </c>
      <c r="AU123" s="20" t="s">
        <v>72</v>
      </c>
    </row>
    <row r="124" spans="1:65" s="2" customFormat="1" ht="16.5" customHeight="1">
      <c r="A124" s="41"/>
      <c r="B124" s="42"/>
      <c r="C124" s="217" t="s">
        <v>355</v>
      </c>
      <c r="D124" s="217" t="s">
        <v>223</v>
      </c>
      <c r="E124" s="218" t="s">
        <v>2594</v>
      </c>
      <c r="F124" s="219" t="s">
        <v>2595</v>
      </c>
      <c r="G124" s="220" t="s">
        <v>305</v>
      </c>
      <c r="H124" s="221">
        <v>65</v>
      </c>
      <c r="I124" s="222"/>
      <c r="J124" s="223">
        <f>ROUND(I124*H124,2)</f>
        <v>0</v>
      </c>
      <c r="K124" s="219" t="s">
        <v>632</v>
      </c>
      <c r="L124" s="47"/>
      <c r="M124" s="224" t="s">
        <v>19</v>
      </c>
      <c r="N124" s="225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228</v>
      </c>
      <c r="AT124" s="228" t="s">
        <v>223</v>
      </c>
      <c r="AU124" s="228" t="s">
        <v>72</v>
      </c>
      <c r="AY124" s="20" t="s">
        <v>221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80</v>
      </c>
      <c r="BK124" s="229">
        <f>ROUND(I124*H124,2)</f>
        <v>0</v>
      </c>
      <c r="BL124" s="20" t="s">
        <v>228</v>
      </c>
      <c r="BM124" s="228" t="s">
        <v>508</v>
      </c>
    </row>
    <row r="125" spans="1:47" s="2" customFormat="1" ht="12">
      <c r="A125" s="41"/>
      <c r="B125" s="42"/>
      <c r="C125" s="43"/>
      <c r="D125" s="230" t="s">
        <v>230</v>
      </c>
      <c r="E125" s="43"/>
      <c r="F125" s="231" t="s">
        <v>2595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230</v>
      </c>
      <c r="AU125" s="20" t="s">
        <v>72</v>
      </c>
    </row>
    <row r="126" spans="1:63" s="12" customFormat="1" ht="25.9" customHeight="1">
      <c r="A126" s="12"/>
      <c r="B126" s="201"/>
      <c r="C126" s="202"/>
      <c r="D126" s="203" t="s">
        <v>71</v>
      </c>
      <c r="E126" s="204" t="s">
        <v>77</v>
      </c>
      <c r="F126" s="204" t="s">
        <v>2596</v>
      </c>
      <c r="G126" s="202"/>
      <c r="H126" s="202"/>
      <c r="I126" s="205"/>
      <c r="J126" s="206">
        <f>BK126</f>
        <v>0</v>
      </c>
      <c r="K126" s="202"/>
      <c r="L126" s="207"/>
      <c r="M126" s="208"/>
      <c r="N126" s="209"/>
      <c r="O126" s="209"/>
      <c r="P126" s="210">
        <f>SUM(P127:P146)</f>
        <v>0</v>
      </c>
      <c r="Q126" s="209"/>
      <c r="R126" s="210">
        <f>SUM(R127:R146)</f>
        <v>0</v>
      </c>
      <c r="S126" s="209"/>
      <c r="T126" s="211">
        <f>SUM(T127:T146)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80</v>
      </c>
      <c r="AT126" s="213" t="s">
        <v>71</v>
      </c>
      <c r="AU126" s="213" t="s">
        <v>72</v>
      </c>
      <c r="AY126" s="212" t="s">
        <v>221</v>
      </c>
      <c r="BK126" s="214">
        <f>SUM(BK127:BK146)</f>
        <v>0</v>
      </c>
    </row>
    <row r="127" spans="1:65" s="2" customFormat="1" ht="16.5" customHeight="1">
      <c r="A127" s="41"/>
      <c r="B127" s="42"/>
      <c r="C127" s="217" t="s">
        <v>362</v>
      </c>
      <c r="D127" s="217" t="s">
        <v>223</v>
      </c>
      <c r="E127" s="218" t="s">
        <v>2597</v>
      </c>
      <c r="F127" s="219" t="s">
        <v>2598</v>
      </c>
      <c r="G127" s="220" t="s">
        <v>305</v>
      </c>
      <c r="H127" s="221">
        <v>1460</v>
      </c>
      <c r="I127" s="222"/>
      <c r="J127" s="223">
        <f>ROUND(I127*H127,2)</f>
        <v>0</v>
      </c>
      <c r="K127" s="219" t="s">
        <v>632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228</v>
      </c>
      <c r="AT127" s="228" t="s">
        <v>223</v>
      </c>
      <c r="AU127" s="228" t="s">
        <v>80</v>
      </c>
      <c r="AY127" s="20" t="s">
        <v>221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80</v>
      </c>
      <c r="BK127" s="229">
        <f>ROUND(I127*H127,2)</f>
        <v>0</v>
      </c>
      <c r="BL127" s="20" t="s">
        <v>228</v>
      </c>
      <c r="BM127" s="228" t="s">
        <v>532</v>
      </c>
    </row>
    <row r="128" spans="1:47" s="2" customFormat="1" ht="12">
      <c r="A128" s="41"/>
      <c r="B128" s="42"/>
      <c r="C128" s="43"/>
      <c r="D128" s="230" t="s">
        <v>230</v>
      </c>
      <c r="E128" s="43"/>
      <c r="F128" s="231" t="s">
        <v>2599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230</v>
      </c>
      <c r="AU128" s="20" t="s">
        <v>80</v>
      </c>
    </row>
    <row r="129" spans="1:65" s="2" customFormat="1" ht="16.5" customHeight="1">
      <c r="A129" s="41"/>
      <c r="B129" s="42"/>
      <c r="C129" s="217" t="s">
        <v>370</v>
      </c>
      <c r="D129" s="217" t="s">
        <v>223</v>
      </c>
      <c r="E129" s="218" t="s">
        <v>2600</v>
      </c>
      <c r="F129" s="219" t="s">
        <v>2601</v>
      </c>
      <c r="G129" s="220" t="s">
        <v>226</v>
      </c>
      <c r="H129" s="221">
        <v>150</v>
      </c>
      <c r="I129" s="222"/>
      <c r="J129" s="223">
        <f>ROUND(I129*H129,2)</f>
        <v>0</v>
      </c>
      <c r="K129" s="219" t="s">
        <v>632</v>
      </c>
      <c r="L129" s="47"/>
      <c r="M129" s="224" t="s">
        <v>19</v>
      </c>
      <c r="N129" s="225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228</v>
      </c>
      <c r="AT129" s="228" t="s">
        <v>223</v>
      </c>
      <c r="AU129" s="228" t="s">
        <v>80</v>
      </c>
      <c r="AY129" s="20" t="s">
        <v>221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80</v>
      </c>
      <c r="BK129" s="229">
        <f>ROUND(I129*H129,2)</f>
        <v>0</v>
      </c>
      <c r="BL129" s="20" t="s">
        <v>228</v>
      </c>
      <c r="BM129" s="228" t="s">
        <v>544</v>
      </c>
    </row>
    <row r="130" spans="1:47" s="2" customFormat="1" ht="12">
      <c r="A130" s="41"/>
      <c r="B130" s="42"/>
      <c r="C130" s="43"/>
      <c r="D130" s="230" t="s">
        <v>230</v>
      </c>
      <c r="E130" s="43"/>
      <c r="F130" s="231" t="s">
        <v>2601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230</v>
      </c>
      <c r="AU130" s="20" t="s">
        <v>80</v>
      </c>
    </row>
    <row r="131" spans="1:65" s="2" customFormat="1" ht="16.5" customHeight="1">
      <c r="A131" s="41"/>
      <c r="B131" s="42"/>
      <c r="C131" s="217" t="s">
        <v>7</v>
      </c>
      <c r="D131" s="217" t="s">
        <v>223</v>
      </c>
      <c r="E131" s="218" t="s">
        <v>2602</v>
      </c>
      <c r="F131" s="219" t="s">
        <v>2603</v>
      </c>
      <c r="G131" s="220" t="s">
        <v>305</v>
      </c>
      <c r="H131" s="221">
        <v>300</v>
      </c>
      <c r="I131" s="222"/>
      <c r="J131" s="223">
        <f>ROUND(I131*H131,2)</f>
        <v>0</v>
      </c>
      <c r="K131" s="219" t="s">
        <v>632</v>
      </c>
      <c r="L131" s="47"/>
      <c r="M131" s="224" t="s">
        <v>19</v>
      </c>
      <c r="N131" s="225" t="s">
        <v>43</v>
      </c>
      <c r="O131" s="87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228</v>
      </c>
      <c r="AT131" s="228" t="s">
        <v>223</v>
      </c>
      <c r="AU131" s="228" t="s">
        <v>80</v>
      </c>
      <c r="AY131" s="20" t="s">
        <v>221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80</v>
      </c>
      <c r="BK131" s="229">
        <f>ROUND(I131*H131,2)</f>
        <v>0</v>
      </c>
      <c r="BL131" s="20" t="s">
        <v>228</v>
      </c>
      <c r="BM131" s="228" t="s">
        <v>557</v>
      </c>
    </row>
    <row r="132" spans="1:47" s="2" customFormat="1" ht="12">
      <c r="A132" s="41"/>
      <c r="B132" s="42"/>
      <c r="C132" s="43"/>
      <c r="D132" s="230" t="s">
        <v>230</v>
      </c>
      <c r="E132" s="43"/>
      <c r="F132" s="231" t="s">
        <v>2603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230</v>
      </c>
      <c r="AU132" s="20" t="s">
        <v>80</v>
      </c>
    </row>
    <row r="133" spans="1:65" s="2" customFormat="1" ht="24.15" customHeight="1">
      <c r="A133" s="41"/>
      <c r="B133" s="42"/>
      <c r="C133" s="217" t="s">
        <v>381</v>
      </c>
      <c r="D133" s="217" t="s">
        <v>223</v>
      </c>
      <c r="E133" s="218" t="s">
        <v>2604</v>
      </c>
      <c r="F133" s="219" t="s">
        <v>2605</v>
      </c>
      <c r="G133" s="220" t="s">
        <v>336</v>
      </c>
      <c r="H133" s="221">
        <v>2</v>
      </c>
      <c r="I133" s="222"/>
      <c r="J133" s="223">
        <f>ROUND(I133*H133,2)</f>
        <v>0</v>
      </c>
      <c r="K133" s="219" t="s">
        <v>632</v>
      </c>
      <c r="L133" s="47"/>
      <c r="M133" s="224" t="s">
        <v>19</v>
      </c>
      <c r="N133" s="225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228</v>
      </c>
      <c r="AT133" s="228" t="s">
        <v>223</v>
      </c>
      <c r="AU133" s="228" t="s">
        <v>80</v>
      </c>
      <c r="AY133" s="20" t="s">
        <v>221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80</v>
      </c>
      <c r="BK133" s="229">
        <f>ROUND(I133*H133,2)</f>
        <v>0</v>
      </c>
      <c r="BL133" s="20" t="s">
        <v>228</v>
      </c>
      <c r="BM133" s="228" t="s">
        <v>569</v>
      </c>
    </row>
    <row r="134" spans="1:47" s="2" customFormat="1" ht="12">
      <c r="A134" s="41"/>
      <c r="B134" s="42"/>
      <c r="C134" s="43"/>
      <c r="D134" s="230" t="s">
        <v>230</v>
      </c>
      <c r="E134" s="43"/>
      <c r="F134" s="231" t="s">
        <v>2605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230</v>
      </c>
      <c r="AU134" s="20" t="s">
        <v>80</v>
      </c>
    </row>
    <row r="135" spans="1:65" s="2" customFormat="1" ht="16.5" customHeight="1">
      <c r="A135" s="41"/>
      <c r="B135" s="42"/>
      <c r="C135" s="217" t="s">
        <v>389</v>
      </c>
      <c r="D135" s="217" t="s">
        <v>223</v>
      </c>
      <c r="E135" s="218" t="s">
        <v>2606</v>
      </c>
      <c r="F135" s="219" t="s">
        <v>2607</v>
      </c>
      <c r="G135" s="220" t="s">
        <v>336</v>
      </c>
      <c r="H135" s="221">
        <v>18</v>
      </c>
      <c r="I135" s="222"/>
      <c r="J135" s="223">
        <f>ROUND(I135*H135,2)</f>
        <v>0</v>
      </c>
      <c r="K135" s="219" t="s">
        <v>632</v>
      </c>
      <c r="L135" s="47"/>
      <c r="M135" s="224" t="s">
        <v>19</v>
      </c>
      <c r="N135" s="225" t="s">
        <v>43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228</v>
      </c>
      <c r="AT135" s="228" t="s">
        <v>223</v>
      </c>
      <c r="AU135" s="228" t="s">
        <v>80</v>
      </c>
      <c r="AY135" s="20" t="s">
        <v>221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80</v>
      </c>
      <c r="BK135" s="229">
        <f>ROUND(I135*H135,2)</f>
        <v>0</v>
      </c>
      <c r="BL135" s="20" t="s">
        <v>228</v>
      </c>
      <c r="BM135" s="228" t="s">
        <v>581</v>
      </c>
    </row>
    <row r="136" spans="1:47" s="2" customFormat="1" ht="12">
      <c r="A136" s="41"/>
      <c r="B136" s="42"/>
      <c r="C136" s="43"/>
      <c r="D136" s="230" t="s">
        <v>230</v>
      </c>
      <c r="E136" s="43"/>
      <c r="F136" s="231" t="s">
        <v>2607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230</v>
      </c>
      <c r="AU136" s="20" t="s">
        <v>80</v>
      </c>
    </row>
    <row r="137" spans="1:65" s="2" customFormat="1" ht="37.8" customHeight="1">
      <c r="A137" s="41"/>
      <c r="B137" s="42"/>
      <c r="C137" s="217" t="s">
        <v>396</v>
      </c>
      <c r="D137" s="217" t="s">
        <v>223</v>
      </c>
      <c r="E137" s="218" t="s">
        <v>2608</v>
      </c>
      <c r="F137" s="219" t="s">
        <v>2609</v>
      </c>
      <c r="G137" s="220" t="s">
        <v>2562</v>
      </c>
      <c r="H137" s="221">
        <v>11</v>
      </c>
      <c r="I137" s="222"/>
      <c r="J137" s="223">
        <f>ROUND(I137*H137,2)</f>
        <v>0</v>
      </c>
      <c r="K137" s="219" t="s">
        <v>632</v>
      </c>
      <c r="L137" s="47"/>
      <c r="M137" s="224" t="s">
        <v>19</v>
      </c>
      <c r="N137" s="225" t="s">
        <v>43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228</v>
      </c>
      <c r="AT137" s="228" t="s">
        <v>223</v>
      </c>
      <c r="AU137" s="228" t="s">
        <v>80</v>
      </c>
      <c r="AY137" s="20" t="s">
        <v>221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80</v>
      </c>
      <c r="BK137" s="229">
        <f>ROUND(I137*H137,2)</f>
        <v>0</v>
      </c>
      <c r="BL137" s="20" t="s">
        <v>228</v>
      </c>
      <c r="BM137" s="228" t="s">
        <v>594</v>
      </c>
    </row>
    <row r="138" spans="1:47" s="2" customFormat="1" ht="12">
      <c r="A138" s="41"/>
      <c r="B138" s="42"/>
      <c r="C138" s="43"/>
      <c r="D138" s="230" t="s">
        <v>230</v>
      </c>
      <c r="E138" s="43"/>
      <c r="F138" s="231" t="s">
        <v>2609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230</v>
      </c>
      <c r="AU138" s="20" t="s">
        <v>80</v>
      </c>
    </row>
    <row r="139" spans="1:65" s="2" customFormat="1" ht="16.5" customHeight="1">
      <c r="A139" s="41"/>
      <c r="B139" s="42"/>
      <c r="C139" s="217" t="s">
        <v>406</v>
      </c>
      <c r="D139" s="217" t="s">
        <v>223</v>
      </c>
      <c r="E139" s="218" t="s">
        <v>2610</v>
      </c>
      <c r="F139" s="219" t="s">
        <v>2611</v>
      </c>
      <c r="G139" s="220" t="s">
        <v>2562</v>
      </c>
      <c r="H139" s="221">
        <v>2</v>
      </c>
      <c r="I139" s="222"/>
      <c r="J139" s="223">
        <f>ROUND(I139*H139,2)</f>
        <v>0</v>
      </c>
      <c r="K139" s="219" t="s">
        <v>632</v>
      </c>
      <c r="L139" s="47"/>
      <c r="M139" s="224" t="s">
        <v>19</v>
      </c>
      <c r="N139" s="225" t="s">
        <v>43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228</v>
      </c>
      <c r="AT139" s="228" t="s">
        <v>223</v>
      </c>
      <c r="AU139" s="228" t="s">
        <v>80</v>
      </c>
      <c r="AY139" s="20" t="s">
        <v>221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0" t="s">
        <v>80</v>
      </c>
      <c r="BK139" s="229">
        <f>ROUND(I139*H139,2)</f>
        <v>0</v>
      </c>
      <c r="BL139" s="20" t="s">
        <v>228</v>
      </c>
      <c r="BM139" s="228" t="s">
        <v>609</v>
      </c>
    </row>
    <row r="140" spans="1:47" s="2" customFormat="1" ht="12">
      <c r="A140" s="41"/>
      <c r="B140" s="42"/>
      <c r="C140" s="43"/>
      <c r="D140" s="230" t="s">
        <v>230</v>
      </c>
      <c r="E140" s="43"/>
      <c r="F140" s="231" t="s">
        <v>2611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230</v>
      </c>
      <c r="AU140" s="20" t="s">
        <v>80</v>
      </c>
    </row>
    <row r="141" spans="1:65" s="2" customFormat="1" ht="24.15" customHeight="1">
      <c r="A141" s="41"/>
      <c r="B141" s="42"/>
      <c r="C141" s="217" t="s">
        <v>431</v>
      </c>
      <c r="D141" s="217" t="s">
        <v>223</v>
      </c>
      <c r="E141" s="218" t="s">
        <v>2612</v>
      </c>
      <c r="F141" s="219" t="s">
        <v>2613</v>
      </c>
      <c r="G141" s="220" t="s">
        <v>2562</v>
      </c>
      <c r="H141" s="221">
        <v>1</v>
      </c>
      <c r="I141" s="222"/>
      <c r="J141" s="223">
        <f>ROUND(I141*H141,2)</f>
        <v>0</v>
      </c>
      <c r="K141" s="219" t="s">
        <v>632</v>
      </c>
      <c r="L141" s="47"/>
      <c r="M141" s="224" t="s">
        <v>19</v>
      </c>
      <c r="N141" s="225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228</v>
      </c>
      <c r="AT141" s="228" t="s">
        <v>223</v>
      </c>
      <c r="AU141" s="228" t="s">
        <v>80</v>
      </c>
      <c r="AY141" s="20" t="s">
        <v>221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80</v>
      </c>
      <c r="BK141" s="229">
        <f>ROUND(I141*H141,2)</f>
        <v>0</v>
      </c>
      <c r="BL141" s="20" t="s">
        <v>228</v>
      </c>
      <c r="BM141" s="228" t="s">
        <v>622</v>
      </c>
    </row>
    <row r="142" spans="1:47" s="2" customFormat="1" ht="12">
      <c r="A142" s="41"/>
      <c r="B142" s="42"/>
      <c r="C142" s="43"/>
      <c r="D142" s="230" t="s">
        <v>230</v>
      </c>
      <c r="E142" s="43"/>
      <c r="F142" s="231" t="s">
        <v>2613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230</v>
      </c>
      <c r="AU142" s="20" t="s">
        <v>80</v>
      </c>
    </row>
    <row r="143" spans="1:65" s="2" customFormat="1" ht="24.15" customHeight="1">
      <c r="A143" s="41"/>
      <c r="B143" s="42"/>
      <c r="C143" s="217" t="s">
        <v>454</v>
      </c>
      <c r="D143" s="217" t="s">
        <v>223</v>
      </c>
      <c r="E143" s="218" t="s">
        <v>2614</v>
      </c>
      <c r="F143" s="219" t="s">
        <v>2615</v>
      </c>
      <c r="G143" s="220" t="s">
        <v>2562</v>
      </c>
      <c r="H143" s="221">
        <v>1</v>
      </c>
      <c r="I143" s="222"/>
      <c r="J143" s="223">
        <f>ROUND(I143*H143,2)</f>
        <v>0</v>
      </c>
      <c r="K143" s="219" t="s">
        <v>632</v>
      </c>
      <c r="L143" s="47"/>
      <c r="M143" s="224" t="s">
        <v>19</v>
      </c>
      <c r="N143" s="225" t="s">
        <v>43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228</v>
      </c>
      <c r="AT143" s="228" t="s">
        <v>223</v>
      </c>
      <c r="AU143" s="228" t="s">
        <v>80</v>
      </c>
      <c r="AY143" s="20" t="s">
        <v>221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80</v>
      </c>
      <c r="BK143" s="229">
        <f>ROUND(I143*H143,2)</f>
        <v>0</v>
      </c>
      <c r="BL143" s="20" t="s">
        <v>228</v>
      </c>
      <c r="BM143" s="228" t="s">
        <v>635</v>
      </c>
    </row>
    <row r="144" spans="1:47" s="2" customFormat="1" ht="12">
      <c r="A144" s="41"/>
      <c r="B144" s="42"/>
      <c r="C144" s="43"/>
      <c r="D144" s="230" t="s">
        <v>230</v>
      </c>
      <c r="E144" s="43"/>
      <c r="F144" s="231" t="s">
        <v>2615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230</v>
      </c>
      <c r="AU144" s="20" t="s">
        <v>80</v>
      </c>
    </row>
    <row r="145" spans="1:65" s="2" customFormat="1" ht="16.5" customHeight="1">
      <c r="A145" s="41"/>
      <c r="B145" s="42"/>
      <c r="C145" s="217" t="s">
        <v>461</v>
      </c>
      <c r="D145" s="217" t="s">
        <v>223</v>
      </c>
      <c r="E145" s="218" t="s">
        <v>2616</v>
      </c>
      <c r="F145" s="219" t="s">
        <v>2617</v>
      </c>
      <c r="G145" s="220" t="s">
        <v>336</v>
      </c>
      <c r="H145" s="221">
        <v>1</v>
      </c>
      <c r="I145" s="222"/>
      <c r="J145" s="223">
        <f>ROUND(I145*H145,2)</f>
        <v>0</v>
      </c>
      <c r="K145" s="219" t="s">
        <v>632</v>
      </c>
      <c r="L145" s="47"/>
      <c r="M145" s="224" t="s">
        <v>19</v>
      </c>
      <c r="N145" s="225" t="s">
        <v>43</v>
      </c>
      <c r="O145" s="87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8" t="s">
        <v>228</v>
      </c>
      <c r="AT145" s="228" t="s">
        <v>223</v>
      </c>
      <c r="AU145" s="228" t="s">
        <v>80</v>
      </c>
      <c r="AY145" s="20" t="s">
        <v>221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0" t="s">
        <v>80</v>
      </c>
      <c r="BK145" s="229">
        <f>ROUND(I145*H145,2)</f>
        <v>0</v>
      </c>
      <c r="BL145" s="20" t="s">
        <v>228</v>
      </c>
      <c r="BM145" s="228" t="s">
        <v>684</v>
      </c>
    </row>
    <row r="146" spans="1:47" s="2" customFormat="1" ht="12">
      <c r="A146" s="41"/>
      <c r="B146" s="42"/>
      <c r="C146" s="43"/>
      <c r="D146" s="230" t="s">
        <v>230</v>
      </c>
      <c r="E146" s="43"/>
      <c r="F146" s="231" t="s">
        <v>2617</v>
      </c>
      <c r="G146" s="43"/>
      <c r="H146" s="43"/>
      <c r="I146" s="232"/>
      <c r="J146" s="43"/>
      <c r="K146" s="43"/>
      <c r="L146" s="47"/>
      <c r="M146" s="233"/>
      <c r="N146" s="234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230</v>
      </c>
      <c r="AU146" s="20" t="s">
        <v>80</v>
      </c>
    </row>
    <row r="147" spans="1:63" s="12" customFormat="1" ht="25.9" customHeight="1">
      <c r="A147" s="12"/>
      <c r="B147" s="201"/>
      <c r="C147" s="202"/>
      <c r="D147" s="203" t="s">
        <v>71</v>
      </c>
      <c r="E147" s="204" t="s">
        <v>83</v>
      </c>
      <c r="F147" s="204" t="s">
        <v>2618</v>
      </c>
      <c r="G147" s="202"/>
      <c r="H147" s="202"/>
      <c r="I147" s="205"/>
      <c r="J147" s="206">
        <f>BK147</f>
        <v>0</v>
      </c>
      <c r="K147" s="202"/>
      <c r="L147" s="207"/>
      <c r="M147" s="208"/>
      <c r="N147" s="209"/>
      <c r="O147" s="209"/>
      <c r="P147" s="210">
        <f>SUM(P148:P151)</f>
        <v>0</v>
      </c>
      <c r="Q147" s="209"/>
      <c r="R147" s="210">
        <f>SUM(R148:R151)</f>
        <v>0</v>
      </c>
      <c r="S147" s="209"/>
      <c r="T147" s="211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2" t="s">
        <v>80</v>
      </c>
      <c r="AT147" s="213" t="s">
        <v>71</v>
      </c>
      <c r="AU147" s="213" t="s">
        <v>72</v>
      </c>
      <c r="AY147" s="212" t="s">
        <v>221</v>
      </c>
      <c r="BK147" s="214">
        <f>SUM(BK148:BK151)</f>
        <v>0</v>
      </c>
    </row>
    <row r="148" spans="1:65" s="2" customFormat="1" ht="16.5" customHeight="1">
      <c r="A148" s="41"/>
      <c r="B148" s="42"/>
      <c r="C148" s="217" t="s">
        <v>467</v>
      </c>
      <c r="D148" s="217" t="s">
        <v>223</v>
      </c>
      <c r="E148" s="218" t="s">
        <v>2619</v>
      </c>
      <c r="F148" s="219" t="s">
        <v>2620</v>
      </c>
      <c r="G148" s="220" t="s">
        <v>336</v>
      </c>
      <c r="H148" s="221">
        <v>2</v>
      </c>
      <c r="I148" s="222"/>
      <c r="J148" s="223">
        <f>ROUND(I148*H148,2)</f>
        <v>0</v>
      </c>
      <c r="K148" s="219" t="s">
        <v>632</v>
      </c>
      <c r="L148" s="47"/>
      <c r="M148" s="224" t="s">
        <v>19</v>
      </c>
      <c r="N148" s="225" t="s">
        <v>43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228</v>
      </c>
      <c r="AT148" s="228" t="s">
        <v>223</v>
      </c>
      <c r="AU148" s="228" t="s">
        <v>80</v>
      </c>
      <c r="AY148" s="20" t="s">
        <v>221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0" t="s">
        <v>80</v>
      </c>
      <c r="BK148" s="229">
        <f>ROUND(I148*H148,2)</f>
        <v>0</v>
      </c>
      <c r="BL148" s="20" t="s">
        <v>228</v>
      </c>
      <c r="BM148" s="228" t="s">
        <v>646</v>
      </c>
    </row>
    <row r="149" spans="1:47" s="2" customFormat="1" ht="12">
      <c r="A149" s="41"/>
      <c r="B149" s="42"/>
      <c r="C149" s="43"/>
      <c r="D149" s="230" t="s">
        <v>230</v>
      </c>
      <c r="E149" s="43"/>
      <c r="F149" s="231" t="s">
        <v>2620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230</v>
      </c>
      <c r="AU149" s="20" t="s">
        <v>80</v>
      </c>
    </row>
    <row r="150" spans="1:65" s="2" customFormat="1" ht="21.75" customHeight="1">
      <c r="A150" s="41"/>
      <c r="B150" s="42"/>
      <c r="C150" s="217" t="s">
        <v>473</v>
      </c>
      <c r="D150" s="217" t="s">
        <v>223</v>
      </c>
      <c r="E150" s="218" t="s">
        <v>2621</v>
      </c>
      <c r="F150" s="219" t="s">
        <v>2622</v>
      </c>
      <c r="G150" s="220" t="s">
        <v>336</v>
      </c>
      <c r="H150" s="221">
        <v>2</v>
      </c>
      <c r="I150" s="222"/>
      <c r="J150" s="223">
        <f>ROUND(I150*H150,2)</f>
        <v>0</v>
      </c>
      <c r="K150" s="219" t="s">
        <v>632</v>
      </c>
      <c r="L150" s="47"/>
      <c r="M150" s="224" t="s">
        <v>19</v>
      </c>
      <c r="N150" s="225" t="s">
        <v>43</v>
      </c>
      <c r="O150" s="87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228</v>
      </c>
      <c r="AT150" s="228" t="s">
        <v>223</v>
      </c>
      <c r="AU150" s="228" t="s">
        <v>80</v>
      </c>
      <c r="AY150" s="20" t="s">
        <v>221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80</v>
      </c>
      <c r="BK150" s="229">
        <f>ROUND(I150*H150,2)</f>
        <v>0</v>
      </c>
      <c r="BL150" s="20" t="s">
        <v>228</v>
      </c>
      <c r="BM150" s="228" t="s">
        <v>662</v>
      </c>
    </row>
    <row r="151" spans="1:47" s="2" customFormat="1" ht="12">
      <c r="A151" s="41"/>
      <c r="B151" s="42"/>
      <c r="C151" s="43"/>
      <c r="D151" s="230" t="s">
        <v>230</v>
      </c>
      <c r="E151" s="43"/>
      <c r="F151" s="231" t="s">
        <v>2622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230</v>
      </c>
      <c r="AU151" s="20" t="s">
        <v>80</v>
      </c>
    </row>
    <row r="152" spans="1:63" s="12" customFormat="1" ht="25.9" customHeight="1">
      <c r="A152" s="12"/>
      <c r="B152" s="201"/>
      <c r="C152" s="202"/>
      <c r="D152" s="203" t="s">
        <v>71</v>
      </c>
      <c r="E152" s="204" t="s">
        <v>2190</v>
      </c>
      <c r="F152" s="204" t="s">
        <v>2623</v>
      </c>
      <c r="G152" s="202"/>
      <c r="H152" s="202"/>
      <c r="I152" s="205"/>
      <c r="J152" s="206">
        <f>BK152</f>
        <v>0</v>
      </c>
      <c r="K152" s="202"/>
      <c r="L152" s="207"/>
      <c r="M152" s="208"/>
      <c r="N152" s="209"/>
      <c r="O152" s="209"/>
      <c r="P152" s="210">
        <f>SUM(P153:P154)</f>
        <v>0</v>
      </c>
      <c r="Q152" s="209"/>
      <c r="R152" s="210">
        <f>SUM(R153:R154)</f>
        <v>0</v>
      </c>
      <c r="S152" s="209"/>
      <c r="T152" s="211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2" t="s">
        <v>80</v>
      </c>
      <c r="AT152" s="213" t="s">
        <v>71</v>
      </c>
      <c r="AU152" s="213" t="s">
        <v>72</v>
      </c>
      <c r="AY152" s="212" t="s">
        <v>221</v>
      </c>
      <c r="BK152" s="214">
        <f>SUM(BK153:BK154)</f>
        <v>0</v>
      </c>
    </row>
    <row r="153" spans="1:65" s="2" customFormat="1" ht="16.5" customHeight="1">
      <c r="A153" s="41"/>
      <c r="B153" s="42"/>
      <c r="C153" s="217" t="s">
        <v>478</v>
      </c>
      <c r="D153" s="217" t="s">
        <v>223</v>
      </c>
      <c r="E153" s="218" t="s">
        <v>2624</v>
      </c>
      <c r="F153" s="219" t="s">
        <v>2625</v>
      </c>
      <c r="G153" s="220" t="s">
        <v>305</v>
      </c>
      <c r="H153" s="221">
        <v>65</v>
      </c>
      <c r="I153" s="222"/>
      <c r="J153" s="223">
        <f>ROUND(I153*H153,2)</f>
        <v>0</v>
      </c>
      <c r="K153" s="219" t="s">
        <v>632</v>
      </c>
      <c r="L153" s="47"/>
      <c r="M153" s="224" t="s">
        <v>19</v>
      </c>
      <c r="N153" s="225" t="s">
        <v>43</v>
      </c>
      <c r="O153" s="87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8" t="s">
        <v>228</v>
      </c>
      <c r="AT153" s="228" t="s">
        <v>223</v>
      </c>
      <c r="AU153" s="228" t="s">
        <v>80</v>
      </c>
      <c r="AY153" s="20" t="s">
        <v>221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0" t="s">
        <v>80</v>
      </c>
      <c r="BK153" s="229">
        <f>ROUND(I153*H153,2)</f>
        <v>0</v>
      </c>
      <c r="BL153" s="20" t="s">
        <v>228</v>
      </c>
      <c r="BM153" s="228" t="s">
        <v>452</v>
      </c>
    </row>
    <row r="154" spans="1:47" s="2" customFormat="1" ht="12">
      <c r="A154" s="41"/>
      <c r="B154" s="42"/>
      <c r="C154" s="43"/>
      <c r="D154" s="230" t="s">
        <v>230</v>
      </c>
      <c r="E154" s="43"/>
      <c r="F154" s="231" t="s">
        <v>2625</v>
      </c>
      <c r="G154" s="43"/>
      <c r="H154" s="43"/>
      <c r="I154" s="232"/>
      <c r="J154" s="43"/>
      <c r="K154" s="43"/>
      <c r="L154" s="47"/>
      <c r="M154" s="233"/>
      <c r="N154" s="234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230</v>
      </c>
      <c r="AU154" s="20" t="s">
        <v>80</v>
      </c>
    </row>
    <row r="155" spans="1:63" s="12" customFormat="1" ht="25.9" customHeight="1">
      <c r="A155" s="12"/>
      <c r="B155" s="201"/>
      <c r="C155" s="202"/>
      <c r="D155" s="203" t="s">
        <v>71</v>
      </c>
      <c r="E155" s="204" t="s">
        <v>86</v>
      </c>
      <c r="F155" s="204" t="s">
        <v>2626</v>
      </c>
      <c r="G155" s="202"/>
      <c r="H155" s="202"/>
      <c r="I155" s="205"/>
      <c r="J155" s="206">
        <f>BK155</f>
        <v>0</v>
      </c>
      <c r="K155" s="202"/>
      <c r="L155" s="207"/>
      <c r="M155" s="208"/>
      <c r="N155" s="209"/>
      <c r="O155" s="209"/>
      <c r="P155" s="210">
        <f>SUM(P156:P165)</f>
        <v>0</v>
      </c>
      <c r="Q155" s="209"/>
      <c r="R155" s="210">
        <f>SUM(R156:R165)</f>
        <v>0</v>
      </c>
      <c r="S155" s="209"/>
      <c r="T155" s="211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2" t="s">
        <v>80</v>
      </c>
      <c r="AT155" s="213" t="s">
        <v>71</v>
      </c>
      <c r="AU155" s="213" t="s">
        <v>72</v>
      </c>
      <c r="AY155" s="212" t="s">
        <v>221</v>
      </c>
      <c r="BK155" s="214">
        <f>SUM(BK156:BK165)</f>
        <v>0</v>
      </c>
    </row>
    <row r="156" spans="1:65" s="2" customFormat="1" ht="24.15" customHeight="1">
      <c r="A156" s="41"/>
      <c r="B156" s="42"/>
      <c r="C156" s="217" t="s">
        <v>484</v>
      </c>
      <c r="D156" s="217" t="s">
        <v>223</v>
      </c>
      <c r="E156" s="218" t="s">
        <v>2627</v>
      </c>
      <c r="F156" s="219" t="s">
        <v>2628</v>
      </c>
      <c r="G156" s="220" t="s">
        <v>336</v>
      </c>
      <c r="H156" s="221">
        <v>1</v>
      </c>
      <c r="I156" s="222"/>
      <c r="J156" s="223">
        <f>ROUND(I156*H156,2)</f>
        <v>0</v>
      </c>
      <c r="K156" s="219" t="s">
        <v>632</v>
      </c>
      <c r="L156" s="47"/>
      <c r="M156" s="224" t="s">
        <v>19</v>
      </c>
      <c r="N156" s="225" t="s">
        <v>43</v>
      </c>
      <c r="O156" s="87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228</v>
      </c>
      <c r="AT156" s="228" t="s">
        <v>223</v>
      </c>
      <c r="AU156" s="228" t="s">
        <v>80</v>
      </c>
      <c r="AY156" s="20" t="s">
        <v>221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80</v>
      </c>
      <c r="BK156" s="229">
        <f>ROUND(I156*H156,2)</f>
        <v>0</v>
      </c>
      <c r="BL156" s="20" t="s">
        <v>228</v>
      </c>
      <c r="BM156" s="228" t="s">
        <v>697</v>
      </c>
    </row>
    <row r="157" spans="1:47" s="2" customFormat="1" ht="12">
      <c r="A157" s="41"/>
      <c r="B157" s="42"/>
      <c r="C157" s="43"/>
      <c r="D157" s="230" t="s">
        <v>230</v>
      </c>
      <c r="E157" s="43"/>
      <c r="F157" s="231" t="s">
        <v>2628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230</v>
      </c>
      <c r="AU157" s="20" t="s">
        <v>80</v>
      </c>
    </row>
    <row r="158" spans="1:65" s="2" customFormat="1" ht="16.5" customHeight="1">
      <c r="A158" s="41"/>
      <c r="B158" s="42"/>
      <c r="C158" s="217" t="s">
        <v>491</v>
      </c>
      <c r="D158" s="217" t="s">
        <v>223</v>
      </c>
      <c r="E158" s="218" t="s">
        <v>2629</v>
      </c>
      <c r="F158" s="219" t="s">
        <v>2630</v>
      </c>
      <c r="G158" s="220" t="s">
        <v>831</v>
      </c>
      <c r="H158" s="221">
        <v>50</v>
      </c>
      <c r="I158" s="222"/>
      <c r="J158" s="223">
        <f>ROUND(I158*H158,2)</f>
        <v>0</v>
      </c>
      <c r="K158" s="219" t="s">
        <v>632</v>
      </c>
      <c r="L158" s="47"/>
      <c r="M158" s="224" t="s">
        <v>19</v>
      </c>
      <c r="N158" s="225" t="s">
        <v>43</v>
      </c>
      <c r="O158" s="87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8" t="s">
        <v>228</v>
      </c>
      <c r="AT158" s="228" t="s">
        <v>223</v>
      </c>
      <c r="AU158" s="228" t="s">
        <v>80</v>
      </c>
      <c r="AY158" s="20" t="s">
        <v>221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0" t="s">
        <v>80</v>
      </c>
      <c r="BK158" s="229">
        <f>ROUND(I158*H158,2)</f>
        <v>0</v>
      </c>
      <c r="BL158" s="20" t="s">
        <v>228</v>
      </c>
      <c r="BM158" s="228" t="s">
        <v>709</v>
      </c>
    </row>
    <row r="159" spans="1:47" s="2" customFormat="1" ht="12">
      <c r="A159" s="41"/>
      <c r="B159" s="42"/>
      <c r="C159" s="43"/>
      <c r="D159" s="230" t="s">
        <v>230</v>
      </c>
      <c r="E159" s="43"/>
      <c r="F159" s="231" t="s">
        <v>2630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230</v>
      </c>
      <c r="AU159" s="20" t="s">
        <v>80</v>
      </c>
    </row>
    <row r="160" spans="1:65" s="2" customFormat="1" ht="16.5" customHeight="1">
      <c r="A160" s="41"/>
      <c r="B160" s="42"/>
      <c r="C160" s="217" t="s">
        <v>497</v>
      </c>
      <c r="D160" s="217" t="s">
        <v>223</v>
      </c>
      <c r="E160" s="218" t="s">
        <v>2631</v>
      </c>
      <c r="F160" s="219" t="s">
        <v>2632</v>
      </c>
      <c r="G160" s="220" t="s">
        <v>336</v>
      </c>
      <c r="H160" s="221">
        <v>1</v>
      </c>
      <c r="I160" s="222"/>
      <c r="J160" s="223">
        <f>ROUND(I160*H160,2)</f>
        <v>0</v>
      </c>
      <c r="K160" s="219" t="s">
        <v>632</v>
      </c>
      <c r="L160" s="47"/>
      <c r="M160" s="224" t="s">
        <v>19</v>
      </c>
      <c r="N160" s="225" t="s">
        <v>43</v>
      </c>
      <c r="O160" s="87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8" t="s">
        <v>228</v>
      </c>
      <c r="AT160" s="228" t="s">
        <v>223</v>
      </c>
      <c r="AU160" s="228" t="s">
        <v>80</v>
      </c>
      <c r="AY160" s="20" t="s">
        <v>221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0" t="s">
        <v>80</v>
      </c>
      <c r="BK160" s="229">
        <f>ROUND(I160*H160,2)</f>
        <v>0</v>
      </c>
      <c r="BL160" s="20" t="s">
        <v>228</v>
      </c>
      <c r="BM160" s="228" t="s">
        <v>725</v>
      </c>
    </row>
    <row r="161" spans="1:47" s="2" customFormat="1" ht="12">
      <c r="A161" s="41"/>
      <c r="B161" s="42"/>
      <c r="C161" s="43"/>
      <c r="D161" s="230" t="s">
        <v>230</v>
      </c>
      <c r="E161" s="43"/>
      <c r="F161" s="231" t="s">
        <v>2632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230</v>
      </c>
      <c r="AU161" s="20" t="s">
        <v>80</v>
      </c>
    </row>
    <row r="162" spans="1:65" s="2" customFormat="1" ht="16.5" customHeight="1">
      <c r="A162" s="41"/>
      <c r="B162" s="42"/>
      <c r="C162" s="217" t="s">
        <v>159</v>
      </c>
      <c r="D162" s="217" t="s">
        <v>223</v>
      </c>
      <c r="E162" s="218" t="s">
        <v>2633</v>
      </c>
      <c r="F162" s="219" t="s">
        <v>2634</v>
      </c>
      <c r="G162" s="220" t="s">
        <v>336</v>
      </c>
      <c r="H162" s="221">
        <v>1</v>
      </c>
      <c r="I162" s="222"/>
      <c r="J162" s="223">
        <f>ROUND(I162*H162,2)</f>
        <v>0</v>
      </c>
      <c r="K162" s="219" t="s">
        <v>632</v>
      </c>
      <c r="L162" s="47"/>
      <c r="M162" s="224" t="s">
        <v>19</v>
      </c>
      <c r="N162" s="225" t="s">
        <v>43</v>
      </c>
      <c r="O162" s="87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228</v>
      </c>
      <c r="AT162" s="228" t="s">
        <v>223</v>
      </c>
      <c r="AU162" s="228" t="s">
        <v>80</v>
      </c>
      <c r="AY162" s="20" t="s">
        <v>221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0" t="s">
        <v>80</v>
      </c>
      <c r="BK162" s="229">
        <f>ROUND(I162*H162,2)</f>
        <v>0</v>
      </c>
      <c r="BL162" s="20" t="s">
        <v>228</v>
      </c>
      <c r="BM162" s="228" t="s">
        <v>735</v>
      </c>
    </row>
    <row r="163" spans="1:47" s="2" customFormat="1" ht="12">
      <c r="A163" s="41"/>
      <c r="B163" s="42"/>
      <c r="C163" s="43"/>
      <c r="D163" s="230" t="s">
        <v>230</v>
      </c>
      <c r="E163" s="43"/>
      <c r="F163" s="231" t="s">
        <v>2634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230</v>
      </c>
      <c r="AU163" s="20" t="s">
        <v>80</v>
      </c>
    </row>
    <row r="164" spans="1:65" s="2" customFormat="1" ht="16.5" customHeight="1">
      <c r="A164" s="41"/>
      <c r="B164" s="42"/>
      <c r="C164" s="217" t="s">
        <v>508</v>
      </c>
      <c r="D164" s="217" t="s">
        <v>223</v>
      </c>
      <c r="E164" s="218" t="s">
        <v>2635</v>
      </c>
      <c r="F164" s="219" t="s">
        <v>2636</v>
      </c>
      <c r="G164" s="220" t="s">
        <v>336</v>
      </c>
      <c r="H164" s="221">
        <v>1</v>
      </c>
      <c r="I164" s="222"/>
      <c r="J164" s="223">
        <f>ROUND(I164*H164,2)</f>
        <v>0</v>
      </c>
      <c r="K164" s="219" t="s">
        <v>632</v>
      </c>
      <c r="L164" s="47"/>
      <c r="M164" s="224" t="s">
        <v>19</v>
      </c>
      <c r="N164" s="225" t="s">
        <v>43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228</v>
      </c>
      <c r="AT164" s="228" t="s">
        <v>223</v>
      </c>
      <c r="AU164" s="228" t="s">
        <v>80</v>
      </c>
      <c r="AY164" s="20" t="s">
        <v>221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80</v>
      </c>
      <c r="BK164" s="229">
        <f>ROUND(I164*H164,2)</f>
        <v>0</v>
      </c>
      <c r="BL164" s="20" t="s">
        <v>228</v>
      </c>
      <c r="BM164" s="228" t="s">
        <v>751</v>
      </c>
    </row>
    <row r="165" spans="1:47" s="2" customFormat="1" ht="12">
      <c r="A165" s="41"/>
      <c r="B165" s="42"/>
      <c r="C165" s="43"/>
      <c r="D165" s="230" t="s">
        <v>230</v>
      </c>
      <c r="E165" s="43"/>
      <c r="F165" s="231" t="s">
        <v>2636</v>
      </c>
      <c r="G165" s="43"/>
      <c r="H165" s="43"/>
      <c r="I165" s="232"/>
      <c r="J165" s="43"/>
      <c r="K165" s="43"/>
      <c r="L165" s="47"/>
      <c r="M165" s="294"/>
      <c r="N165" s="295"/>
      <c r="O165" s="296"/>
      <c r="P165" s="296"/>
      <c r="Q165" s="296"/>
      <c r="R165" s="296"/>
      <c r="S165" s="296"/>
      <c r="T165" s="297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230</v>
      </c>
      <c r="AU165" s="20" t="s">
        <v>80</v>
      </c>
    </row>
    <row r="166" spans="1:31" s="2" customFormat="1" ht="6.95" customHeight="1">
      <c r="A166" s="41"/>
      <c r="B166" s="62"/>
      <c r="C166" s="63"/>
      <c r="D166" s="63"/>
      <c r="E166" s="63"/>
      <c r="F166" s="63"/>
      <c r="G166" s="63"/>
      <c r="H166" s="63"/>
      <c r="I166" s="63"/>
      <c r="J166" s="63"/>
      <c r="K166" s="63"/>
      <c r="L166" s="47"/>
      <c r="M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</row>
  </sheetData>
  <sheetProtection password="C7B5" sheet="1" objects="1" scenarios="1" formatColumns="0" formatRows="0" autoFilter="0"/>
  <autoFilter ref="C88:K16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108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</row>
    <row r="8" spans="2:12" s="1" customFormat="1" ht="12" customHeight="1">
      <c r="B8" s="23"/>
      <c r="D8" s="147" t="s">
        <v>144</v>
      </c>
      <c r="L8" s="23"/>
    </row>
    <row r="9" spans="1:31" s="2" customFormat="1" ht="16.5" customHeight="1">
      <c r="A9" s="41"/>
      <c r="B9" s="47"/>
      <c r="C9" s="41"/>
      <c r="D9" s="41"/>
      <c r="E9" s="148" t="s">
        <v>2119</v>
      </c>
      <c r="F9" s="41"/>
      <c r="G9" s="41"/>
      <c r="H9" s="41"/>
      <c r="I9" s="41"/>
      <c r="J9" s="41"/>
      <c r="K9" s="41"/>
      <c r="L9" s="14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7" t="s">
        <v>2120</v>
      </c>
      <c r="E10" s="41"/>
      <c r="F10" s="41"/>
      <c r="G10" s="41"/>
      <c r="H10" s="41"/>
      <c r="I10" s="41"/>
      <c r="J10" s="41"/>
      <c r="K10" s="41"/>
      <c r="L10" s="14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50" t="s">
        <v>2637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7" t="s">
        <v>18</v>
      </c>
      <c r="E13" s="41"/>
      <c r="F13" s="137" t="s">
        <v>19</v>
      </c>
      <c r="G13" s="41"/>
      <c r="H13" s="41"/>
      <c r="I13" s="147" t="s">
        <v>20</v>
      </c>
      <c r="J13" s="137" t="s">
        <v>19</v>
      </c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7" t="s">
        <v>21</v>
      </c>
      <c r="E14" s="41"/>
      <c r="F14" s="137" t="s">
        <v>22</v>
      </c>
      <c r="G14" s="41"/>
      <c r="H14" s="41"/>
      <c r="I14" s="147" t="s">
        <v>23</v>
      </c>
      <c r="J14" s="151" t="str">
        <f>'Rekapitulace stavby'!AN8</f>
        <v>3. 10. 2023</v>
      </c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25</v>
      </c>
      <c r="E16" s="41"/>
      <c r="F16" s="41"/>
      <c r="G16" s="41"/>
      <c r="H16" s="41"/>
      <c r="I16" s="147" t="s">
        <v>26</v>
      </c>
      <c r="J16" s="137" t="s">
        <v>19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7" t="s">
        <v>27</v>
      </c>
      <c r="F17" s="41"/>
      <c r="G17" s="41"/>
      <c r="H17" s="41"/>
      <c r="I17" s="147" t="s">
        <v>28</v>
      </c>
      <c r="J17" s="137" t="s">
        <v>19</v>
      </c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7" t="s">
        <v>29</v>
      </c>
      <c r="E19" s="41"/>
      <c r="F19" s="41"/>
      <c r="G19" s="41"/>
      <c r="H19" s="41"/>
      <c r="I19" s="147" t="s">
        <v>26</v>
      </c>
      <c r="J19" s="36" t="str">
        <f>'Rekapitulace stavby'!AN13</f>
        <v>Vyplň údaj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7"/>
      <c r="G20" s="137"/>
      <c r="H20" s="137"/>
      <c r="I20" s="147" t="s">
        <v>28</v>
      </c>
      <c r="J20" s="36" t="str">
        <f>'Rekapitulace stavby'!AN14</f>
        <v>Vyplň údaj</v>
      </c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7" t="s">
        <v>31</v>
      </c>
      <c r="E22" s="41"/>
      <c r="F22" s="41"/>
      <c r="G22" s="41"/>
      <c r="H22" s="41"/>
      <c r="I22" s="147" t="s">
        <v>26</v>
      </c>
      <c r="J22" s="137" t="s">
        <v>19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7" t="s">
        <v>32</v>
      </c>
      <c r="F23" s="41"/>
      <c r="G23" s="41"/>
      <c r="H23" s="41"/>
      <c r="I23" s="147" t="s">
        <v>28</v>
      </c>
      <c r="J23" s="137" t="s">
        <v>19</v>
      </c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7" t="s">
        <v>34</v>
      </c>
      <c r="E25" s="41"/>
      <c r="F25" s="41"/>
      <c r="G25" s="41"/>
      <c r="H25" s="41"/>
      <c r="I25" s="147" t="s">
        <v>26</v>
      </c>
      <c r="J25" s="137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7" t="s">
        <v>35</v>
      </c>
      <c r="F26" s="41"/>
      <c r="G26" s="41"/>
      <c r="H26" s="41"/>
      <c r="I26" s="147" t="s">
        <v>28</v>
      </c>
      <c r="J26" s="137" t="s">
        <v>19</v>
      </c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7" t="s">
        <v>36</v>
      </c>
      <c r="E28" s="41"/>
      <c r="F28" s="41"/>
      <c r="G28" s="41"/>
      <c r="H28" s="41"/>
      <c r="I28" s="41"/>
      <c r="J28" s="41"/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2"/>
      <c r="B29" s="153"/>
      <c r="C29" s="152"/>
      <c r="D29" s="152"/>
      <c r="E29" s="154" t="s">
        <v>37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6"/>
      <c r="E31" s="156"/>
      <c r="F31" s="156"/>
      <c r="G31" s="156"/>
      <c r="H31" s="156"/>
      <c r="I31" s="156"/>
      <c r="J31" s="156"/>
      <c r="K31" s="156"/>
      <c r="L31" s="14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7" t="s">
        <v>38</v>
      </c>
      <c r="E32" s="41"/>
      <c r="F32" s="41"/>
      <c r="G32" s="41"/>
      <c r="H32" s="41"/>
      <c r="I32" s="41"/>
      <c r="J32" s="158">
        <f>ROUND(J95,2)</f>
        <v>0</v>
      </c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9" t="s">
        <v>40</v>
      </c>
      <c r="G34" s="41"/>
      <c r="H34" s="41"/>
      <c r="I34" s="159" t="s">
        <v>39</v>
      </c>
      <c r="J34" s="159" t="s">
        <v>41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60" t="s">
        <v>42</v>
      </c>
      <c r="E35" s="147" t="s">
        <v>43</v>
      </c>
      <c r="F35" s="161">
        <f>ROUND((SUM(BE95:BE239)),2)</f>
        <v>0</v>
      </c>
      <c r="G35" s="41"/>
      <c r="H35" s="41"/>
      <c r="I35" s="162">
        <v>0.21</v>
      </c>
      <c r="J35" s="161">
        <f>ROUND(((SUM(BE95:BE239))*I35),2)</f>
        <v>0</v>
      </c>
      <c r="K35" s="41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7" t="s">
        <v>44</v>
      </c>
      <c r="F36" s="161">
        <f>ROUND((SUM(BF95:BF239)),2)</f>
        <v>0</v>
      </c>
      <c r="G36" s="41"/>
      <c r="H36" s="41"/>
      <c r="I36" s="162">
        <v>0.12</v>
      </c>
      <c r="J36" s="161">
        <f>ROUND(((SUM(BF95:BF239))*I36),2)</f>
        <v>0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7" t="s">
        <v>45</v>
      </c>
      <c r="F37" s="161">
        <f>ROUND((SUM(BG95:BG239)),2)</f>
        <v>0</v>
      </c>
      <c r="G37" s="41"/>
      <c r="H37" s="41"/>
      <c r="I37" s="162">
        <v>0.21</v>
      </c>
      <c r="J37" s="161">
        <f>0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7" t="s">
        <v>46</v>
      </c>
      <c r="F38" s="161">
        <f>ROUND((SUM(BH95:BH239)),2)</f>
        <v>0</v>
      </c>
      <c r="G38" s="41"/>
      <c r="H38" s="41"/>
      <c r="I38" s="162">
        <v>0.12</v>
      </c>
      <c r="J38" s="161">
        <f>0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47</v>
      </c>
      <c r="F39" s="161">
        <f>ROUND((SUM(BI95:BI239)),2)</f>
        <v>0</v>
      </c>
      <c r="G39" s="41"/>
      <c r="H39" s="41"/>
      <c r="I39" s="162">
        <v>0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168</v>
      </c>
      <c r="D47" s="43"/>
      <c r="E47" s="43"/>
      <c r="F47" s="43"/>
      <c r="G47" s="43"/>
      <c r="H47" s="43"/>
      <c r="I47" s="43"/>
      <c r="J47" s="43"/>
      <c r="K47" s="43"/>
      <c r="L47" s="14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4" t="str">
        <f>E7</f>
        <v>DĚTSKÁ SKUPINA TURNOV</v>
      </c>
      <c r="F50" s="35"/>
      <c r="G50" s="35"/>
      <c r="H50" s="35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144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4" t="s">
        <v>2119</v>
      </c>
      <c r="F52" s="43"/>
      <c r="G52" s="43"/>
      <c r="H52" s="43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2120</v>
      </c>
      <c r="D53" s="43"/>
      <c r="E53" s="43"/>
      <c r="F53" s="43"/>
      <c r="G53" s="43"/>
      <c r="H53" s="43"/>
      <c r="I53" s="43"/>
      <c r="J53" s="43"/>
      <c r="K53" s="43"/>
      <c r="L53" s="14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D.4.3. - Silnoproudá elektrotechnika</v>
      </c>
      <c r="F54" s="43"/>
      <c r="G54" s="43"/>
      <c r="H54" s="43"/>
      <c r="I54" s="43"/>
      <c r="J54" s="43"/>
      <c r="K54" s="43"/>
      <c r="L54" s="14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parc.č. 1007/3, k.ú. Turnov</v>
      </c>
      <c r="G56" s="43"/>
      <c r="H56" s="43"/>
      <c r="I56" s="35" t="s">
        <v>23</v>
      </c>
      <c r="J56" s="75" t="str">
        <f>IF(J14="","",J14)</f>
        <v>3. 10. 2023</v>
      </c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25.65" customHeight="1">
      <c r="A58" s="41"/>
      <c r="B58" s="42"/>
      <c r="C58" s="35" t="s">
        <v>25</v>
      </c>
      <c r="D58" s="43"/>
      <c r="E58" s="43"/>
      <c r="F58" s="30" t="str">
        <f>E17</f>
        <v>Město Turnov</v>
      </c>
      <c r="G58" s="43"/>
      <c r="H58" s="43"/>
      <c r="I58" s="35" t="s">
        <v>31</v>
      </c>
      <c r="J58" s="39" t="str">
        <f>E23</f>
        <v>ING. ARCH. Tomáš Adámek</v>
      </c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29</v>
      </c>
      <c r="D59" s="43"/>
      <c r="E59" s="43"/>
      <c r="F59" s="30" t="str">
        <f>IF(E20="","",E20)</f>
        <v>Vyplň údaj</v>
      </c>
      <c r="G59" s="43"/>
      <c r="H59" s="43"/>
      <c r="I59" s="35" t="s">
        <v>34</v>
      </c>
      <c r="J59" s="39" t="str">
        <f>E26</f>
        <v>Michal Jirka</v>
      </c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5" t="s">
        <v>169</v>
      </c>
      <c r="D61" s="176"/>
      <c r="E61" s="176"/>
      <c r="F61" s="176"/>
      <c r="G61" s="176"/>
      <c r="H61" s="176"/>
      <c r="I61" s="176"/>
      <c r="J61" s="177" t="s">
        <v>170</v>
      </c>
      <c r="K61" s="176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8" t="s">
        <v>70</v>
      </c>
      <c r="D63" s="43"/>
      <c r="E63" s="43"/>
      <c r="F63" s="43"/>
      <c r="G63" s="43"/>
      <c r="H63" s="43"/>
      <c r="I63" s="43"/>
      <c r="J63" s="105">
        <f>J95</f>
        <v>0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171</v>
      </c>
    </row>
    <row r="64" spans="1:31" s="9" customFormat="1" ht="24.95" customHeight="1">
      <c r="A64" s="9"/>
      <c r="B64" s="179"/>
      <c r="C64" s="180"/>
      <c r="D64" s="181" t="s">
        <v>2638</v>
      </c>
      <c r="E64" s="182"/>
      <c r="F64" s="182"/>
      <c r="G64" s="182"/>
      <c r="H64" s="182"/>
      <c r="I64" s="182"/>
      <c r="J64" s="183">
        <f>J96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8"/>
      <c r="D65" s="186" t="s">
        <v>2639</v>
      </c>
      <c r="E65" s="187"/>
      <c r="F65" s="187"/>
      <c r="G65" s="187"/>
      <c r="H65" s="187"/>
      <c r="I65" s="187"/>
      <c r="J65" s="188">
        <f>J97</f>
        <v>0</v>
      </c>
      <c r="K65" s="128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5"/>
      <c r="C66" s="128"/>
      <c r="D66" s="186" t="s">
        <v>2640</v>
      </c>
      <c r="E66" s="187"/>
      <c r="F66" s="187"/>
      <c r="G66" s="187"/>
      <c r="H66" s="187"/>
      <c r="I66" s="187"/>
      <c r="J66" s="188">
        <f>J98</f>
        <v>0</v>
      </c>
      <c r="K66" s="128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5"/>
      <c r="C67" s="128"/>
      <c r="D67" s="186" t="s">
        <v>2641</v>
      </c>
      <c r="E67" s="187"/>
      <c r="F67" s="187"/>
      <c r="G67" s="187"/>
      <c r="H67" s="187"/>
      <c r="I67" s="187"/>
      <c r="J67" s="188">
        <f>J101</f>
        <v>0</v>
      </c>
      <c r="K67" s="128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5"/>
      <c r="C68" s="128"/>
      <c r="D68" s="186" t="s">
        <v>2642</v>
      </c>
      <c r="E68" s="187"/>
      <c r="F68" s="187"/>
      <c r="G68" s="187"/>
      <c r="H68" s="187"/>
      <c r="I68" s="187"/>
      <c r="J68" s="188">
        <f>J124</f>
        <v>0</v>
      </c>
      <c r="K68" s="128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5"/>
      <c r="C69" s="128"/>
      <c r="D69" s="186" t="s">
        <v>2643</v>
      </c>
      <c r="E69" s="187"/>
      <c r="F69" s="187"/>
      <c r="G69" s="187"/>
      <c r="H69" s="187"/>
      <c r="I69" s="187"/>
      <c r="J69" s="188">
        <f>J145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5"/>
      <c r="C70" s="128"/>
      <c r="D70" s="186" t="s">
        <v>2644</v>
      </c>
      <c r="E70" s="187"/>
      <c r="F70" s="187"/>
      <c r="G70" s="187"/>
      <c r="H70" s="187"/>
      <c r="I70" s="187"/>
      <c r="J70" s="188">
        <f>J166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5"/>
      <c r="C71" s="128"/>
      <c r="D71" s="186" t="s">
        <v>2645</v>
      </c>
      <c r="E71" s="187"/>
      <c r="F71" s="187"/>
      <c r="G71" s="187"/>
      <c r="H71" s="187"/>
      <c r="I71" s="187"/>
      <c r="J71" s="188">
        <f>J187</f>
        <v>0</v>
      </c>
      <c r="K71" s="128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5"/>
      <c r="C72" s="128"/>
      <c r="D72" s="186" t="s">
        <v>2646</v>
      </c>
      <c r="E72" s="187"/>
      <c r="F72" s="187"/>
      <c r="G72" s="187"/>
      <c r="H72" s="187"/>
      <c r="I72" s="187"/>
      <c r="J72" s="188">
        <f>J192</f>
        <v>0</v>
      </c>
      <c r="K72" s="128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85"/>
      <c r="C73" s="128"/>
      <c r="D73" s="186" t="s">
        <v>2647</v>
      </c>
      <c r="E73" s="187"/>
      <c r="F73" s="187"/>
      <c r="G73" s="187"/>
      <c r="H73" s="187"/>
      <c r="I73" s="187"/>
      <c r="J73" s="188">
        <f>J231</f>
        <v>0</v>
      </c>
      <c r="K73" s="128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pans="1:31" s="2" customFormat="1" ht="6.95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4.95" customHeight="1">
      <c r="A80" s="41"/>
      <c r="B80" s="42"/>
      <c r="C80" s="26" t="s">
        <v>206</v>
      </c>
      <c r="D80" s="43"/>
      <c r="E80" s="43"/>
      <c r="F80" s="43"/>
      <c r="G80" s="43"/>
      <c r="H80" s="43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43"/>
      <c r="J82" s="43"/>
      <c r="K82" s="43"/>
      <c r="L82" s="14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174" t="str">
        <f>E7</f>
        <v>DĚTSKÁ SKUPINA TURNOV</v>
      </c>
      <c r="F83" s="35"/>
      <c r="G83" s="35"/>
      <c r="H83" s="35"/>
      <c r="I83" s="43"/>
      <c r="J83" s="43"/>
      <c r="K83" s="43"/>
      <c r="L83" s="14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2:12" s="1" customFormat="1" ht="12" customHeight="1">
      <c r="B84" s="24"/>
      <c r="C84" s="35" t="s">
        <v>144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41"/>
      <c r="B85" s="42"/>
      <c r="C85" s="43"/>
      <c r="D85" s="43"/>
      <c r="E85" s="174" t="s">
        <v>2119</v>
      </c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2120</v>
      </c>
      <c r="D86" s="43"/>
      <c r="E86" s="43"/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E11</f>
        <v>D.4.3. - Silnoproudá elektrotechnika</v>
      </c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21</v>
      </c>
      <c r="D89" s="43"/>
      <c r="E89" s="43"/>
      <c r="F89" s="30" t="str">
        <f>F14</f>
        <v>parc.č. 1007/3, k.ú. Turnov</v>
      </c>
      <c r="G89" s="43"/>
      <c r="H89" s="43"/>
      <c r="I89" s="35" t="s">
        <v>23</v>
      </c>
      <c r="J89" s="75" t="str">
        <f>IF(J14="","",J14)</f>
        <v>3. 10. 2023</v>
      </c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25.65" customHeight="1">
      <c r="A91" s="41"/>
      <c r="B91" s="42"/>
      <c r="C91" s="35" t="s">
        <v>25</v>
      </c>
      <c r="D91" s="43"/>
      <c r="E91" s="43"/>
      <c r="F91" s="30" t="str">
        <f>E17</f>
        <v>Město Turnov</v>
      </c>
      <c r="G91" s="43"/>
      <c r="H91" s="43"/>
      <c r="I91" s="35" t="s">
        <v>31</v>
      </c>
      <c r="J91" s="39" t="str">
        <f>E23</f>
        <v>ING. ARCH. Tomáš Adámek</v>
      </c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29</v>
      </c>
      <c r="D92" s="43"/>
      <c r="E92" s="43"/>
      <c r="F92" s="30" t="str">
        <f>IF(E20="","",E20)</f>
        <v>Vyplň údaj</v>
      </c>
      <c r="G92" s="43"/>
      <c r="H92" s="43"/>
      <c r="I92" s="35" t="s">
        <v>34</v>
      </c>
      <c r="J92" s="39" t="str">
        <f>E26</f>
        <v>Michal Jirka</v>
      </c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9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90"/>
      <c r="B94" s="191"/>
      <c r="C94" s="192" t="s">
        <v>207</v>
      </c>
      <c r="D94" s="193" t="s">
        <v>57</v>
      </c>
      <c r="E94" s="193" t="s">
        <v>53</v>
      </c>
      <c r="F94" s="193" t="s">
        <v>54</v>
      </c>
      <c r="G94" s="193" t="s">
        <v>208</v>
      </c>
      <c r="H94" s="193" t="s">
        <v>209</v>
      </c>
      <c r="I94" s="193" t="s">
        <v>210</v>
      </c>
      <c r="J94" s="193" t="s">
        <v>170</v>
      </c>
      <c r="K94" s="194" t="s">
        <v>211</v>
      </c>
      <c r="L94" s="195"/>
      <c r="M94" s="95" t="s">
        <v>19</v>
      </c>
      <c r="N94" s="96" t="s">
        <v>42</v>
      </c>
      <c r="O94" s="96" t="s">
        <v>212</v>
      </c>
      <c r="P94" s="96" t="s">
        <v>213</v>
      </c>
      <c r="Q94" s="96" t="s">
        <v>214</v>
      </c>
      <c r="R94" s="96" t="s">
        <v>215</v>
      </c>
      <c r="S94" s="96" t="s">
        <v>216</v>
      </c>
      <c r="T94" s="97" t="s">
        <v>217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</row>
    <row r="95" spans="1:63" s="2" customFormat="1" ht="22.8" customHeight="1">
      <c r="A95" s="41"/>
      <c r="B95" s="42"/>
      <c r="C95" s="102" t="s">
        <v>218</v>
      </c>
      <c r="D95" s="43"/>
      <c r="E95" s="43"/>
      <c r="F95" s="43"/>
      <c r="G95" s="43"/>
      <c r="H95" s="43"/>
      <c r="I95" s="43"/>
      <c r="J95" s="196">
        <f>BK95</f>
        <v>0</v>
      </c>
      <c r="K95" s="43"/>
      <c r="L95" s="47"/>
      <c r="M95" s="98"/>
      <c r="N95" s="197"/>
      <c r="O95" s="99"/>
      <c r="P95" s="198">
        <f>P96</f>
        <v>0</v>
      </c>
      <c r="Q95" s="99"/>
      <c r="R95" s="198">
        <f>R96</f>
        <v>0</v>
      </c>
      <c r="S95" s="99"/>
      <c r="T95" s="199">
        <f>T96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71</v>
      </c>
      <c r="AU95" s="20" t="s">
        <v>171</v>
      </c>
      <c r="BK95" s="200">
        <f>BK96</f>
        <v>0</v>
      </c>
    </row>
    <row r="96" spans="1:63" s="12" customFormat="1" ht="25.9" customHeight="1">
      <c r="A96" s="12"/>
      <c r="B96" s="201"/>
      <c r="C96" s="202"/>
      <c r="D96" s="203" t="s">
        <v>71</v>
      </c>
      <c r="E96" s="204" t="s">
        <v>77</v>
      </c>
      <c r="F96" s="204" t="s">
        <v>2648</v>
      </c>
      <c r="G96" s="202"/>
      <c r="H96" s="202"/>
      <c r="I96" s="205"/>
      <c r="J96" s="206">
        <f>BK96</f>
        <v>0</v>
      </c>
      <c r="K96" s="202"/>
      <c r="L96" s="207"/>
      <c r="M96" s="208"/>
      <c r="N96" s="209"/>
      <c r="O96" s="209"/>
      <c r="P96" s="210">
        <f>P97</f>
        <v>0</v>
      </c>
      <c r="Q96" s="209"/>
      <c r="R96" s="210">
        <f>R97</f>
        <v>0</v>
      </c>
      <c r="S96" s="209"/>
      <c r="T96" s="211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80</v>
      </c>
      <c r="AT96" s="213" t="s">
        <v>71</v>
      </c>
      <c r="AU96" s="213" t="s">
        <v>72</v>
      </c>
      <c r="AY96" s="212" t="s">
        <v>221</v>
      </c>
      <c r="BK96" s="214">
        <f>BK97</f>
        <v>0</v>
      </c>
    </row>
    <row r="97" spans="1:63" s="12" customFormat="1" ht="22.8" customHeight="1">
      <c r="A97" s="12"/>
      <c r="B97" s="201"/>
      <c r="C97" s="202"/>
      <c r="D97" s="203" t="s">
        <v>71</v>
      </c>
      <c r="E97" s="215" t="s">
        <v>83</v>
      </c>
      <c r="F97" s="215" t="s">
        <v>2649</v>
      </c>
      <c r="G97" s="202"/>
      <c r="H97" s="202"/>
      <c r="I97" s="205"/>
      <c r="J97" s="216">
        <f>BK97</f>
        <v>0</v>
      </c>
      <c r="K97" s="202"/>
      <c r="L97" s="207"/>
      <c r="M97" s="208"/>
      <c r="N97" s="209"/>
      <c r="O97" s="209"/>
      <c r="P97" s="210">
        <f>P98+P101+P124+P145+P166+P187+P192+P231</f>
        <v>0</v>
      </c>
      <c r="Q97" s="209"/>
      <c r="R97" s="210">
        <f>R98+R101+R124+R145+R166+R187+R192+R231</f>
        <v>0</v>
      </c>
      <c r="S97" s="209"/>
      <c r="T97" s="211">
        <f>T98+T101+T124+T145+T166+T187+T192+T231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2" t="s">
        <v>80</v>
      </c>
      <c r="AT97" s="213" t="s">
        <v>71</v>
      </c>
      <c r="AU97" s="213" t="s">
        <v>80</v>
      </c>
      <c r="AY97" s="212" t="s">
        <v>221</v>
      </c>
      <c r="BK97" s="214">
        <f>BK98+BK101+BK124+BK145+BK166+BK187+BK192+BK231</f>
        <v>0</v>
      </c>
    </row>
    <row r="98" spans="1:63" s="12" customFormat="1" ht="20.85" customHeight="1">
      <c r="A98" s="12"/>
      <c r="B98" s="201"/>
      <c r="C98" s="202"/>
      <c r="D98" s="203" t="s">
        <v>71</v>
      </c>
      <c r="E98" s="215" t="s">
        <v>2190</v>
      </c>
      <c r="F98" s="215" t="s">
        <v>2650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SUM(P99:P100)</f>
        <v>0</v>
      </c>
      <c r="Q98" s="209"/>
      <c r="R98" s="210">
        <f>SUM(R99:R100)</f>
        <v>0</v>
      </c>
      <c r="S98" s="209"/>
      <c r="T98" s="211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80</v>
      </c>
      <c r="AT98" s="213" t="s">
        <v>71</v>
      </c>
      <c r="AU98" s="213" t="s">
        <v>82</v>
      </c>
      <c r="AY98" s="212" t="s">
        <v>221</v>
      </c>
      <c r="BK98" s="214">
        <f>SUM(BK99:BK100)</f>
        <v>0</v>
      </c>
    </row>
    <row r="99" spans="1:65" s="2" customFormat="1" ht="16.5" customHeight="1">
      <c r="A99" s="41"/>
      <c r="B99" s="42"/>
      <c r="C99" s="217" t="s">
        <v>80</v>
      </c>
      <c r="D99" s="217" t="s">
        <v>223</v>
      </c>
      <c r="E99" s="218" t="s">
        <v>2651</v>
      </c>
      <c r="F99" s="219" t="s">
        <v>2652</v>
      </c>
      <c r="G99" s="220" t="s">
        <v>336</v>
      </c>
      <c r="H99" s="221">
        <v>1</v>
      </c>
      <c r="I99" s="222"/>
      <c r="J99" s="223">
        <f>ROUND(I99*H99,2)</f>
        <v>0</v>
      </c>
      <c r="K99" s="219" t="s">
        <v>632</v>
      </c>
      <c r="L99" s="47"/>
      <c r="M99" s="224" t="s">
        <v>19</v>
      </c>
      <c r="N99" s="225" t="s">
        <v>43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228</v>
      </c>
      <c r="AT99" s="228" t="s">
        <v>223</v>
      </c>
      <c r="AU99" s="228" t="s">
        <v>95</v>
      </c>
      <c r="AY99" s="20" t="s">
        <v>221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80</v>
      </c>
      <c r="BK99" s="229">
        <f>ROUND(I99*H99,2)</f>
        <v>0</v>
      </c>
      <c r="BL99" s="20" t="s">
        <v>228</v>
      </c>
      <c r="BM99" s="228" t="s">
        <v>82</v>
      </c>
    </row>
    <row r="100" spans="1:47" s="2" customFormat="1" ht="12">
      <c r="A100" s="41"/>
      <c r="B100" s="42"/>
      <c r="C100" s="43"/>
      <c r="D100" s="230" t="s">
        <v>230</v>
      </c>
      <c r="E100" s="43"/>
      <c r="F100" s="231" t="s">
        <v>2652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230</v>
      </c>
      <c r="AU100" s="20" t="s">
        <v>95</v>
      </c>
    </row>
    <row r="101" spans="1:63" s="12" customFormat="1" ht="20.85" customHeight="1">
      <c r="A101" s="12"/>
      <c r="B101" s="201"/>
      <c r="C101" s="202"/>
      <c r="D101" s="203" t="s">
        <v>71</v>
      </c>
      <c r="E101" s="215" t="s">
        <v>86</v>
      </c>
      <c r="F101" s="215" t="s">
        <v>2653</v>
      </c>
      <c r="G101" s="202"/>
      <c r="H101" s="202"/>
      <c r="I101" s="205"/>
      <c r="J101" s="216">
        <f>BK101</f>
        <v>0</v>
      </c>
      <c r="K101" s="202"/>
      <c r="L101" s="207"/>
      <c r="M101" s="208"/>
      <c r="N101" s="209"/>
      <c r="O101" s="209"/>
      <c r="P101" s="210">
        <f>SUM(P102:P123)</f>
        <v>0</v>
      </c>
      <c r="Q101" s="209"/>
      <c r="R101" s="210">
        <f>SUM(R102:R123)</f>
        <v>0</v>
      </c>
      <c r="S101" s="209"/>
      <c r="T101" s="211">
        <f>SUM(T102:T123)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2" t="s">
        <v>80</v>
      </c>
      <c r="AT101" s="213" t="s">
        <v>71</v>
      </c>
      <c r="AU101" s="213" t="s">
        <v>82</v>
      </c>
      <c r="AY101" s="212" t="s">
        <v>221</v>
      </c>
      <c r="BK101" s="214">
        <f>SUM(BK102:BK123)</f>
        <v>0</v>
      </c>
    </row>
    <row r="102" spans="1:65" s="2" customFormat="1" ht="16.5" customHeight="1">
      <c r="A102" s="41"/>
      <c r="B102" s="42"/>
      <c r="C102" s="217" t="s">
        <v>82</v>
      </c>
      <c r="D102" s="217" t="s">
        <v>223</v>
      </c>
      <c r="E102" s="218" t="s">
        <v>2654</v>
      </c>
      <c r="F102" s="219" t="s">
        <v>2655</v>
      </c>
      <c r="G102" s="220" t="s">
        <v>336</v>
      </c>
      <c r="H102" s="221">
        <v>1</v>
      </c>
      <c r="I102" s="222"/>
      <c r="J102" s="223">
        <f>ROUND(I102*H102,2)</f>
        <v>0</v>
      </c>
      <c r="K102" s="219" t="s">
        <v>632</v>
      </c>
      <c r="L102" s="47"/>
      <c r="M102" s="224" t="s">
        <v>19</v>
      </c>
      <c r="N102" s="225" t="s">
        <v>43</v>
      </c>
      <c r="O102" s="87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8" t="s">
        <v>228</v>
      </c>
      <c r="AT102" s="228" t="s">
        <v>223</v>
      </c>
      <c r="AU102" s="228" t="s">
        <v>95</v>
      </c>
      <c r="AY102" s="20" t="s">
        <v>221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0" t="s">
        <v>80</v>
      </c>
      <c r="BK102" s="229">
        <f>ROUND(I102*H102,2)</f>
        <v>0</v>
      </c>
      <c r="BL102" s="20" t="s">
        <v>228</v>
      </c>
      <c r="BM102" s="228" t="s">
        <v>228</v>
      </c>
    </row>
    <row r="103" spans="1:47" s="2" customFormat="1" ht="12">
      <c r="A103" s="41"/>
      <c r="B103" s="42"/>
      <c r="C103" s="43"/>
      <c r="D103" s="230" t="s">
        <v>230</v>
      </c>
      <c r="E103" s="43"/>
      <c r="F103" s="231" t="s">
        <v>2655</v>
      </c>
      <c r="G103" s="43"/>
      <c r="H103" s="43"/>
      <c r="I103" s="232"/>
      <c r="J103" s="43"/>
      <c r="K103" s="43"/>
      <c r="L103" s="47"/>
      <c r="M103" s="233"/>
      <c r="N103" s="234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230</v>
      </c>
      <c r="AU103" s="20" t="s">
        <v>95</v>
      </c>
    </row>
    <row r="104" spans="1:65" s="2" customFormat="1" ht="16.5" customHeight="1">
      <c r="A104" s="41"/>
      <c r="B104" s="42"/>
      <c r="C104" s="217" t="s">
        <v>95</v>
      </c>
      <c r="D104" s="217" t="s">
        <v>223</v>
      </c>
      <c r="E104" s="218" t="s">
        <v>2656</v>
      </c>
      <c r="F104" s="219" t="s">
        <v>2657</v>
      </c>
      <c r="G104" s="220" t="s">
        <v>336</v>
      </c>
      <c r="H104" s="221">
        <v>1</v>
      </c>
      <c r="I104" s="222"/>
      <c r="J104" s="223">
        <f>ROUND(I104*H104,2)</f>
        <v>0</v>
      </c>
      <c r="K104" s="219" t="s">
        <v>632</v>
      </c>
      <c r="L104" s="47"/>
      <c r="M104" s="224" t="s">
        <v>19</v>
      </c>
      <c r="N104" s="225" t="s">
        <v>43</v>
      </c>
      <c r="O104" s="87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8" t="s">
        <v>228</v>
      </c>
      <c r="AT104" s="228" t="s">
        <v>223</v>
      </c>
      <c r="AU104" s="228" t="s">
        <v>95</v>
      </c>
      <c r="AY104" s="20" t="s">
        <v>221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0" t="s">
        <v>80</v>
      </c>
      <c r="BK104" s="229">
        <f>ROUND(I104*H104,2)</f>
        <v>0</v>
      </c>
      <c r="BL104" s="20" t="s">
        <v>228</v>
      </c>
      <c r="BM104" s="228" t="s">
        <v>264</v>
      </c>
    </row>
    <row r="105" spans="1:47" s="2" customFormat="1" ht="12">
      <c r="A105" s="41"/>
      <c r="B105" s="42"/>
      <c r="C105" s="43"/>
      <c r="D105" s="230" t="s">
        <v>230</v>
      </c>
      <c r="E105" s="43"/>
      <c r="F105" s="231" t="s">
        <v>2657</v>
      </c>
      <c r="G105" s="43"/>
      <c r="H105" s="43"/>
      <c r="I105" s="232"/>
      <c r="J105" s="43"/>
      <c r="K105" s="43"/>
      <c r="L105" s="47"/>
      <c r="M105" s="233"/>
      <c r="N105" s="23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230</v>
      </c>
      <c r="AU105" s="20" t="s">
        <v>95</v>
      </c>
    </row>
    <row r="106" spans="1:65" s="2" customFormat="1" ht="16.5" customHeight="1">
      <c r="A106" s="41"/>
      <c r="B106" s="42"/>
      <c r="C106" s="217" t="s">
        <v>228</v>
      </c>
      <c r="D106" s="217" t="s">
        <v>223</v>
      </c>
      <c r="E106" s="218" t="s">
        <v>2658</v>
      </c>
      <c r="F106" s="219" t="s">
        <v>2659</v>
      </c>
      <c r="G106" s="220" t="s">
        <v>336</v>
      </c>
      <c r="H106" s="221">
        <v>1</v>
      </c>
      <c r="I106" s="222"/>
      <c r="J106" s="223">
        <f>ROUND(I106*H106,2)</f>
        <v>0</v>
      </c>
      <c r="K106" s="219" t="s">
        <v>632</v>
      </c>
      <c r="L106" s="47"/>
      <c r="M106" s="224" t="s">
        <v>19</v>
      </c>
      <c r="N106" s="225" t="s">
        <v>43</v>
      </c>
      <c r="O106" s="87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8" t="s">
        <v>228</v>
      </c>
      <c r="AT106" s="228" t="s">
        <v>223</v>
      </c>
      <c r="AU106" s="228" t="s">
        <v>95</v>
      </c>
      <c r="AY106" s="20" t="s">
        <v>221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0" t="s">
        <v>80</v>
      </c>
      <c r="BK106" s="229">
        <f>ROUND(I106*H106,2)</f>
        <v>0</v>
      </c>
      <c r="BL106" s="20" t="s">
        <v>228</v>
      </c>
      <c r="BM106" s="228" t="s">
        <v>279</v>
      </c>
    </row>
    <row r="107" spans="1:47" s="2" customFormat="1" ht="12">
      <c r="A107" s="41"/>
      <c r="B107" s="42"/>
      <c r="C107" s="43"/>
      <c r="D107" s="230" t="s">
        <v>230</v>
      </c>
      <c r="E107" s="43"/>
      <c r="F107" s="231" t="s">
        <v>2659</v>
      </c>
      <c r="G107" s="43"/>
      <c r="H107" s="43"/>
      <c r="I107" s="232"/>
      <c r="J107" s="43"/>
      <c r="K107" s="43"/>
      <c r="L107" s="47"/>
      <c r="M107" s="233"/>
      <c r="N107" s="23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230</v>
      </c>
      <c r="AU107" s="20" t="s">
        <v>95</v>
      </c>
    </row>
    <row r="108" spans="1:65" s="2" customFormat="1" ht="16.5" customHeight="1">
      <c r="A108" s="41"/>
      <c r="B108" s="42"/>
      <c r="C108" s="217" t="s">
        <v>257</v>
      </c>
      <c r="D108" s="217" t="s">
        <v>223</v>
      </c>
      <c r="E108" s="218" t="s">
        <v>2660</v>
      </c>
      <c r="F108" s="219" t="s">
        <v>2661</v>
      </c>
      <c r="G108" s="220" t="s">
        <v>336</v>
      </c>
      <c r="H108" s="221">
        <v>3</v>
      </c>
      <c r="I108" s="222"/>
      <c r="J108" s="223">
        <f>ROUND(I108*H108,2)</f>
        <v>0</v>
      </c>
      <c r="K108" s="219" t="s">
        <v>632</v>
      </c>
      <c r="L108" s="47"/>
      <c r="M108" s="224" t="s">
        <v>19</v>
      </c>
      <c r="N108" s="225" t="s">
        <v>43</v>
      </c>
      <c r="O108" s="87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8" t="s">
        <v>228</v>
      </c>
      <c r="AT108" s="228" t="s">
        <v>223</v>
      </c>
      <c r="AU108" s="228" t="s">
        <v>95</v>
      </c>
      <c r="AY108" s="20" t="s">
        <v>221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0" t="s">
        <v>80</v>
      </c>
      <c r="BK108" s="229">
        <f>ROUND(I108*H108,2)</f>
        <v>0</v>
      </c>
      <c r="BL108" s="20" t="s">
        <v>228</v>
      </c>
      <c r="BM108" s="228" t="s">
        <v>294</v>
      </c>
    </row>
    <row r="109" spans="1:47" s="2" customFormat="1" ht="12">
      <c r="A109" s="41"/>
      <c r="B109" s="42"/>
      <c r="C109" s="43"/>
      <c r="D109" s="230" t="s">
        <v>230</v>
      </c>
      <c r="E109" s="43"/>
      <c r="F109" s="231" t="s">
        <v>2661</v>
      </c>
      <c r="G109" s="43"/>
      <c r="H109" s="43"/>
      <c r="I109" s="232"/>
      <c r="J109" s="43"/>
      <c r="K109" s="43"/>
      <c r="L109" s="47"/>
      <c r="M109" s="233"/>
      <c r="N109" s="234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230</v>
      </c>
      <c r="AU109" s="20" t="s">
        <v>95</v>
      </c>
    </row>
    <row r="110" spans="1:65" s="2" customFormat="1" ht="16.5" customHeight="1">
      <c r="A110" s="41"/>
      <c r="B110" s="42"/>
      <c r="C110" s="217" t="s">
        <v>264</v>
      </c>
      <c r="D110" s="217" t="s">
        <v>223</v>
      </c>
      <c r="E110" s="218" t="s">
        <v>2662</v>
      </c>
      <c r="F110" s="219" t="s">
        <v>2663</v>
      </c>
      <c r="G110" s="220" t="s">
        <v>336</v>
      </c>
      <c r="H110" s="221">
        <v>2</v>
      </c>
      <c r="I110" s="222"/>
      <c r="J110" s="223">
        <f>ROUND(I110*H110,2)</f>
        <v>0</v>
      </c>
      <c r="K110" s="219" t="s">
        <v>632</v>
      </c>
      <c r="L110" s="47"/>
      <c r="M110" s="224" t="s">
        <v>19</v>
      </c>
      <c r="N110" s="225" t="s">
        <v>43</v>
      </c>
      <c r="O110" s="8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8" t="s">
        <v>228</v>
      </c>
      <c r="AT110" s="228" t="s">
        <v>223</v>
      </c>
      <c r="AU110" s="228" t="s">
        <v>95</v>
      </c>
      <c r="AY110" s="20" t="s">
        <v>221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0" t="s">
        <v>80</v>
      </c>
      <c r="BK110" s="229">
        <f>ROUND(I110*H110,2)</f>
        <v>0</v>
      </c>
      <c r="BL110" s="20" t="s">
        <v>228</v>
      </c>
      <c r="BM110" s="228" t="s">
        <v>8</v>
      </c>
    </row>
    <row r="111" spans="1:47" s="2" customFormat="1" ht="12">
      <c r="A111" s="41"/>
      <c r="B111" s="42"/>
      <c r="C111" s="43"/>
      <c r="D111" s="230" t="s">
        <v>230</v>
      </c>
      <c r="E111" s="43"/>
      <c r="F111" s="231" t="s">
        <v>2663</v>
      </c>
      <c r="G111" s="43"/>
      <c r="H111" s="43"/>
      <c r="I111" s="232"/>
      <c r="J111" s="43"/>
      <c r="K111" s="43"/>
      <c r="L111" s="47"/>
      <c r="M111" s="233"/>
      <c r="N111" s="23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230</v>
      </c>
      <c r="AU111" s="20" t="s">
        <v>95</v>
      </c>
    </row>
    <row r="112" spans="1:65" s="2" customFormat="1" ht="16.5" customHeight="1">
      <c r="A112" s="41"/>
      <c r="B112" s="42"/>
      <c r="C112" s="217" t="s">
        <v>272</v>
      </c>
      <c r="D112" s="217" t="s">
        <v>223</v>
      </c>
      <c r="E112" s="218" t="s">
        <v>2664</v>
      </c>
      <c r="F112" s="219" t="s">
        <v>2665</v>
      </c>
      <c r="G112" s="220" t="s">
        <v>336</v>
      </c>
      <c r="H112" s="221">
        <v>12</v>
      </c>
      <c r="I112" s="222"/>
      <c r="J112" s="223">
        <f>ROUND(I112*H112,2)</f>
        <v>0</v>
      </c>
      <c r="K112" s="219" t="s">
        <v>632</v>
      </c>
      <c r="L112" s="47"/>
      <c r="M112" s="224" t="s">
        <v>19</v>
      </c>
      <c r="N112" s="225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228</v>
      </c>
      <c r="AT112" s="228" t="s">
        <v>223</v>
      </c>
      <c r="AU112" s="228" t="s">
        <v>95</v>
      </c>
      <c r="AY112" s="20" t="s">
        <v>221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80</v>
      </c>
      <c r="BK112" s="229">
        <f>ROUND(I112*H112,2)</f>
        <v>0</v>
      </c>
      <c r="BL112" s="20" t="s">
        <v>228</v>
      </c>
      <c r="BM112" s="228" t="s">
        <v>323</v>
      </c>
    </row>
    <row r="113" spans="1:47" s="2" customFormat="1" ht="12">
      <c r="A113" s="41"/>
      <c r="B113" s="42"/>
      <c r="C113" s="43"/>
      <c r="D113" s="230" t="s">
        <v>230</v>
      </c>
      <c r="E113" s="43"/>
      <c r="F113" s="231" t="s">
        <v>2665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230</v>
      </c>
      <c r="AU113" s="20" t="s">
        <v>95</v>
      </c>
    </row>
    <row r="114" spans="1:65" s="2" customFormat="1" ht="16.5" customHeight="1">
      <c r="A114" s="41"/>
      <c r="B114" s="42"/>
      <c r="C114" s="217" t="s">
        <v>279</v>
      </c>
      <c r="D114" s="217" t="s">
        <v>223</v>
      </c>
      <c r="E114" s="218" t="s">
        <v>2666</v>
      </c>
      <c r="F114" s="219" t="s">
        <v>2667</v>
      </c>
      <c r="G114" s="220" t="s">
        <v>336</v>
      </c>
      <c r="H114" s="221">
        <v>23</v>
      </c>
      <c r="I114" s="222"/>
      <c r="J114" s="223">
        <f>ROUND(I114*H114,2)</f>
        <v>0</v>
      </c>
      <c r="K114" s="219" t="s">
        <v>632</v>
      </c>
      <c r="L114" s="47"/>
      <c r="M114" s="224" t="s">
        <v>19</v>
      </c>
      <c r="N114" s="225" t="s">
        <v>43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228</v>
      </c>
      <c r="AT114" s="228" t="s">
        <v>223</v>
      </c>
      <c r="AU114" s="228" t="s">
        <v>95</v>
      </c>
      <c r="AY114" s="20" t="s">
        <v>221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0" t="s">
        <v>80</v>
      </c>
      <c r="BK114" s="229">
        <f>ROUND(I114*H114,2)</f>
        <v>0</v>
      </c>
      <c r="BL114" s="20" t="s">
        <v>228</v>
      </c>
      <c r="BM114" s="228" t="s">
        <v>341</v>
      </c>
    </row>
    <row r="115" spans="1:47" s="2" customFormat="1" ht="12">
      <c r="A115" s="41"/>
      <c r="B115" s="42"/>
      <c r="C115" s="43"/>
      <c r="D115" s="230" t="s">
        <v>230</v>
      </c>
      <c r="E115" s="43"/>
      <c r="F115" s="231" t="s">
        <v>2667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230</v>
      </c>
      <c r="AU115" s="20" t="s">
        <v>95</v>
      </c>
    </row>
    <row r="116" spans="1:65" s="2" customFormat="1" ht="16.5" customHeight="1">
      <c r="A116" s="41"/>
      <c r="B116" s="42"/>
      <c r="C116" s="217" t="s">
        <v>286</v>
      </c>
      <c r="D116" s="217" t="s">
        <v>223</v>
      </c>
      <c r="E116" s="218" t="s">
        <v>2668</v>
      </c>
      <c r="F116" s="219" t="s">
        <v>2669</v>
      </c>
      <c r="G116" s="220" t="s">
        <v>336</v>
      </c>
      <c r="H116" s="221">
        <v>6</v>
      </c>
      <c r="I116" s="222"/>
      <c r="J116" s="223">
        <f>ROUND(I116*H116,2)</f>
        <v>0</v>
      </c>
      <c r="K116" s="219" t="s">
        <v>632</v>
      </c>
      <c r="L116" s="47"/>
      <c r="M116" s="224" t="s">
        <v>19</v>
      </c>
      <c r="N116" s="225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228</v>
      </c>
      <c r="AT116" s="228" t="s">
        <v>223</v>
      </c>
      <c r="AU116" s="228" t="s">
        <v>95</v>
      </c>
      <c r="AY116" s="20" t="s">
        <v>221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80</v>
      </c>
      <c r="BK116" s="229">
        <f>ROUND(I116*H116,2)</f>
        <v>0</v>
      </c>
      <c r="BL116" s="20" t="s">
        <v>228</v>
      </c>
      <c r="BM116" s="228" t="s">
        <v>355</v>
      </c>
    </row>
    <row r="117" spans="1:47" s="2" customFormat="1" ht="12">
      <c r="A117" s="41"/>
      <c r="B117" s="42"/>
      <c r="C117" s="43"/>
      <c r="D117" s="230" t="s">
        <v>230</v>
      </c>
      <c r="E117" s="43"/>
      <c r="F117" s="231" t="s">
        <v>2669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230</v>
      </c>
      <c r="AU117" s="20" t="s">
        <v>95</v>
      </c>
    </row>
    <row r="118" spans="1:65" s="2" customFormat="1" ht="16.5" customHeight="1">
      <c r="A118" s="41"/>
      <c r="B118" s="42"/>
      <c r="C118" s="217" t="s">
        <v>294</v>
      </c>
      <c r="D118" s="217" t="s">
        <v>223</v>
      </c>
      <c r="E118" s="218" t="s">
        <v>2670</v>
      </c>
      <c r="F118" s="219" t="s">
        <v>2671</v>
      </c>
      <c r="G118" s="220" t="s">
        <v>336</v>
      </c>
      <c r="H118" s="221">
        <v>3</v>
      </c>
      <c r="I118" s="222"/>
      <c r="J118" s="223">
        <f>ROUND(I118*H118,2)</f>
        <v>0</v>
      </c>
      <c r="K118" s="219" t="s">
        <v>632</v>
      </c>
      <c r="L118" s="47"/>
      <c r="M118" s="224" t="s">
        <v>19</v>
      </c>
      <c r="N118" s="225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228</v>
      </c>
      <c r="AT118" s="228" t="s">
        <v>223</v>
      </c>
      <c r="AU118" s="228" t="s">
        <v>95</v>
      </c>
      <c r="AY118" s="20" t="s">
        <v>221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80</v>
      </c>
      <c r="BK118" s="229">
        <f>ROUND(I118*H118,2)</f>
        <v>0</v>
      </c>
      <c r="BL118" s="20" t="s">
        <v>228</v>
      </c>
      <c r="BM118" s="228" t="s">
        <v>370</v>
      </c>
    </row>
    <row r="119" spans="1:47" s="2" customFormat="1" ht="12">
      <c r="A119" s="41"/>
      <c r="B119" s="42"/>
      <c r="C119" s="43"/>
      <c r="D119" s="230" t="s">
        <v>230</v>
      </c>
      <c r="E119" s="43"/>
      <c r="F119" s="231" t="s">
        <v>2671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230</v>
      </c>
      <c r="AU119" s="20" t="s">
        <v>95</v>
      </c>
    </row>
    <row r="120" spans="1:65" s="2" customFormat="1" ht="16.5" customHeight="1">
      <c r="A120" s="41"/>
      <c r="B120" s="42"/>
      <c r="C120" s="217" t="s">
        <v>302</v>
      </c>
      <c r="D120" s="217" t="s">
        <v>223</v>
      </c>
      <c r="E120" s="218" t="s">
        <v>2672</v>
      </c>
      <c r="F120" s="219" t="s">
        <v>2673</v>
      </c>
      <c r="G120" s="220" t="s">
        <v>336</v>
      </c>
      <c r="H120" s="221">
        <v>2</v>
      </c>
      <c r="I120" s="222"/>
      <c r="J120" s="223">
        <f>ROUND(I120*H120,2)</f>
        <v>0</v>
      </c>
      <c r="K120" s="219" t="s">
        <v>632</v>
      </c>
      <c r="L120" s="47"/>
      <c r="M120" s="224" t="s">
        <v>19</v>
      </c>
      <c r="N120" s="225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228</v>
      </c>
      <c r="AT120" s="228" t="s">
        <v>223</v>
      </c>
      <c r="AU120" s="228" t="s">
        <v>95</v>
      </c>
      <c r="AY120" s="20" t="s">
        <v>221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80</v>
      </c>
      <c r="BK120" s="229">
        <f>ROUND(I120*H120,2)</f>
        <v>0</v>
      </c>
      <c r="BL120" s="20" t="s">
        <v>228</v>
      </c>
      <c r="BM120" s="228" t="s">
        <v>381</v>
      </c>
    </row>
    <row r="121" spans="1:47" s="2" customFormat="1" ht="12">
      <c r="A121" s="41"/>
      <c r="B121" s="42"/>
      <c r="C121" s="43"/>
      <c r="D121" s="230" t="s">
        <v>230</v>
      </c>
      <c r="E121" s="43"/>
      <c r="F121" s="231" t="s">
        <v>2673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230</v>
      </c>
      <c r="AU121" s="20" t="s">
        <v>95</v>
      </c>
    </row>
    <row r="122" spans="1:65" s="2" customFormat="1" ht="16.5" customHeight="1">
      <c r="A122" s="41"/>
      <c r="B122" s="42"/>
      <c r="C122" s="217" t="s">
        <v>8</v>
      </c>
      <c r="D122" s="217" t="s">
        <v>223</v>
      </c>
      <c r="E122" s="218" t="s">
        <v>2674</v>
      </c>
      <c r="F122" s="219" t="s">
        <v>2675</v>
      </c>
      <c r="G122" s="220" t="s">
        <v>336</v>
      </c>
      <c r="H122" s="221">
        <v>1</v>
      </c>
      <c r="I122" s="222"/>
      <c r="J122" s="223">
        <f>ROUND(I122*H122,2)</f>
        <v>0</v>
      </c>
      <c r="K122" s="219" t="s">
        <v>632</v>
      </c>
      <c r="L122" s="47"/>
      <c r="M122" s="224" t="s">
        <v>19</v>
      </c>
      <c r="N122" s="225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228</v>
      </c>
      <c r="AT122" s="228" t="s">
        <v>223</v>
      </c>
      <c r="AU122" s="228" t="s">
        <v>95</v>
      </c>
      <c r="AY122" s="20" t="s">
        <v>221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80</v>
      </c>
      <c r="BK122" s="229">
        <f>ROUND(I122*H122,2)</f>
        <v>0</v>
      </c>
      <c r="BL122" s="20" t="s">
        <v>228</v>
      </c>
      <c r="BM122" s="228" t="s">
        <v>396</v>
      </c>
    </row>
    <row r="123" spans="1:47" s="2" customFormat="1" ht="12">
      <c r="A123" s="41"/>
      <c r="B123" s="42"/>
      <c r="C123" s="43"/>
      <c r="D123" s="230" t="s">
        <v>230</v>
      </c>
      <c r="E123" s="43"/>
      <c r="F123" s="231" t="s">
        <v>2675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230</v>
      </c>
      <c r="AU123" s="20" t="s">
        <v>95</v>
      </c>
    </row>
    <row r="124" spans="1:63" s="12" customFormat="1" ht="20.85" customHeight="1">
      <c r="A124" s="12"/>
      <c r="B124" s="201"/>
      <c r="C124" s="202"/>
      <c r="D124" s="203" t="s">
        <v>71</v>
      </c>
      <c r="E124" s="215" t="s">
        <v>125</v>
      </c>
      <c r="F124" s="215" t="s">
        <v>2676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SUM(P125:P144)</f>
        <v>0</v>
      </c>
      <c r="Q124" s="209"/>
      <c r="R124" s="210">
        <f>SUM(R125:R144)</f>
        <v>0</v>
      </c>
      <c r="S124" s="209"/>
      <c r="T124" s="211">
        <f>SUM(T125:T144)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80</v>
      </c>
      <c r="AT124" s="213" t="s">
        <v>71</v>
      </c>
      <c r="AU124" s="213" t="s">
        <v>82</v>
      </c>
      <c r="AY124" s="212" t="s">
        <v>221</v>
      </c>
      <c r="BK124" s="214">
        <f>SUM(BK125:BK144)</f>
        <v>0</v>
      </c>
    </row>
    <row r="125" spans="1:65" s="2" customFormat="1" ht="16.5" customHeight="1">
      <c r="A125" s="41"/>
      <c r="B125" s="42"/>
      <c r="C125" s="217" t="s">
        <v>316</v>
      </c>
      <c r="D125" s="217" t="s">
        <v>223</v>
      </c>
      <c r="E125" s="218" t="s">
        <v>2677</v>
      </c>
      <c r="F125" s="219" t="s">
        <v>2678</v>
      </c>
      <c r="G125" s="220" t="s">
        <v>305</v>
      </c>
      <c r="H125" s="221">
        <v>80</v>
      </c>
      <c r="I125" s="222"/>
      <c r="J125" s="223">
        <f>ROUND(I125*H125,2)</f>
        <v>0</v>
      </c>
      <c r="K125" s="219" t="s">
        <v>632</v>
      </c>
      <c r="L125" s="47"/>
      <c r="M125" s="224" t="s">
        <v>19</v>
      </c>
      <c r="N125" s="225" t="s">
        <v>43</v>
      </c>
      <c r="O125" s="8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8" t="s">
        <v>228</v>
      </c>
      <c r="AT125" s="228" t="s">
        <v>223</v>
      </c>
      <c r="AU125" s="228" t="s">
        <v>95</v>
      </c>
      <c r="AY125" s="20" t="s">
        <v>221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0" t="s">
        <v>80</v>
      </c>
      <c r="BK125" s="229">
        <f>ROUND(I125*H125,2)</f>
        <v>0</v>
      </c>
      <c r="BL125" s="20" t="s">
        <v>228</v>
      </c>
      <c r="BM125" s="228" t="s">
        <v>431</v>
      </c>
    </row>
    <row r="126" spans="1:47" s="2" customFormat="1" ht="12">
      <c r="A126" s="41"/>
      <c r="B126" s="42"/>
      <c r="C126" s="43"/>
      <c r="D126" s="230" t="s">
        <v>230</v>
      </c>
      <c r="E126" s="43"/>
      <c r="F126" s="231" t="s">
        <v>2678</v>
      </c>
      <c r="G126" s="43"/>
      <c r="H126" s="43"/>
      <c r="I126" s="232"/>
      <c r="J126" s="43"/>
      <c r="K126" s="43"/>
      <c r="L126" s="47"/>
      <c r="M126" s="233"/>
      <c r="N126" s="234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230</v>
      </c>
      <c r="AU126" s="20" t="s">
        <v>95</v>
      </c>
    </row>
    <row r="127" spans="1:65" s="2" customFormat="1" ht="16.5" customHeight="1">
      <c r="A127" s="41"/>
      <c r="B127" s="42"/>
      <c r="C127" s="217" t="s">
        <v>323</v>
      </c>
      <c r="D127" s="217" t="s">
        <v>223</v>
      </c>
      <c r="E127" s="218" t="s">
        <v>2679</v>
      </c>
      <c r="F127" s="219" t="s">
        <v>2680</v>
      </c>
      <c r="G127" s="220" t="s">
        <v>305</v>
      </c>
      <c r="H127" s="221">
        <v>380</v>
      </c>
      <c r="I127" s="222"/>
      <c r="J127" s="223">
        <f>ROUND(I127*H127,2)</f>
        <v>0</v>
      </c>
      <c r="K127" s="219" t="s">
        <v>632</v>
      </c>
      <c r="L127" s="47"/>
      <c r="M127" s="224" t="s">
        <v>19</v>
      </c>
      <c r="N127" s="225" t="s">
        <v>43</v>
      </c>
      <c r="O127" s="87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8" t="s">
        <v>228</v>
      </c>
      <c r="AT127" s="228" t="s">
        <v>223</v>
      </c>
      <c r="AU127" s="228" t="s">
        <v>95</v>
      </c>
      <c r="AY127" s="20" t="s">
        <v>221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0" t="s">
        <v>80</v>
      </c>
      <c r="BK127" s="229">
        <f>ROUND(I127*H127,2)</f>
        <v>0</v>
      </c>
      <c r="BL127" s="20" t="s">
        <v>228</v>
      </c>
      <c r="BM127" s="228" t="s">
        <v>461</v>
      </c>
    </row>
    <row r="128" spans="1:47" s="2" customFormat="1" ht="12">
      <c r="A128" s="41"/>
      <c r="B128" s="42"/>
      <c r="C128" s="43"/>
      <c r="D128" s="230" t="s">
        <v>230</v>
      </c>
      <c r="E128" s="43"/>
      <c r="F128" s="231" t="s">
        <v>2680</v>
      </c>
      <c r="G128" s="43"/>
      <c r="H128" s="43"/>
      <c r="I128" s="232"/>
      <c r="J128" s="43"/>
      <c r="K128" s="43"/>
      <c r="L128" s="47"/>
      <c r="M128" s="233"/>
      <c r="N128" s="234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230</v>
      </c>
      <c r="AU128" s="20" t="s">
        <v>95</v>
      </c>
    </row>
    <row r="129" spans="1:65" s="2" customFormat="1" ht="16.5" customHeight="1">
      <c r="A129" s="41"/>
      <c r="B129" s="42"/>
      <c r="C129" s="217" t="s">
        <v>333</v>
      </c>
      <c r="D129" s="217" t="s">
        <v>223</v>
      </c>
      <c r="E129" s="218" t="s">
        <v>2681</v>
      </c>
      <c r="F129" s="219" t="s">
        <v>2682</v>
      </c>
      <c r="G129" s="220" t="s">
        <v>305</v>
      </c>
      <c r="H129" s="221">
        <v>500</v>
      </c>
      <c r="I129" s="222"/>
      <c r="J129" s="223">
        <f>ROUND(I129*H129,2)</f>
        <v>0</v>
      </c>
      <c r="K129" s="219" t="s">
        <v>632</v>
      </c>
      <c r="L129" s="47"/>
      <c r="M129" s="224" t="s">
        <v>19</v>
      </c>
      <c r="N129" s="225" t="s">
        <v>43</v>
      </c>
      <c r="O129" s="87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8" t="s">
        <v>228</v>
      </c>
      <c r="AT129" s="228" t="s">
        <v>223</v>
      </c>
      <c r="AU129" s="228" t="s">
        <v>95</v>
      </c>
      <c r="AY129" s="20" t="s">
        <v>221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0" t="s">
        <v>80</v>
      </c>
      <c r="BK129" s="229">
        <f>ROUND(I129*H129,2)</f>
        <v>0</v>
      </c>
      <c r="BL129" s="20" t="s">
        <v>228</v>
      </c>
      <c r="BM129" s="228" t="s">
        <v>473</v>
      </c>
    </row>
    <row r="130" spans="1:47" s="2" customFormat="1" ht="12">
      <c r="A130" s="41"/>
      <c r="B130" s="42"/>
      <c r="C130" s="43"/>
      <c r="D130" s="230" t="s">
        <v>230</v>
      </c>
      <c r="E130" s="43"/>
      <c r="F130" s="231" t="s">
        <v>2682</v>
      </c>
      <c r="G130" s="43"/>
      <c r="H130" s="43"/>
      <c r="I130" s="232"/>
      <c r="J130" s="43"/>
      <c r="K130" s="43"/>
      <c r="L130" s="47"/>
      <c r="M130" s="233"/>
      <c r="N130" s="23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230</v>
      </c>
      <c r="AU130" s="20" t="s">
        <v>95</v>
      </c>
    </row>
    <row r="131" spans="1:65" s="2" customFormat="1" ht="16.5" customHeight="1">
      <c r="A131" s="41"/>
      <c r="B131" s="42"/>
      <c r="C131" s="217" t="s">
        <v>341</v>
      </c>
      <c r="D131" s="217" t="s">
        <v>223</v>
      </c>
      <c r="E131" s="218" t="s">
        <v>2683</v>
      </c>
      <c r="F131" s="219" t="s">
        <v>2684</v>
      </c>
      <c r="G131" s="220" t="s">
        <v>305</v>
      </c>
      <c r="H131" s="221">
        <v>40</v>
      </c>
      <c r="I131" s="222"/>
      <c r="J131" s="223">
        <f>ROUND(I131*H131,2)</f>
        <v>0</v>
      </c>
      <c r="K131" s="219" t="s">
        <v>632</v>
      </c>
      <c r="L131" s="47"/>
      <c r="M131" s="224" t="s">
        <v>19</v>
      </c>
      <c r="N131" s="225" t="s">
        <v>43</v>
      </c>
      <c r="O131" s="87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8" t="s">
        <v>228</v>
      </c>
      <c r="AT131" s="228" t="s">
        <v>223</v>
      </c>
      <c r="AU131" s="228" t="s">
        <v>95</v>
      </c>
      <c r="AY131" s="20" t="s">
        <v>221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0" t="s">
        <v>80</v>
      </c>
      <c r="BK131" s="229">
        <f>ROUND(I131*H131,2)</f>
        <v>0</v>
      </c>
      <c r="BL131" s="20" t="s">
        <v>228</v>
      </c>
      <c r="BM131" s="228" t="s">
        <v>484</v>
      </c>
    </row>
    <row r="132" spans="1:47" s="2" customFormat="1" ht="12">
      <c r="A132" s="41"/>
      <c r="B132" s="42"/>
      <c r="C132" s="43"/>
      <c r="D132" s="230" t="s">
        <v>230</v>
      </c>
      <c r="E132" s="43"/>
      <c r="F132" s="231" t="s">
        <v>2684</v>
      </c>
      <c r="G132" s="43"/>
      <c r="H132" s="43"/>
      <c r="I132" s="232"/>
      <c r="J132" s="43"/>
      <c r="K132" s="43"/>
      <c r="L132" s="47"/>
      <c r="M132" s="233"/>
      <c r="N132" s="23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230</v>
      </c>
      <c r="AU132" s="20" t="s">
        <v>95</v>
      </c>
    </row>
    <row r="133" spans="1:65" s="2" customFormat="1" ht="16.5" customHeight="1">
      <c r="A133" s="41"/>
      <c r="B133" s="42"/>
      <c r="C133" s="217" t="s">
        <v>348</v>
      </c>
      <c r="D133" s="217" t="s">
        <v>223</v>
      </c>
      <c r="E133" s="218" t="s">
        <v>2685</v>
      </c>
      <c r="F133" s="219" t="s">
        <v>2686</v>
      </c>
      <c r="G133" s="220" t="s">
        <v>305</v>
      </c>
      <c r="H133" s="221">
        <v>30</v>
      </c>
      <c r="I133" s="222"/>
      <c r="J133" s="223">
        <f>ROUND(I133*H133,2)</f>
        <v>0</v>
      </c>
      <c r="K133" s="219" t="s">
        <v>632</v>
      </c>
      <c r="L133" s="47"/>
      <c r="M133" s="224" t="s">
        <v>19</v>
      </c>
      <c r="N133" s="225" t="s">
        <v>43</v>
      </c>
      <c r="O133" s="87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8" t="s">
        <v>228</v>
      </c>
      <c r="AT133" s="228" t="s">
        <v>223</v>
      </c>
      <c r="AU133" s="228" t="s">
        <v>95</v>
      </c>
      <c r="AY133" s="20" t="s">
        <v>221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0" t="s">
        <v>80</v>
      </c>
      <c r="BK133" s="229">
        <f>ROUND(I133*H133,2)</f>
        <v>0</v>
      </c>
      <c r="BL133" s="20" t="s">
        <v>228</v>
      </c>
      <c r="BM133" s="228" t="s">
        <v>497</v>
      </c>
    </row>
    <row r="134" spans="1:47" s="2" customFormat="1" ht="12">
      <c r="A134" s="41"/>
      <c r="B134" s="42"/>
      <c r="C134" s="43"/>
      <c r="D134" s="230" t="s">
        <v>230</v>
      </c>
      <c r="E134" s="43"/>
      <c r="F134" s="231" t="s">
        <v>2686</v>
      </c>
      <c r="G134" s="43"/>
      <c r="H134" s="43"/>
      <c r="I134" s="232"/>
      <c r="J134" s="43"/>
      <c r="K134" s="43"/>
      <c r="L134" s="47"/>
      <c r="M134" s="233"/>
      <c r="N134" s="234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230</v>
      </c>
      <c r="AU134" s="20" t="s">
        <v>95</v>
      </c>
    </row>
    <row r="135" spans="1:65" s="2" customFormat="1" ht="16.5" customHeight="1">
      <c r="A135" s="41"/>
      <c r="B135" s="42"/>
      <c r="C135" s="217" t="s">
        <v>355</v>
      </c>
      <c r="D135" s="217" t="s">
        <v>223</v>
      </c>
      <c r="E135" s="218" t="s">
        <v>2687</v>
      </c>
      <c r="F135" s="219" t="s">
        <v>2688</v>
      </c>
      <c r="G135" s="220" t="s">
        <v>305</v>
      </c>
      <c r="H135" s="221">
        <v>100</v>
      </c>
      <c r="I135" s="222"/>
      <c r="J135" s="223">
        <f>ROUND(I135*H135,2)</f>
        <v>0</v>
      </c>
      <c r="K135" s="219" t="s">
        <v>632</v>
      </c>
      <c r="L135" s="47"/>
      <c r="M135" s="224" t="s">
        <v>19</v>
      </c>
      <c r="N135" s="225" t="s">
        <v>43</v>
      </c>
      <c r="O135" s="87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8" t="s">
        <v>228</v>
      </c>
      <c r="AT135" s="228" t="s">
        <v>223</v>
      </c>
      <c r="AU135" s="228" t="s">
        <v>95</v>
      </c>
      <c r="AY135" s="20" t="s">
        <v>221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0" t="s">
        <v>80</v>
      </c>
      <c r="BK135" s="229">
        <f>ROUND(I135*H135,2)</f>
        <v>0</v>
      </c>
      <c r="BL135" s="20" t="s">
        <v>228</v>
      </c>
      <c r="BM135" s="228" t="s">
        <v>508</v>
      </c>
    </row>
    <row r="136" spans="1:47" s="2" customFormat="1" ht="12">
      <c r="A136" s="41"/>
      <c r="B136" s="42"/>
      <c r="C136" s="43"/>
      <c r="D136" s="230" t="s">
        <v>230</v>
      </c>
      <c r="E136" s="43"/>
      <c r="F136" s="231" t="s">
        <v>2688</v>
      </c>
      <c r="G136" s="43"/>
      <c r="H136" s="43"/>
      <c r="I136" s="232"/>
      <c r="J136" s="43"/>
      <c r="K136" s="43"/>
      <c r="L136" s="47"/>
      <c r="M136" s="233"/>
      <c r="N136" s="234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230</v>
      </c>
      <c r="AU136" s="20" t="s">
        <v>95</v>
      </c>
    </row>
    <row r="137" spans="1:65" s="2" customFormat="1" ht="16.5" customHeight="1">
      <c r="A137" s="41"/>
      <c r="B137" s="42"/>
      <c r="C137" s="217" t="s">
        <v>362</v>
      </c>
      <c r="D137" s="217" t="s">
        <v>223</v>
      </c>
      <c r="E137" s="218" t="s">
        <v>2689</v>
      </c>
      <c r="F137" s="219" t="s">
        <v>2690</v>
      </c>
      <c r="G137" s="220" t="s">
        <v>305</v>
      </c>
      <c r="H137" s="221">
        <v>20</v>
      </c>
      <c r="I137" s="222"/>
      <c r="J137" s="223">
        <f>ROUND(I137*H137,2)</f>
        <v>0</v>
      </c>
      <c r="K137" s="219" t="s">
        <v>632</v>
      </c>
      <c r="L137" s="47"/>
      <c r="M137" s="224" t="s">
        <v>19</v>
      </c>
      <c r="N137" s="225" t="s">
        <v>43</v>
      </c>
      <c r="O137" s="87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8" t="s">
        <v>228</v>
      </c>
      <c r="AT137" s="228" t="s">
        <v>223</v>
      </c>
      <c r="AU137" s="228" t="s">
        <v>95</v>
      </c>
      <c r="AY137" s="20" t="s">
        <v>221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0" t="s">
        <v>80</v>
      </c>
      <c r="BK137" s="229">
        <f>ROUND(I137*H137,2)</f>
        <v>0</v>
      </c>
      <c r="BL137" s="20" t="s">
        <v>228</v>
      </c>
      <c r="BM137" s="228" t="s">
        <v>520</v>
      </c>
    </row>
    <row r="138" spans="1:47" s="2" customFormat="1" ht="12">
      <c r="A138" s="41"/>
      <c r="B138" s="42"/>
      <c r="C138" s="43"/>
      <c r="D138" s="230" t="s">
        <v>230</v>
      </c>
      <c r="E138" s="43"/>
      <c r="F138" s="231" t="s">
        <v>2690</v>
      </c>
      <c r="G138" s="43"/>
      <c r="H138" s="43"/>
      <c r="I138" s="232"/>
      <c r="J138" s="43"/>
      <c r="K138" s="43"/>
      <c r="L138" s="47"/>
      <c r="M138" s="233"/>
      <c r="N138" s="23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230</v>
      </c>
      <c r="AU138" s="20" t="s">
        <v>95</v>
      </c>
    </row>
    <row r="139" spans="1:65" s="2" customFormat="1" ht="16.5" customHeight="1">
      <c r="A139" s="41"/>
      <c r="B139" s="42"/>
      <c r="C139" s="217" t="s">
        <v>370</v>
      </c>
      <c r="D139" s="217" t="s">
        <v>223</v>
      </c>
      <c r="E139" s="218" t="s">
        <v>2691</v>
      </c>
      <c r="F139" s="219" t="s">
        <v>2692</v>
      </c>
      <c r="G139" s="220" t="s">
        <v>305</v>
      </c>
      <c r="H139" s="221">
        <v>70</v>
      </c>
      <c r="I139" s="222"/>
      <c r="J139" s="223">
        <f>ROUND(I139*H139,2)</f>
        <v>0</v>
      </c>
      <c r="K139" s="219" t="s">
        <v>632</v>
      </c>
      <c r="L139" s="47"/>
      <c r="M139" s="224" t="s">
        <v>19</v>
      </c>
      <c r="N139" s="225" t="s">
        <v>43</v>
      </c>
      <c r="O139" s="87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8" t="s">
        <v>228</v>
      </c>
      <c r="AT139" s="228" t="s">
        <v>223</v>
      </c>
      <c r="AU139" s="228" t="s">
        <v>95</v>
      </c>
      <c r="AY139" s="20" t="s">
        <v>221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0" t="s">
        <v>80</v>
      </c>
      <c r="BK139" s="229">
        <f>ROUND(I139*H139,2)</f>
        <v>0</v>
      </c>
      <c r="BL139" s="20" t="s">
        <v>228</v>
      </c>
      <c r="BM139" s="228" t="s">
        <v>532</v>
      </c>
    </row>
    <row r="140" spans="1:47" s="2" customFormat="1" ht="12">
      <c r="A140" s="41"/>
      <c r="B140" s="42"/>
      <c r="C140" s="43"/>
      <c r="D140" s="230" t="s">
        <v>230</v>
      </c>
      <c r="E140" s="43"/>
      <c r="F140" s="231" t="s">
        <v>2692</v>
      </c>
      <c r="G140" s="43"/>
      <c r="H140" s="43"/>
      <c r="I140" s="232"/>
      <c r="J140" s="43"/>
      <c r="K140" s="43"/>
      <c r="L140" s="47"/>
      <c r="M140" s="233"/>
      <c r="N140" s="23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230</v>
      </c>
      <c r="AU140" s="20" t="s">
        <v>95</v>
      </c>
    </row>
    <row r="141" spans="1:65" s="2" customFormat="1" ht="16.5" customHeight="1">
      <c r="A141" s="41"/>
      <c r="B141" s="42"/>
      <c r="C141" s="217" t="s">
        <v>7</v>
      </c>
      <c r="D141" s="217" t="s">
        <v>223</v>
      </c>
      <c r="E141" s="218" t="s">
        <v>2693</v>
      </c>
      <c r="F141" s="219" t="s">
        <v>2694</v>
      </c>
      <c r="G141" s="220" t="s">
        <v>305</v>
      </c>
      <c r="H141" s="221">
        <v>50</v>
      </c>
      <c r="I141" s="222"/>
      <c r="J141" s="223">
        <f>ROUND(I141*H141,2)</f>
        <v>0</v>
      </c>
      <c r="K141" s="219" t="s">
        <v>632</v>
      </c>
      <c r="L141" s="47"/>
      <c r="M141" s="224" t="s">
        <v>19</v>
      </c>
      <c r="N141" s="225" t="s">
        <v>43</v>
      </c>
      <c r="O141" s="87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8" t="s">
        <v>228</v>
      </c>
      <c r="AT141" s="228" t="s">
        <v>223</v>
      </c>
      <c r="AU141" s="228" t="s">
        <v>95</v>
      </c>
      <c r="AY141" s="20" t="s">
        <v>221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0" t="s">
        <v>80</v>
      </c>
      <c r="BK141" s="229">
        <f>ROUND(I141*H141,2)</f>
        <v>0</v>
      </c>
      <c r="BL141" s="20" t="s">
        <v>228</v>
      </c>
      <c r="BM141" s="228" t="s">
        <v>544</v>
      </c>
    </row>
    <row r="142" spans="1:47" s="2" customFormat="1" ht="12">
      <c r="A142" s="41"/>
      <c r="B142" s="42"/>
      <c r="C142" s="43"/>
      <c r="D142" s="230" t="s">
        <v>230</v>
      </c>
      <c r="E142" s="43"/>
      <c r="F142" s="231" t="s">
        <v>2694</v>
      </c>
      <c r="G142" s="43"/>
      <c r="H142" s="43"/>
      <c r="I142" s="232"/>
      <c r="J142" s="43"/>
      <c r="K142" s="43"/>
      <c r="L142" s="47"/>
      <c r="M142" s="233"/>
      <c r="N142" s="234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230</v>
      </c>
      <c r="AU142" s="20" t="s">
        <v>95</v>
      </c>
    </row>
    <row r="143" spans="1:65" s="2" customFormat="1" ht="16.5" customHeight="1">
      <c r="A143" s="41"/>
      <c r="B143" s="42"/>
      <c r="C143" s="217" t="s">
        <v>381</v>
      </c>
      <c r="D143" s="217" t="s">
        <v>223</v>
      </c>
      <c r="E143" s="218" t="s">
        <v>2695</v>
      </c>
      <c r="F143" s="219" t="s">
        <v>2696</v>
      </c>
      <c r="G143" s="220" t="s">
        <v>305</v>
      </c>
      <c r="H143" s="221">
        <v>15</v>
      </c>
      <c r="I143" s="222"/>
      <c r="J143" s="223">
        <f>ROUND(I143*H143,2)</f>
        <v>0</v>
      </c>
      <c r="K143" s="219" t="s">
        <v>632</v>
      </c>
      <c r="L143" s="47"/>
      <c r="M143" s="224" t="s">
        <v>19</v>
      </c>
      <c r="N143" s="225" t="s">
        <v>43</v>
      </c>
      <c r="O143" s="87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8" t="s">
        <v>228</v>
      </c>
      <c r="AT143" s="228" t="s">
        <v>223</v>
      </c>
      <c r="AU143" s="228" t="s">
        <v>95</v>
      </c>
      <c r="AY143" s="20" t="s">
        <v>221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0" t="s">
        <v>80</v>
      </c>
      <c r="BK143" s="229">
        <f>ROUND(I143*H143,2)</f>
        <v>0</v>
      </c>
      <c r="BL143" s="20" t="s">
        <v>228</v>
      </c>
      <c r="BM143" s="228" t="s">
        <v>557</v>
      </c>
    </row>
    <row r="144" spans="1:47" s="2" customFormat="1" ht="12">
      <c r="A144" s="41"/>
      <c r="B144" s="42"/>
      <c r="C144" s="43"/>
      <c r="D144" s="230" t="s">
        <v>230</v>
      </c>
      <c r="E144" s="43"/>
      <c r="F144" s="231" t="s">
        <v>2696</v>
      </c>
      <c r="G144" s="43"/>
      <c r="H144" s="43"/>
      <c r="I144" s="232"/>
      <c r="J144" s="43"/>
      <c r="K144" s="43"/>
      <c r="L144" s="47"/>
      <c r="M144" s="233"/>
      <c r="N144" s="234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230</v>
      </c>
      <c r="AU144" s="20" t="s">
        <v>95</v>
      </c>
    </row>
    <row r="145" spans="1:63" s="12" customFormat="1" ht="20.85" customHeight="1">
      <c r="A145" s="12"/>
      <c r="B145" s="201"/>
      <c r="C145" s="202"/>
      <c r="D145" s="203" t="s">
        <v>71</v>
      </c>
      <c r="E145" s="215" t="s">
        <v>2308</v>
      </c>
      <c r="F145" s="215" t="s">
        <v>2697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SUM(P146:P165)</f>
        <v>0</v>
      </c>
      <c r="Q145" s="209"/>
      <c r="R145" s="210">
        <f>SUM(R146:R165)</f>
        <v>0</v>
      </c>
      <c r="S145" s="209"/>
      <c r="T145" s="211">
        <f>SUM(T146:T165)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80</v>
      </c>
      <c r="AT145" s="213" t="s">
        <v>71</v>
      </c>
      <c r="AU145" s="213" t="s">
        <v>82</v>
      </c>
      <c r="AY145" s="212" t="s">
        <v>221</v>
      </c>
      <c r="BK145" s="214">
        <f>SUM(BK146:BK165)</f>
        <v>0</v>
      </c>
    </row>
    <row r="146" spans="1:65" s="2" customFormat="1" ht="16.5" customHeight="1">
      <c r="A146" s="41"/>
      <c r="B146" s="42"/>
      <c r="C146" s="217" t="s">
        <v>389</v>
      </c>
      <c r="D146" s="217" t="s">
        <v>223</v>
      </c>
      <c r="E146" s="218" t="s">
        <v>2698</v>
      </c>
      <c r="F146" s="219" t="s">
        <v>2699</v>
      </c>
      <c r="G146" s="220" t="s">
        <v>336</v>
      </c>
      <c r="H146" s="221">
        <v>12</v>
      </c>
      <c r="I146" s="222"/>
      <c r="J146" s="223">
        <f>ROUND(I146*H146,2)</f>
        <v>0</v>
      </c>
      <c r="K146" s="219" t="s">
        <v>632</v>
      </c>
      <c r="L146" s="47"/>
      <c r="M146" s="224" t="s">
        <v>19</v>
      </c>
      <c r="N146" s="225" t="s">
        <v>43</v>
      </c>
      <c r="O146" s="87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8" t="s">
        <v>228</v>
      </c>
      <c r="AT146" s="228" t="s">
        <v>223</v>
      </c>
      <c r="AU146" s="228" t="s">
        <v>95</v>
      </c>
      <c r="AY146" s="20" t="s">
        <v>221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0" t="s">
        <v>80</v>
      </c>
      <c r="BK146" s="229">
        <f>ROUND(I146*H146,2)</f>
        <v>0</v>
      </c>
      <c r="BL146" s="20" t="s">
        <v>228</v>
      </c>
      <c r="BM146" s="228" t="s">
        <v>569</v>
      </c>
    </row>
    <row r="147" spans="1:47" s="2" customFormat="1" ht="12">
      <c r="A147" s="41"/>
      <c r="B147" s="42"/>
      <c r="C147" s="43"/>
      <c r="D147" s="230" t="s">
        <v>230</v>
      </c>
      <c r="E147" s="43"/>
      <c r="F147" s="231" t="s">
        <v>2699</v>
      </c>
      <c r="G147" s="43"/>
      <c r="H147" s="43"/>
      <c r="I147" s="232"/>
      <c r="J147" s="43"/>
      <c r="K147" s="43"/>
      <c r="L147" s="47"/>
      <c r="M147" s="233"/>
      <c r="N147" s="234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230</v>
      </c>
      <c r="AU147" s="20" t="s">
        <v>95</v>
      </c>
    </row>
    <row r="148" spans="1:65" s="2" customFormat="1" ht="16.5" customHeight="1">
      <c r="A148" s="41"/>
      <c r="B148" s="42"/>
      <c r="C148" s="217" t="s">
        <v>396</v>
      </c>
      <c r="D148" s="217" t="s">
        <v>223</v>
      </c>
      <c r="E148" s="218" t="s">
        <v>2700</v>
      </c>
      <c r="F148" s="219" t="s">
        <v>2701</v>
      </c>
      <c r="G148" s="220" t="s">
        <v>336</v>
      </c>
      <c r="H148" s="221">
        <v>12</v>
      </c>
      <c r="I148" s="222"/>
      <c r="J148" s="223">
        <f>ROUND(I148*H148,2)</f>
        <v>0</v>
      </c>
      <c r="K148" s="219" t="s">
        <v>632</v>
      </c>
      <c r="L148" s="47"/>
      <c r="M148" s="224" t="s">
        <v>19</v>
      </c>
      <c r="N148" s="225" t="s">
        <v>43</v>
      </c>
      <c r="O148" s="87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8" t="s">
        <v>228</v>
      </c>
      <c r="AT148" s="228" t="s">
        <v>223</v>
      </c>
      <c r="AU148" s="228" t="s">
        <v>95</v>
      </c>
      <c r="AY148" s="20" t="s">
        <v>221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0" t="s">
        <v>80</v>
      </c>
      <c r="BK148" s="229">
        <f>ROUND(I148*H148,2)</f>
        <v>0</v>
      </c>
      <c r="BL148" s="20" t="s">
        <v>228</v>
      </c>
      <c r="BM148" s="228" t="s">
        <v>581</v>
      </c>
    </row>
    <row r="149" spans="1:47" s="2" customFormat="1" ht="12">
      <c r="A149" s="41"/>
      <c r="B149" s="42"/>
      <c r="C149" s="43"/>
      <c r="D149" s="230" t="s">
        <v>230</v>
      </c>
      <c r="E149" s="43"/>
      <c r="F149" s="231" t="s">
        <v>2701</v>
      </c>
      <c r="G149" s="43"/>
      <c r="H149" s="43"/>
      <c r="I149" s="232"/>
      <c r="J149" s="43"/>
      <c r="K149" s="43"/>
      <c r="L149" s="47"/>
      <c r="M149" s="233"/>
      <c r="N149" s="23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230</v>
      </c>
      <c r="AU149" s="20" t="s">
        <v>95</v>
      </c>
    </row>
    <row r="150" spans="1:65" s="2" customFormat="1" ht="16.5" customHeight="1">
      <c r="A150" s="41"/>
      <c r="B150" s="42"/>
      <c r="C150" s="217" t="s">
        <v>406</v>
      </c>
      <c r="D150" s="217" t="s">
        <v>223</v>
      </c>
      <c r="E150" s="218" t="s">
        <v>2702</v>
      </c>
      <c r="F150" s="219" t="s">
        <v>2703</v>
      </c>
      <c r="G150" s="220" t="s">
        <v>336</v>
      </c>
      <c r="H150" s="221">
        <v>1</v>
      </c>
      <c r="I150" s="222"/>
      <c r="J150" s="223">
        <f>ROUND(I150*H150,2)</f>
        <v>0</v>
      </c>
      <c r="K150" s="219" t="s">
        <v>632</v>
      </c>
      <c r="L150" s="47"/>
      <c r="M150" s="224" t="s">
        <v>19</v>
      </c>
      <c r="N150" s="225" t="s">
        <v>43</v>
      </c>
      <c r="O150" s="87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8" t="s">
        <v>228</v>
      </c>
      <c r="AT150" s="228" t="s">
        <v>223</v>
      </c>
      <c r="AU150" s="228" t="s">
        <v>95</v>
      </c>
      <c r="AY150" s="20" t="s">
        <v>221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0" t="s">
        <v>80</v>
      </c>
      <c r="BK150" s="229">
        <f>ROUND(I150*H150,2)</f>
        <v>0</v>
      </c>
      <c r="BL150" s="20" t="s">
        <v>228</v>
      </c>
      <c r="BM150" s="228" t="s">
        <v>594</v>
      </c>
    </row>
    <row r="151" spans="1:47" s="2" customFormat="1" ht="12">
      <c r="A151" s="41"/>
      <c r="B151" s="42"/>
      <c r="C151" s="43"/>
      <c r="D151" s="230" t="s">
        <v>230</v>
      </c>
      <c r="E151" s="43"/>
      <c r="F151" s="231" t="s">
        <v>2703</v>
      </c>
      <c r="G151" s="43"/>
      <c r="H151" s="43"/>
      <c r="I151" s="232"/>
      <c r="J151" s="43"/>
      <c r="K151" s="43"/>
      <c r="L151" s="47"/>
      <c r="M151" s="233"/>
      <c r="N151" s="234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230</v>
      </c>
      <c r="AU151" s="20" t="s">
        <v>95</v>
      </c>
    </row>
    <row r="152" spans="1:65" s="2" customFormat="1" ht="16.5" customHeight="1">
      <c r="A152" s="41"/>
      <c r="B152" s="42"/>
      <c r="C152" s="217" t="s">
        <v>431</v>
      </c>
      <c r="D152" s="217" t="s">
        <v>223</v>
      </c>
      <c r="E152" s="218" t="s">
        <v>2704</v>
      </c>
      <c r="F152" s="219" t="s">
        <v>2705</v>
      </c>
      <c r="G152" s="220" t="s">
        <v>336</v>
      </c>
      <c r="H152" s="221">
        <v>28</v>
      </c>
      <c r="I152" s="222"/>
      <c r="J152" s="223">
        <f>ROUND(I152*H152,2)</f>
        <v>0</v>
      </c>
      <c r="K152" s="219" t="s">
        <v>632</v>
      </c>
      <c r="L152" s="47"/>
      <c r="M152" s="224" t="s">
        <v>19</v>
      </c>
      <c r="N152" s="225" t="s">
        <v>43</v>
      </c>
      <c r="O152" s="87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8" t="s">
        <v>228</v>
      </c>
      <c r="AT152" s="228" t="s">
        <v>223</v>
      </c>
      <c r="AU152" s="228" t="s">
        <v>95</v>
      </c>
      <c r="AY152" s="20" t="s">
        <v>221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0" t="s">
        <v>80</v>
      </c>
      <c r="BK152" s="229">
        <f>ROUND(I152*H152,2)</f>
        <v>0</v>
      </c>
      <c r="BL152" s="20" t="s">
        <v>228</v>
      </c>
      <c r="BM152" s="228" t="s">
        <v>609</v>
      </c>
    </row>
    <row r="153" spans="1:47" s="2" customFormat="1" ht="12">
      <c r="A153" s="41"/>
      <c r="B153" s="42"/>
      <c r="C153" s="43"/>
      <c r="D153" s="230" t="s">
        <v>230</v>
      </c>
      <c r="E153" s="43"/>
      <c r="F153" s="231" t="s">
        <v>2705</v>
      </c>
      <c r="G153" s="43"/>
      <c r="H153" s="43"/>
      <c r="I153" s="232"/>
      <c r="J153" s="43"/>
      <c r="K153" s="43"/>
      <c r="L153" s="47"/>
      <c r="M153" s="233"/>
      <c r="N153" s="23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230</v>
      </c>
      <c r="AU153" s="20" t="s">
        <v>95</v>
      </c>
    </row>
    <row r="154" spans="1:65" s="2" customFormat="1" ht="24.15" customHeight="1">
      <c r="A154" s="41"/>
      <c r="B154" s="42"/>
      <c r="C154" s="217" t="s">
        <v>454</v>
      </c>
      <c r="D154" s="217" t="s">
        <v>223</v>
      </c>
      <c r="E154" s="218" t="s">
        <v>2706</v>
      </c>
      <c r="F154" s="219" t="s">
        <v>2707</v>
      </c>
      <c r="G154" s="220" t="s">
        <v>336</v>
      </c>
      <c r="H154" s="221">
        <v>1</v>
      </c>
      <c r="I154" s="222"/>
      <c r="J154" s="223">
        <f>ROUND(I154*H154,2)</f>
        <v>0</v>
      </c>
      <c r="K154" s="219" t="s">
        <v>632</v>
      </c>
      <c r="L154" s="47"/>
      <c r="M154" s="224" t="s">
        <v>19</v>
      </c>
      <c r="N154" s="225" t="s">
        <v>43</v>
      </c>
      <c r="O154" s="87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8" t="s">
        <v>228</v>
      </c>
      <c r="AT154" s="228" t="s">
        <v>223</v>
      </c>
      <c r="AU154" s="228" t="s">
        <v>95</v>
      </c>
      <c r="AY154" s="20" t="s">
        <v>221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0" t="s">
        <v>80</v>
      </c>
      <c r="BK154" s="229">
        <f>ROUND(I154*H154,2)</f>
        <v>0</v>
      </c>
      <c r="BL154" s="20" t="s">
        <v>228</v>
      </c>
      <c r="BM154" s="228" t="s">
        <v>622</v>
      </c>
    </row>
    <row r="155" spans="1:47" s="2" customFormat="1" ht="12">
      <c r="A155" s="41"/>
      <c r="B155" s="42"/>
      <c r="C155" s="43"/>
      <c r="D155" s="230" t="s">
        <v>230</v>
      </c>
      <c r="E155" s="43"/>
      <c r="F155" s="231" t="s">
        <v>2707</v>
      </c>
      <c r="G155" s="43"/>
      <c r="H155" s="43"/>
      <c r="I155" s="232"/>
      <c r="J155" s="43"/>
      <c r="K155" s="43"/>
      <c r="L155" s="47"/>
      <c r="M155" s="233"/>
      <c r="N155" s="23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230</v>
      </c>
      <c r="AU155" s="20" t="s">
        <v>95</v>
      </c>
    </row>
    <row r="156" spans="1:65" s="2" customFormat="1" ht="16.5" customHeight="1">
      <c r="A156" s="41"/>
      <c r="B156" s="42"/>
      <c r="C156" s="217" t="s">
        <v>461</v>
      </c>
      <c r="D156" s="217" t="s">
        <v>223</v>
      </c>
      <c r="E156" s="218" t="s">
        <v>2708</v>
      </c>
      <c r="F156" s="219" t="s">
        <v>2709</v>
      </c>
      <c r="G156" s="220" t="s">
        <v>336</v>
      </c>
      <c r="H156" s="221">
        <v>1</v>
      </c>
      <c r="I156" s="222"/>
      <c r="J156" s="223">
        <f>ROUND(I156*H156,2)</f>
        <v>0</v>
      </c>
      <c r="K156" s="219" t="s">
        <v>632</v>
      </c>
      <c r="L156" s="47"/>
      <c r="M156" s="224" t="s">
        <v>19</v>
      </c>
      <c r="N156" s="225" t="s">
        <v>43</v>
      </c>
      <c r="O156" s="87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8" t="s">
        <v>228</v>
      </c>
      <c r="AT156" s="228" t="s">
        <v>223</v>
      </c>
      <c r="AU156" s="228" t="s">
        <v>95</v>
      </c>
      <c r="AY156" s="20" t="s">
        <v>221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0" t="s">
        <v>80</v>
      </c>
      <c r="BK156" s="229">
        <f>ROUND(I156*H156,2)</f>
        <v>0</v>
      </c>
      <c r="BL156" s="20" t="s">
        <v>228</v>
      </c>
      <c r="BM156" s="228" t="s">
        <v>635</v>
      </c>
    </row>
    <row r="157" spans="1:47" s="2" customFormat="1" ht="12">
      <c r="A157" s="41"/>
      <c r="B157" s="42"/>
      <c r="C157" s="43"/>
      <c r="D157" s="230" t="s">
        <v>230</v>
      </c>
      <c r="E157" s="43"/>
      <c r="F157" s="231" t="s">
        <v>2709</v>
      </c>
      <c r="G157" s="43"/>
      <c r="H157" s="43"/>
      <c r="I157" s="232"/>
      <c r="J157" s="43"/>
      <c r="K157" s="43"/>
      <c r="L157" s="47"/>
      <c r="M157" s="233"/>
      <c r="N157" s="23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230</v>
      </c>
      <c r="AU157" s="20" t="s">
        <v>95</v>
      </c>
    </row>
    <row r="158" spans="1:65" s="2" customFormat="1" ht="16.5" customHeight="1">
      <c r="A158" s="41"/>
      <c r="B158" s="42"/>
      <c r="C158" s="217" t="s">
        <v>467</v>
      </c>
      <c r="D158" s="217" t="s">
        <v>223</v>
      </c>
      <c r="E158" s="218" t="s">
        <v>2710</v>
      </c>
      <c r="F158" s="219" t="s">
        <v>2711</v>
      </c>
      <c r="G158" s="220" t="s">
        <v>336</v>
      </c>
      <c r="H158" s="221">
        <v>1</v>
      </c>
      <c r="I158" s="222"/>
      <c r="J158" s="223">
        <f>ROUND(I158*H158,2)</f>
        <v>0</v>
      </c>
      <c r="K158" s="219" t="s">
        <v>632</v>
      </c>
      <c r="L158" s="47"/>
      <c r="M158" s="224" t="s">
        <v>19</v>
      </c>
      <c r="N158" s="225" t="s">
        <v>43</v>
      </c>
      <c r="O158" s="87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8" t="s">
        <v>228</v>
      </c>
      <c r="AT158" s="228" t="s">
        <v>223</v>
      </c>
      <c r="AU158" s="228" t="s">
        <v>95</v>
      </c>
      <c r="AY158" s="20" t="s">
        <v>221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0" t="s">
        <v>80</v>
      </c>
      <c r="BK158" s="229">
        <f>ROUND(I158*H158,2)</f>
        <v>0</v>
      </c>
      <c r="BL158" s="20" t="s">
        <v>228</v>
      </c>
      <c r="BM158" s="228" t="s">
        <v>646</v>
      </c>
    </row>
    <row r="159" spans="1:47" s="2" customFormat="1" ht="12">
      <c r="A159" s="41"/>
      <c r="B159" s="42"/>
      <c r="C159" s="43"/>
      <c r="D159" s="230" t="s">
        <v>230</v>
      </c>
      <c r="E159" s="43"/>
      <c r="F159" s="231" t="s">
        <v>2711</v>
      </c>
      <c r="G159" s="43"/>
      <c r="H159" s="43"/>
      <c r="I159" s="232"/>
      <c r="J159" s="43"/>
      <c r="K159" s="43"/>
      <c r="L159" s="47"/>
      <c r="M159" s="233"/>
      <c r="N159" s="234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230</v>
      </c>
      <c r="AU159" s="20" t="s">
        <v>95</v>
      </c>
    </row>
    <row r="160" spans="1:65" s="2" customFormat="1" ht="16.5" customHeight="1">
      <c r="A160" s="41"/>
      <c r="B160" s="42"/>
      <c r="C160" s="217" t="s">
        <v>473</v>
      </c>
      <c r="D160" s="217" t="s">
        <v>223</v>
      </c>
      <c r="E160" s="218" t="s">
        <v>2712</v>
      </c>
      <c r="F160" s="219" t="s">
        <v>2713</v>
      </c>
      <c r="G160" s="220" t="s">
        <v>336</v>
      </c>
      <c r="H160" s="221">
        <v>1</v>
      </c>
      <c r="I160" s="222"/>
      <c r="J160" s="223">
        <f>ROUND(I160*H160,2)</f>
        <v>0</v>
      </c>
      <c r="K160" s="219" t="s">
        <v>632</v>
      </c>
      <c r="L160" s="47"/>
      <c r="M160" s="224" t="s">
        <v>19</v>
      </c>
      <c r="N160" s="225" t="s">
        <v>43</v>
      </c>
      <c r="O160" s="87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8" t="s">
        <v>228</v>
      </c>
      <c r="AT160" s="228" t="s">
        <v>223</v>
      </c>
      <c r="AU160" s="228" t="s">
        <v>95</v>
      </c>
      <c r="AY160" s="20" t="s">
        <v>221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20" t="s">
        <v>80</v>
      </c>
      <c r="BK160" s="229">
        <f>ROUND(I160*H160,2)</f>
        <v>0</v>
      </c>
      <c r="BL160" s="20" t="s">
        <v>228</v>
      </c>
      <c r="BM160" s="228" t="s">
        <v>662</v>
      </c>
    </row>
    <row r="161" spans="1:47" s="2" customFormat="1" ht="12">
      <c r="A161" s="41"/>
      <c r="B161" s="42"/>
      <c r="C161" s="43"/>
      <c r="D161" s="230" t="s">
        <v>230</v>
      </c>
      <c r="E161" s="43"/>
      <c r="F161" s="231" t="s">
        <v>2713</v>
      </c>
      <c r="G161" s="43"/>
      <c r="H161" s="43"/>
      <c r="I161" s="232"/>
      <c r="J161" s="43"/>
      <c r="K161" s="43"/>
      <c r="L161" s="47"/>
      <c r="M161" s="233"/>
      <c r="N161" s="23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230</v>
      </c>
      <c r="AU161" s="20" t="s">
        <v>95</v>
      </c>
    </row>
    <row r="162" spans="1:65" s="2" customFormat="1" ht="16.5" customHeight="1">
      <c r="A162" s="41"/>
      <c r="B162" s="42"/>
      <c r="C162" s="217" t="s">
        <v>478</v>
      </c>
      <c r="D162" s="217" t="s">
        <v>223</v>
      </c>
      <c r="E162" s="218" t="s">
        <v>2714</v>
      </c>
      <c r="F162" s="219" t="s">
        <v>2715</v>
      </c>
      <c r="G162" s="220" t="s">
        <v>336</v>
      </c>
      <c r="H162" s="221">
        <v>1</v>
      </c>
      <c r="I162" s="222"/>
      <c r="J162" s="223">
        <f>ROUND(I162*H162,2)</f>
        <v>0</v>
      </c>
      <c r="K162" s="219" t="s">
        <v>632</v>
      </c>
      <c r="L162" s="47"/>
      <c r="M162" s="224" t="s">
        <v>19</v>
      </c>
      <c r="N162" s="225" t="s">
        <v>43</v>
      </c>
      <c r="O162" s="87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8" t="s">
        <v>228</v>
      </c>
      <c r="AT162" s="228" t="s">
        <v>223</v>
      </c>
      <c r="AU162" s="228" t="s">
        <v>95</v>
      </c>
      <c r="AY162" s="20" t="s">
        <v>221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20" t="s">
        <v>80</v>
      </c>
      <c r="BK162" s="229">
        <f>ROUND(I162*H162,2)</f>
        <v>0</v>
      </c>
      <c r="BL162" s="20" t="s">
        <v>228</v>
      </c>
      <c r="BM162" s="228" t="s">
        <v>452</v>
      </c>
    </row>
    <row r="163" spans="1:47" s="2" customFormat="1" ht="12">
      <c r="A163" s="41"/>
      <c r="B163" s="42"/>
      <c r="C163" s="43"/>
      <c r="D163" s="230" t="s">
        <v>230</v>
      </c>
      <c r="E163" s="43"/>
      <c r="F163" s="231" t="s">
        <v>2715</v>
      </c>
      <c r="G163" s="43"/>
      <c r="H163" s="43"/>
      <c r="I163" s="232"/>
      <c r="J163" s="43"/>
      <c r="K163" s="43"/>
      <c r="L163" s="47"/>
      <c r="M163" s="233"/>
      <c r="N163" s="23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230</v>
      </c>
      <c r="AU163" s="20" t="s">
        <v>95</v>
      </c>
    </row>
    <row r="164" spans="1:65" s="2" customFormat="1" ht="16.5" customHeight="1">
      <c r="A164" s="41"/>
      <c r="B164" s="42"/>
      <c r="C164" s="217" t="s">
        <v>484</v>
      </c>
      <c r="D164" s="217" t="s">
        <v>223</v>
      </c>
      <c r="E164" s="218" t="s">
        <v>2716</v>
      </c>
      <c r="F164" s="219" t="s">
        <v>2717</v>
      </c>
      <c r="G164" s="220" t="s">
        <v>336</v>
      </c>
      <c r="H164" s="221">
        <v>1</v>
      </c>
      <c r="I164" s="222"/>
      <c r="J164" s="223">
        <f>ROUND(I164*H164,2)</f>
        <v>0</v>
      </c>
      <c r="K164" s="219" t="s">
        <v>632</v>
      </c>
      <c r="L164" s="47"/>
      <c r="M164" s="224" t="s">
        <v>19</v>
      </c>
      <c r="N164" s="225" t="s">
        <v>43</v>
      </c>
      <c r="O164" s="8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8" t="s">
        <v>228</v>
      </c>
      <c r="AT164" s="228" t="s">
        <v>223</v>
      </c>
      <c r="AU164" s="228" t="s">
        <v>95</v>
      </c>
      <c r="AY164" s="20" t="s">
        <v>221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20" t="s">
        <v>80</v>
      </c>
      <c r="BK164" s="229">
        <f>ROUND(I164*H164,2)</f>
        <v>0</v>
      </c>
      <c r="BL164" s="20" t="s">
        <v>228</v>
      </c>
      <c r="BM164" s="228" t="s">
        <v>684</v>
      </c>
    </row>
    <row r="165" spans="1:47" s="2" customFormat="1" ht="12">
      <c r="A165" s="41"/>
      <c r="B165" s="42"/>
      <c r="C165" s="43"/>
      <c r="D165" s="230" t="s">
        <v>230</v>
      </c>
      <c r="E165" s="43"/>
      <c r="F165" s="231" t="s">
        <v>2717</v>
      </c>
      <c r="G165" s="43"/>
      <c r="H165" s="43"/>
      <c r="I165" s="232"/>
      <c r="J165" s="43"/>
      <c r="K165" s="43"/>
      <c r="L165" s="47"/>
      <c r="M165" s="233"/>
      <c r="N165" s="23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230</v>
      </c>
      <c r="AU165" s="20" t="s">
        <v>95</v>
      </c>
    </row>
    <row r="166" spans="1:63" s="12" customFormat="1" ht="20.85" customHeight="1">
      <c r="A166" s="12"/>
      <c r="B166" s="201"/>
      <c r="C166" s="202"/>
      <c r="D166" s="203" t="s">
        <v>71</v>
      </c>
      <c r="E166" s="215" t="s">
        <v>2322</v>
      </c>
      <c r="F166" s="215" t="s">
        <v>2718</v>
      </c>
      <c r="G166" s="202"/>
      <c r="H166" s="202"/>
      <c r="I166" s="205"/>
      <c r="J166" s="216">
        <f>BK166</f>
        <v>0</v>
      </c>
      <c r="K166" s="202"/>
      <c r="L166" s="207"/>
      <c r="M166" s="208"/>
      <c r="N166" s="209"/>
      <c r="O166" s="209"/>
      <c r="P166" s="210">
        <f>SUM(P167:P186)</f>
        <v>0</v>
      </c>
      <c r="Q166" s="209"/>
      <c r="R166" s="210">
        <f>SUM(R167:R186)</f>
        <v>0</v>
      </c>
      <c r="S166" s="209"/>
      <c r="T166" s="211">
        <f>SUM(T167:T186)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2" t="s">
        <v>80</v>
      </c>
      <c r="AT166" s="213" t="s">
        <v>71</v>
      </c>
      <c r="AU166" s="213" t="s">
        <v>82</v>
      </c>
      <c r="AY166" s="212" t="s">
        <v>221</v>
      </c>
      <c r="BK166" s="214">
        <f>SUM(BK167:BK186)</f>
        <v>0</v>
      </c>
    </row>
    <row r="167" spans="1:65" s="2" customFormat="1" ht="24.15" customHeight="1">
      <c r="A167" s="41"/>
      <c r="B167" s="42"/>
      <c r="C167" s="217" t="s">
        <v>491</v>
      </c>
      <c r="D167" s="217" t="s">
        <v>223</v>
      </c>
      <c r="E167" s="218" t="s">
        <v>2719</v>
      </c>
      <c r="F167" s="219" t="s">
        <v>2720</v>
      </c>
      <c r="G167" s="220" t="s">
        <v>336</v>
      </c>
      <c r="H167" s="221">
        <v>21</v>
      </c>
      <c r="I167" s="222"/>
      <c r="J167" s="223">
        <f>ROUND(I167*H167,2)</f>
        <v>0</v>
      </c>
      <c r="K167" s="219" t="s">
        <v>632</v>
      </c>
      <c r="L167" s="47"/>
      <c r="M167" s="224" t="s">
        <v>19</v>
      </c>
      <c r="N167" s="225" t="s">
        <v>43</v>
      </c>
      <c r="O167" s="87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8" t="s">
        <v>228</v>
      </c>
      <c r="AT167" s="228" t="s">
        <v>223</v>
      </c>
      <c r="AU167" s="228" t="s">
        <v>95</v>
      </c>
      <c r="AY167" s="20" t="s">
        <v>221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0" t="s">
        <v>80</v>
      </c>
      <c r="BK167" s="229">
        <f>ROUND(I167*H167,2)</f>
        <v>0</v>
      </c>
      <c r="BL167" s="20" t="s">
        <v>228</v>
      </c>
      <c r="BM167" s="228" t="s">
        <v>697</v>
      </c>
    </row>
    <row r="168" spans="1:47" s="2" customFormat="1" ht="12">
      <c r="A168" s="41"/>
      <c r="B168" s="42"/>
      <c r="C168" s="43"/>
      <c r="D168" s="230" t="s">
        <v>230</v>
      </c>
      <c r="E168" s="43"/>
      <c r="F168" s="231" t="s">
        <v>2720</v>
      </c>
      <c r="G168" s="43"/>
      <c r="H168" s="43"/>
      <c r="I168" s="232"/>
      <c r="J168" s="43"/>
      <c r="K168" s="43"/>
      <c r="L168" s="47"/>
      <c r="M168" s="233"/>
      <c r="N168" s="23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230</v>
      </c>
      <c r="AU168" s="20" t="s">
        <v>95</v>
      </c>
    </row>
    <row r="169" spans="1:65" s="2" customFormat="1" ht="24.15" customHeight="1">
      <c r="A169" s="41"/>
      <c r="B169" s="42"/>
      <c r="C169" s="217" t="s">
        <v>497</v>
      </c>
      <c r="D169" s="217" t="s">
        <v>223</v>
      </c>
      <c r="E169" s="218" t="s">
        <v>2721</v>
      </c>
      <c r="F169" s="219" t="s">
        <v>2722</v>
      </c>
      <c r="G169" s="220" t="s">
        <v>336</v>
      </c>
      <c r="H169" s="221">
        <v>1</v>
      </c>
      <c r="I169" s="222"/>
      <c r="J169" s="223">
        <f>ROUND(I169*H169,2)</f>
        <v>0</v>
      </c>
      <c r="K169" s="219" t="s">
        <v>632</v>
      </c>
      <c r="L169" s="47"/>
      <c r="M169" s="224" t="s">
        <v>19</v>
      </c>
      <c r="N169" s="225" t="s">
        <v>43</v>
      </c>
      <c r="O169" s="87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8" t="s">
        <v>228</v>
      </c>
      <c r="AT169" s="228" t="s">
        <v>223</v>
      </c>
      <c r="AU169" s="228" t="s">
        <v>95</v>
      </c>
      <c r="AY169" s="20" t="s">
        <v>221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20" t="s">
        <v>80</v>
      </c>
      <c r="BK169" s="229">
        <f>ROUND(I169*H169,2)</f>
        <v>0</v>
      </c>
      <c r="BL169" s="20" t="s">
        <v>228</v>
      </c>
      <c r="BM169" s="228" t="s">
        <v>709</v>
      </c>
    </row>
    <row r="170" spans="1:47" s="2" customFormat="1" ht="12">
      <c r="A170" s="41"/>
      <c r="B170" s="42"/>
      <c r="C170" s="43"/>
      <c r="D170" s="230" t="s">
        <v>230</v>
      </c>
      <c r="E170" s="43"/>
      <c r="F170" s="231" t="s">
        <v>2722</v>
      </c>
      <c r="G170" s="43"/>
      <c r="H170" s="43"/>
      <c r="I170" s="232"/>
      <c r="J170" s="43"/>
      <c r="K170" s="43"/>
      <c r="L170" s="47"/>
      <c r="M170" s="233"/>
      <c r="N170" s="23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230</v>
      </c>
      <c r="AU170" s="20" t="s">
        <v>95</v>
      </c>
    </row>
    <row r="171" spans="1:65" s="2" customFormat="1" ht="24.15" customHeight="1">
      <c r="A171" s="41"/>
      <c r="B171" s="42"/>
      <c r="C171" s="217" t="s">
        <v>159</v>
      </c>
      <c r="D171" s="217" t="s">
        <v>223</v>
      </c>
      <c r="E171" s="218" t="s">
        <v>2723</v>
      </c>
      <c r="F171" s="219" t="s">
        <v>2724</v>
      </c>
      <c r="G171" s="220" t="s">
        <v>336</v>
      </c>
      <c r="H171" s="221">
        <v>3</v>
      </c>
      <c r="I171" s="222"/>
      <c r="J171" s="223">
        <f>ROUND(I171*H171,2)</f>
        <v>0</v>
      </c>
      <c r="K171" s="219" t="s">
        <v>632</v>
      </c>
      <c r="L171" s="47"/>
      <c r="M171" s="224" t="s">
        <v>19</v>
      </c>
      <c r="N171" s="225" t="s">
        <v>43</v>
      </c>
      <c r="O171" s="87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8" t="s">
        <v>228</v>
      </c>
      <c r="AT171" s="228" t="s">
        <v>223</v>
      </c>
      <c r="AU171" s="228" t="s">
        <v>95</v>
      </c>
      <c r="AY171" s="20" t="s">
        <v>221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0" t="s">
        <v>80</v>
      </c>
      <c r="BK171" s="229">
        <f>ROUND(I171*H171,2)</f>
        <v>0</v>
      </c>
      <c r="BL171" s="20" t="s">
        <v>228</v>
      </c>
      <c r="BM171" s="228" t="s">
        <v>725</v>
      </c>
    </row>
    <row r="172" spans="1:47" s="2" customFormat="1" ht="12">
      <c r="A172" s="41"/>
      <c r="B172" s="42"/>
      <c r="C172" s="43"/>
      <c r="D172" s="230" t="s">
        <v>230</v>
      </c>
      <c r="E172" s="43"/>
      <c r="F172" s="231" t="s">
        <v>2724</v>
      </c>
      <c r="G172" s="43"/>
      <c r="H172" s="43"/>
      <c r="I172" s="232"/>
      <c r="J172" s="43"/>
      <c r="K172" s="43"/>
      <c r="L172" s="47"/>
      <c r="M172" s="233"/>
      <c r="N172" s="23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230</v>
      </c>
      <c r="AU172" s="20" t="s">
        <v>95</v>
      </c>
    </row>
    <row r="173" spans="1:65" s="2" customFormat="1" ht="24.15" customHeight="1">
      <c r="A173" s="41"/>
      <c r="B173" s="42"/>
      <c r="C173" s="217" t="s">
        <v>508</v>
      </c>
      <c r="D173" s="217" t="s">
        <v>223</v>
      </c>
      <c r="E173" s="218" t="s">
        <v>2725</v>
      </c>
      <c r="F173" s="219" t="s">
        <v>2726</v>
      </c>
      <c r="G173" s="220" t="s">
        <v>336</v>
      </c>
      <c r="H173" s="221">
        <v>3</v>
      </c>
      <c r="I173" s="222"/>
      <c r="J173" s="223">
        <f>ROUND(I173*H173,2)</f>
        <v>0</v>
      </c>
      <c r="K173" s="219" t="s">
        <v>632</v>
      </c>
      <c r="L173" s="47"/>
      <c r="M173" s="224" t="s">
        <v>19</v>
      </c>
      <c r="N173" s="225" t="s">
        <v>43</v>
      </c>
      <c r="O173" s="87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8" t="s">
        <v>228</v>
      </c>
      <c r="AT173" s="228" t="s">
        <v>223</v>
      </c>
      <c r="AU173" s="228" t="s">
        <v>95</v>
      </c>
      <c r="AY173" s="20" t="s">
        <v>221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0" t="s">
        <v>80</v>
      </c>
      <c r="BK173" s="229">
        <f>ROUND(I173*H173,2)</f>
        <v>0</v>
      </c>
      <c r="BL173" s="20" t="s">
        <v>228</v>
      </c>
      <c r="BM173" s="228" t="s">
        <v>735</v>
      </c>
    </row>
    <row r="174" spans="1:47" s="2" customFormat="1" ht="12">
      <c r="A174" s="41"/>
      <c r="B174" s="42"/>
      <c r="C174" s="43"/>
      <c r="D174" s="230" t="s">
        <v>230</v>
      </c>
      <c r="E174" s="43"/>
      <c r="F174" s="231" t="s">
        <v>2726</v>
      </c>
      <c r="G174" s="43"/>
      <c r="H174" s="43"/>
      <c r="I174" s="232"/>
      <c r="J174" s="43"/>
      <c r="K174" s="43"/>
      <c r="L174" s="47"/>
      <c r="M174" s="233"/>
      <c r="N174" s="23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230</v>
      </c>
      <c r="AU174" s="20" t="s">
        <v>95</v>
      </c>
    </row>
    <row r="175" spans="1:65" s="2" customFormat="1" ht="24.15" customHeight="1">
      <c r="A175" s="41"/>
      <c r="B175" s="42"/>
      <c r="C175" s="217" t="s">
        <v>515</v>
      </c>
      <c r="D175" s="217" t="s">
        <v>223</v>
      </c>
      <c r="E175" s="218" t="s">
        <v>2727</v>
      </c>
      <c r="F175" s="219" t="s">
        <v>2728</v>
      </c>
      <c r="G175" s="220" t="s">
        <v>336</v>
      </c>
      <c r="H175" s="221">
        <v>1</v>
      </c>
      <c r="I175" s="222"/>
      <c r="J175" s="223">
        <f>ROUND(I175*H175,2)</f>
        <v>0</v>
      </c>
      <c r="K175" s="219" t="s">
        <v>632</v>
      </c>
      <c r="L175" s="47"/>
      <c r="M175" s="224" t="s">
        <v>19</v>
      </c>
      <c r="N175" s="225" t="s">
        <v>43</v>
      </c>
      <c r="O175" s="87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8" t="s">
        <v>228</v>
      </c>
      <c r="AT175" s="228" t="s">
        <v>223</v>
      </c>
      <c r="AU175" s="228" t="s">
        <v>95</v>
      </c>
      <c r="AY175" s="20" t="s">
        <v>221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0" t="s">
        <v>80</v>
      </c>
      <c r="BK175" s="229">
        <f>ROUND(I175*H175,2)</f>
        <v>0</v>
      </c>
      <c r="BL175" s="20" t="s">
        <v>228</v>
      </c>
      <c r="BM175" s="228" t="s">
        <v>751</v>
      </c>
    </row>
    <row r="176" spans="1:47" s="2" customFormat="1" ht="12">
      <c r="A176" s="41"/>
      <c r="B176" s="42"/>
      <c r="C176" s="43"/>
      <c r="D176" s="230" t="s">
        <v>230</v>
      </c>
      <c r="E176" s="43"/>
      <c r="F176" s="231" t="s">
        <v>2728</v>
      </c>
      <c r="G176" s="43"/>
      <c r="H176" s="43"/>
      <c r="I176" s="232"/>
      <c r="J176" s="43"/>
      <c r="K176" s="43"/>
      <c r="L176" s="47"/>
      <c r="M176" s="233"/>
      <c r="N176" s="234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230</v>
      </c>
      <c r="AU176" s="20" t="s">
        <v>95</v>
      </c>
    </row>
    <row r="177" spans="1:65" s="2" customFormat="1" ht="24.15" customHeight="1">
      <c r="A177" s="41"/>
      <c r="B177" s="42"/>
      <c r="C177" s="217" t="s">
        <v>520</v>
      </c>
      <c r="D177" s="217" t="s">
        <v>223</v>
      </c>
      <c r="E177" s="218" t="s">
        <v>2729</v>
      </c>
      <c r="F177" s="219" t="s">
        <v>2730</v>
      </c>
      <c r="G177" s="220" t="s">
        <v>336</v>
      </c>
      <c r="H177" s="221">
        <v>10</v>
      </c>
      <c r="I177" s="222"/>
      <c r="J177" s="223">
        <f>ROUND(I177*H177,2)</f>
        <v>0</v>
      </c>
      <c r="K177" s="219" t="s">
        <v>632</v>
      </c>
      <c r="L177" s="47"/>
      <c r="M177" s="224" t="s">
        <v>19</v>
      </c>
      <c r="N177" s="225" t="s">
        <v>43</v>
      </c>
      <c r="O177" s="87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8" t="s">
        <v>228</v>
      </c>
      <c r="AT177" s="228" t="s">
        <v>223</v>
      </c>
      <c r="AU177" s="228" t="s">
        <v>95</v>
      </c>
      <c r="AY177" s="20" t="s">
        <v>221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20" t="s">
        <v>80</v>
      </c>
      <c r="BK177" s="229">
        <f>ROUND(I177*H177,2)</f>
        <v>0</v>
      </c>
      <c r="BL177" s="20" t="s">
        <v>228</v>
      </c>
      <c r="BM177" s="228" t="s">
        <v>770</v>
      </c>
    </row>
    <row r="178" spans="1:47" s="2" customFormat="1" ht="12">
      <c r="A178" s="41"/>
      <c r="B178" s="42"/>
      <c r="C178" s="43"/>
      <c r="D178" s="230" t="s">
        <v>230</v>
      </c>
      <c r="E178" s="43"/>
      <c r="F178" s="231" t="s">
        <v>2730</v>
      </c>
      <c r="G178" s="43"/>
      <c r="H178" s="43"/>
      <c r="I178" s="232"/>
      <c r="J178" s="43"/>
      <c r="K178" s="43"/>
      <c r="L178" s="47"/>
      <c r="M178" s="233"/>
      <c r="N178" s="23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230</v>
      </c>
      <c r="AU178" s="20" t="s">
        <v>95</v>
      </c>
    </row>
    <row r="179" spans="1:65" s="2" customFormat="1" ht="24.15" customHeight="1">
      <c r="A179" s="41"/>
      <c r="B179" s="42"/>
      <c r="C179" s="217" t="s">
        <v>527</v>
      </c>
      <c r="D179" s="217" t="s">
        <v>223</v>
      </c>
      <c r="E179" s="218" t="s">
        <v>2731</v>
      </c>
      <c r="F179" s="219" t="s">
        <v>2732</v>
      </c>
      <c r="G179" s="220" t="s">
        <v>336</v>
      </c>
      <c r="H179" s="221">
        <v>3</v>
      </c>
      <c r="I179" s="222"/>
      <c r="J179" s="223">
        <f>ROUND(I179*H179,2)</f>
        <v>0</v>
      </c>
      <c r="K179" s="219" t="s">
        <v>632</v>
      </c>
      <c r="L179" s="47"/>
      <c r="M179" s="224" t="s">
        <v>19</v>
      </c>
      <c r="N179" s="225" t="s">
        <v>43</v>
      </c>
      <c r="O179" s="87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8" t="s">
        <v>228</v>
      </c>
      <c r="AT179" s="228" t="s">
        <v>223</v>
      </c>
      <c r="AU179" s="228" t="s">
        <v>95</v>
      </c>
      <c r="AY179" s="20" t="s">
        <v>221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20" t="s">
        <v>80</v>
      </c>
      <c r="BK179" s="229">
        <f>ROUND(I179*H179,2)</f>
        <v>0</v>
      </c>
      <c r="BL179" s="20" t="s">
        <v>228</v>
      </c>
      <c r="BM179" s="228" t="s">
        <v>783</v>
      </c>
    </row>
    <row r="180" spans="1:47" s="2" customFormat="1" ht="12">
      <c r="A180" s="41"/>
      <c r="B180" s="42"/>
      <c r="C180" s="43"/>
      <c r="D180" s="230" t="s">
        <v>230</v>
      </c>
      <c r="E180" s="43"/>
      <c r="F180" s="231" t="s">
        <v>2732</v>
      </c>
      <c r="G180" s="43"/>
      <c r="H180" s="43"/>
      <c r="I180" s="232"/>
      <c r="J180" s="43"/>
      <c r="K180" s="43"/>
      <c r="L180" s="47"/>
      <c r="M180" s="233"/>
      <c r="N180" s="23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230</v>
      </c>
      <c r="AU180" s="20" t="s">
        <v>95</v>
      </c>
    </row>
    <row r="181" spans="1:65" s="2" customFormat="1" ht="24.15" customHeight="1">
      <c r="A181" s="41"/>
      <c r="B181" s="42"/>
      <c r="C181" s="217" t="s">
        <v>532</v>
      </c>
      <c r="D181" s="217" t="s">
        <v>223</v>
      </c>
      <c r="E181" s="218" t="s">
        <v>2733</v>
      </c>
      <c r="F181" s="219" t="s">
        <v>2734</v>
      </c>
      <c r="G181" s="220" t="s">
        <v>336</v>
      </c>
      <c r="H181" s="221">
        <v>4</v>
      </c>
      <c r="I181" s="222"/>
      <c r="J181" s="223">
        <f>ROUND(I181*H181,2)</f>
        <v>0</v>
      </c>
      <c r="K181" s="219" t="s">
        <v>632</v>
      </c>
      <c r="L181" s="47"/>
      <c r="M181" s="224" t="s">
        <v>19</v>
      </c>
      <c r="N181" s="225" t="s">
        <v>43</v>
      </c>
      <c r="O181" s="87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8" t="s">
        <v>228</v>
      </c>
      <c r="AT181" s="228" t="s">
        <v>223</v>
      </c>
      <c r="AU181" s="228" t="s">
        <v>95</v>
      </c>
      <c r="AY181" s="20" t="s">
        <v>221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0" t="s">
        <v>80</v>
      </c>
      <c r="BK181" s="229">
        <f>ROUND(I181*H181,2)</f>
        <v>0</v>
      </c>
      <c r="BL181" s="20" t="s">
        <v>228</v>
      </c>
      <c r="BM181" s="228" t="s">
        <v>793</v>
      </c>
    </row>
    <row r="182" spans="1:47" s="2" customFormat="1" ht="12">
      <c r="A182" s="41"/>
      <c r="B182" s="42"/>
      <c r="C182" s="43"/>
      <c r="D182" s="230" t="s">
        <v>230</v>
      </c>
      <c r="E182" s="43"/>
      <c r="F182" s="231" t="s">
        <v>2734</v>
      </c>
      <c r="G182" s="43"/>
      <c r="H182" s="43"/>
      <c r="I182" s="232"/>
      <c r="J182" s="43"/>
      <c r="K182" s="43"/>
      <c r="L182" s="47"/>
      <c r="M182" s="233"/>
      <c r="N182" s="234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230</v>
      </c>
      <c r="AU182" s="20" t="s">
        <v>95</v>
      </c>
    </row>
    <row r="183" spans="1:65" s="2" customFormat="1" ht="24.15" customHeight="1">
      <c r="A183" s="41"/>
      <c r="B183" s="42"/>
      <c r="C183" s="217" t="s">
        <v>539</v>
      </c>
      <c r="D183" s="217" t="s">
        <v>223</v>
      </c>
      <c r="E183" s="218" t="s">
        <v>2735</v>
      </c>
      <c r="F183" s="219" t="s">
        <v>2736</v>
      </c>
      <c r="G183" s="220" t="s">
        <v>336</v>
      </c>
      <c r="H183" s="221">
        <v>5</v>
      </c>
      <c r="I183" s="222"/>
      <c r="J183" s="223">
        <f>ROUND(I183*H183,2)</f>
        <v>0</v>
      </c>
      <c r="K183" s="219" t="s">
        <v>632</v>
      </c>
      <c r="L183" s="47"/>
      <c r="M183" s="224" t="s">
        <v>19</v>
      </c>
      <c r="N183" s="225" t="s">
        <v>43</v>
      </c>
      <c r="O183" s="87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8" t="s">
        <v>228</v>
      </c>
      <c r="AT183" s="228" t="s">
        <v>223</v>
      </c>
      <c r="AU183" s="228" t="s">
        <v>95</v>
      </c>
      <c r="AY183" s="20" t="s">
        <v>221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0" t="s">
        <v>80</v>
      </c>
      <c r="BK183" s="229">
        <f>ROUND(I183*H183,2)</f>
        <v>0</v>
      </c>
      <c r="BL183" s="20" t="s">
        <v>228</v>
      </c>
      <c r="BM183" s="228" t="s">
        <v>804</v>
      </c>
    </row>
    <row r="184" spans="1:47" s="2" customFormat="1" ht="12">
      <c r="A184" s="41"/>
      <c r="B184" s="42"/>
      <c r="C184" s="43"/>
      <c r="D184" s="230" t="s">
        <v>230</v>
      </c>
      <c r="E184" s="43"/>
      <c r="F184" s="231" t="s">
        <v>2736</v>
      </c>
      <c r="G184" s="43"/>
      <c r="H184" s="43"/>
      <c r="I184" s="232"/>
      <c r="J184" s="43"/>
      <c r="K184" s="43"/>
      <c r="L184" s="47"/>
      <c r="M184" s="233"/>
      <c r="N184" s="23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230</v>
      </c>
      <c r="AU184" s="20" t="s">
        <v>95</v>
      </c>
    </row>
    <row r="185" spans="1:65" s="2" customFormat="1" ht="21.75" customHeight="1">
      <c r="A185" s="41"/>
      <c r="B185" s="42"/>
      <c r="C185" s="217" t="s">
        <v>544</v>
      </c>
      <c r="D185" s="217" t="s">
        <v>223</v>
      </c>
      <c r="E185" s="218" t="s">
        <v>2737</v>
      </c>
      <c r="F185" s="219" t="s">
        <v>2738</v>
      </c>
      <c r="G185" s="220" t="s">
        <v>305</v>
      </c>
      <c r="H185" s="221">
        <v>6</v>
      </c>
      <c r="I185" s="222"/>
      <c r="J185" s="223">
        <f>ROUND(I185*H185,2)</f>
        <v>0</v>
      </c>
      <c r="K185" s="219" t="s">
        <v>632</v>
      </c>
      <c r="L185" s="47"/>
      <c r="M185" s="224" t="s">
        <v>19</v>
      </c>
      <c r="N185" s="225" t="s">
        <v>43</v>
      </c>
      <c r="O185" s="87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8" t="s">
        <v>228</v>
      </c>
      <c r="AT185" s="228" t="s">
        <v>223</v>
      </c>
      <c r="AU185" s="228" t="s">
        <v>95</v>
      </c>
      <c r="AY185" s="20" t="s">
        <v>221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0" t="s">
        <v>80</v>
      </c>
      <c r="BK185" s="229">
        <f>ROUND(I185*H185,2)</f>
        <v>0</v>
      </c>
      <c r="BL185" s="20" t="s">
        <v>228</v>
      </c>
      <c r="BM185" s="228" t="s">
        <v>813</v>
      </c>
    </row>
    <row r="186" spans="1:47" s="2" customFormat="1" ht="12">
      <c r="A186" s="41"/>
      <c r="B186" s="42"/>
      <c r="C186" s="43"/>
      <c r="D186" s="230" t="s">
        <v>230</v>
      </c>
      <c r="E186" s="43"/>
      <c r="F186" s="231" t="s">
        <v>2738</v>
      </c>
      <c r="G186" s="43"/>
      <c r="H186" s="43"/>
      <c r="I186" s="232"/>
      <c r="J186" s="43"/>
      <c r="K186" s="43"/>
      <c r="L186" s="47"/>
      <c r="M186" s="233"/>
      <c r="N186" s="23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230</v>
      </c>
      <c r="AU186" s="20" t="s">
        <v>95</v>
      </c>
    </row>
    <row r="187" spans="1:63" s="12" customFormat="1" ht="20.85" customHeight="1">
      <c r="A187" s="12"/>
      <c r="B187" s="201"/>
      <c r="C187" s="202"/>
      <c r="D187" s="203" t="s">
        <v>71</v>
      </c>
      <c r="E187" s="215" t="s">
        <v>2739</v>
      </c>
      <c r="F187" s="215" t="s">
        <v>2740</v>
      </c>
      <c r="G187" s="202"/>
      <c r="H187" s="202"/>
      <c r="I187" s="205"/>
      <c r="J187" s="216">
        <f>BK187</f>
        <v>0</v>
      </c>
      <c r="K187" s="202"/>
      <c r="L187" s="207"/>
      <c r="M187" s="208"/>
      <c r="N187" s="209"/>
      <c r="O187" s="209"/>
      <c r="P187" s="210">
        <f>SUM(P188:P191)</f>
        <v>0</v>
      </c>
      <c r="Q187" s="209"/>
      <c r="R187" s="210">
        <f>SUM(R188:R191)</f>
        <v>0</v>
      </c>
      <c r="S187" s="209"/>
      <c r="T187" s="211">
        <f>SUM(T188:T191)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2" t="s">
        <v>80</v>
      </c>
      <c r="AT187" s="213" t="s">
        <v>71</v>
      </c>
      <c r="AU187" s="213" t="s">
        <v>82</v>
      </c>
      <c r="AY187" s="212" t="s">
        <v>221</v>
      </c>
      <c r="BK187" s="214">
        <f>SUM(BK188:BK191)</f>
        <v>0</v>
      </c>
    </row>
    <row r="188" spans="1:65" s="2" customFormat="1" ht="16.5" customHeight="1">
      <c r="A188" s="41"/>
      <c r="B188" s="42"/>
      <c r="C188" s="217" t="s">
        <v>551</v>
      </c>
      <c r="D188" s="217" t="s">
        <v>223</v>
      </c>
      <c r="E188" s="218" t="s">
        <v>2741</v>
      </c>
      <c r="F188" s="219" t="s">
        <v>2742</v>
      </c>
      <c r="G188" s="220" t="s">
        <v>336</v>
      </c>
      <c r="H188" s="221">
        <v>65</v>
      </c>
      <c r="I188" s="222"/>
      <c r="J188" s="223">
        <f>ROUND(I188*H188,2)</f>
        <v>0</v>
      </c>
      <c r="K188" s="219" t="s">
        <v>632</v>
      </c>
      <c r="L188" s="47"/>
      <c r="M188" s="224" t="s">
        <v>19</v>
      </c>
      <c r="N188" s="225" t="s">
        <v>43</v>
      </c>
      <c r="O188" s="87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8" t="s">
        <v>228</v>
      </c>
      <c r="AT188" s="228" t="s">
        <v>223</v>
      </c>
      <c r="AU188" s="228" t="s">
        <v>95</v>
      </c>
      <c r="AY188" s="20" t="s">
        <v>221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20" t="s">
        <v>80</v>
      </c>
      <c r="BK188" s="229">
        <f>ROUND(I188*H188,2)</f>
        <v>0</v>
      </c>
      <c r="BL188" s="20" t="s">
        <v>228</v>
      </c>
      <c r="BM188" s="228" t="s">
        <v>828</v>
      </c>
    </row>
    <row r="189" spans="1:47" s="2" customFormat="1" ht="12">
      <c r="A189" s="41"/>
      <c r="B189" s="42"/>
      <c r="C189" s="43"/>
      <c r="D189" s="230" t="s">
        <v>230</v>
      </c>
      <c r="E189" s="43"/>
      <c r="F189" s="231" t="s">
        <v>2742</v>
      </c>
      <c r="G189" s="43"/>
      <c r="H189" s="43"/>
      <c r="I189" s="232"/>
      <c r="J189" s="43"/>
      <c r="K189" s="43"/>
      <c r="L189" s="47"/>
      <c r="M189" s="233"/>
      <c r="N189" s="234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230</v>
      </c>
      <c r="AU189" s="20" t="s">
        <v>95</v>
      </c>
    </row>
    <row r="190" spans="1:65" s="2" customFormat="1" ht="16.5" customHeight="1">
      <c r="A190" s="41"/>
      <c r="B190" s="42"/>
      <c r="C190" s="217" t="s">
        <v>557</v>
      </c>
      <c r="D190" s="217" t="s">
        <v>223</v>
      </c>
      <c r="E190" s="218" t="s">
        <v>2743</v>
      </c>
      <c r="F190" s="219" t="s">
        <v>2744</v>
      </c>
      <c r="G190" s="220" t="s">
        <v>336</v>
      </c>
      <c r="H190" s="221">
        <v>60</v>
      </c>
      <c r="I190" s="222"/>
      <c r="J190" s="223">
        <f>ROUND(I190*H190,2)</f>
        <v>0</v>
      </c>
      <c r="K190" s="219" t="s">
        <v>632</v>
      </c>
      <c r="L190" s="47"/>
      <c r="M190" s="224" t="s">
        <v>19</v>
      </c>
      <c r="N190" s="225" t="s">
        <v>43</v>
      </c>
      <c r="O190" s="87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8" t="s">
        <v>228</v>
      </c>
      <c r="AT190" s="228" t="s">
        <v>223</v>
      </c>
      <c r="AU190" s="228" t="s">
        <v>95</v>
      </c>
      <c r="AY190" s="20" t="s">
        <v>221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0" t="s">
        <v>80</v>
      </c>
      <c r="BK190" s="229">
        <f>ROUND(I190*H190,2)</f>
        <v>0</v>
      </c>
      <c r="BL190" s="20" t="s">
        <v>228</v>
      </c>
      <c r="BM190" s="228" t="s">
        <v>842</v>
      </c>
    </row>
    <row r="191" spans="1:47" s="2" customFormat="1" ht="12">
      <c r="A191" s="41"/>
      <c r="B191" s="42"/>
      <c r="C191" s="43"/>
      <c r="D191" s="230" t="s">
        <v>230</v>
      </c>
      <c r="E191" s="43"/>
      <c r="F191" s="231" t="s">
        <v>2744</v>
      </c>
      <c r="G191" s="43"/>
      <c r="H191" s="43"/>
      <c r="I191" s="232"/>
      <c r="J191" s="43"/>
      <c r="K191" s="43"/>
      <c r="L191" s="47"/>
      <c r="M191" s="233"/>
      <c r="N191" s="234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230</v>
      </c>
      <c r="AU191" s="20" t="s">
        <v>95</v>
      </c>
    </row>
    <row r="192" spans="1:63" s="12" customFormat="1" ht="20.85" customHeight="1">
      <c r="A192" s="12"/>
      <c r="B192" s="201"/>
      <c r="C192" s="202"/>
      <c r="D192" s="203" t="s">
        <v>71</v>
      </c>
      <c r="E192" s="215" t="s">
        <v>2745</v>
      </c>
      <c r="F192" s="215" t="s">
        <v>2746</v>
      </c>
      <c r="G192" s="202"/>
      <c r="H192" s="202"/>
      <c r="I192" s="205"/>
      <c r="J192" s="216">
        <f>BK192</f>
        <v>0</v>
      </c>
      <c r="K192" s="202"/>
      <c r="L192" s="207"/>
      <c r="M192" s="208"/>
      <c r="N192" s="209"/>
      <c r="O192" s="209"/>
      <c r="P192" s="210">
        <f>SUM(P193:P230)</f>
        <v>0</v>
      </c>
      <c r="Q192" s="209"/>
      <c r="R192" s="210">
        <f>SUM(R193:R230)</f>
        <v>0</v>
      </c>
      <c r="S192" s="209"/>
      <c r="T192" s="211">
        <f>SUM(T193:T230)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2" t="s">
        <v>80</v>
      </c>
      <c r="AT192" s="213" t="s">
        <v>71</v>
      </c>
      <c r="AU192" s="213" t="s">
        <v>82</v>
      </c>
      <c r="AY192" s="212" t="s">
        <v>221</v>
      </c>
      <c r="BK192" s="214">
        <f>SUM(BK193:BK230)</f>
        <v>0</v>
      </c>
    </row>
    <row r="193" spans="1:65" s="2" customFormat="1" ht="16.5" customHeight="1">
      <c r="A193" s="41"/>
      <c r="B193" s="42"/>
      <c r="C193" s="217" t="s">
        <v>563</v>
      </c>
      <c r="D193" s="217" t="s">
        <v>223</v>
      </c>
      <c r="E193" s="218" t="s">
        <v>2747</v>
      </c>
      <c r="F193" s="219" t="s">
        <v>2748</v>
      </c>
      <c r="G193" s="220" t="s">
        <v>336</v>
      </c>
      <c r="H193" s="221">
        <v>4</v>
      </c>
      <c r="I193" s="222"/>
      <c r="J193" s="223">
        <f>ROUND(I193*H193,2)</f>
        <v>0</v>
      </c>
      <c r="K193" s="219" t="s">
        <v>632</v>
      </c>
      <c r="L193" s="47"/>
      <c r="M193" s="224" t="s">
        <v>19</v>
      </c>
      <c r="N193" s="225" t="s">
        <v>43</v>
      </c>
      <c r="O193" s="87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8" t="s">
        <v>228</v>
      </c>
      <c r="AT193" s="228" t="s">
        <v>223</v>
      </c>
      <c r="AU193" s="228" t="s">
        <v>95</v>
      </c>
      <c r="AY193" s="20" t="s">
        <v>221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20" t="s">
        <v>80</v>
      </c>
      <c r="BK193" s="229">
        <f>ROUND(I193*H193,2)</f>
        <v>0</v>
      </c>
      <c r="BL193" s="20" t="s">
        <v>228</v>
      </c>
      <c r="BM193" s="228" t="s">
        <v>855</v>
      </c>
    </row>
    <row r="194" spans="1:47" s="2" customFormat="1" ht="12">
      <c r="A194" s="41"/>
      <c r="B194" s="42"/>
      <c r="C194" s="43"/>
      <c r="D194" s="230" t="s">
        <v>230</v>
      </c>
      <c r="E194" s="43"/>
      <c r="F194" s="231" t="s">
        <v>2748</v>
      </c>
      <c r="G194" s="43"/>
      <c r="H194" s="43"/>
      <c r="I194" s="232"/>
      <c r="J194" s="43"/>
      <c r="K194" s="43"/>
      <c r="L194" s="47"/>
      <c r="M194" s="233"/>
      <c r="N194" s="23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230</v>
      </c>
      <c r="AU194" s="20" t="s">
        <v>95</v>
      </c>
    </row>
    <row r="195" spans="1:65" s="2" customFormat="1" ht="16.5" customHeight="1">
      <c r="A195" s="41"/>
      <c r="B195" s="42"/>
      <c r="C195" s="217" t="s">
        <v>569</v>
      </c>
      <c r="D195" s="217" t="s">
        <v>223</v>
      </c>
      <c r="E195" s="218" t="s">
        <v>2749</v>
      </c>
      <c r="F195" s="219" t="s">
        <v>2750</v>
      </c>
      <c r="G195" s="220" t="s">
        <v>336</v>
      </c>
      <c r="H195" s="221">
        <v>4</v>
      </c>
      <c r="I195" s="222"/>
      <c r="J195" s="223">
        <f>ROUND(I195*H195,2)</f>
        <v>0</v>
      </c>
      <c r="K195" s="219" t="s">
        <v>632</v>
      </c>
      <c r="L195" s="47"/>
      <c r="M195" s="224" t="s">
        <v>19</v>
      </c>
      <c r="N195" s="225" t="s">
        <v>43</v>
      </c>
      <c r="O195" s="87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8" t="s">
        <v>228</v>
      </c>
      <c r="AT195" s="228" t="s">
        <v>223</v>
      </c>
      <c r="AU195" s="228" t="s">
        <v>95</v>
      </c>
      <c r="AY195" s="20" t="s">
        <v>221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20" t="s">
        <v>80</v>
      </c>
      <c r="BK195" s="229">
        <f>ROUND(I195*H195,2)</f>
        <v>0</v>
      </c>
      <c r="BL195" s="20" t="s">
        <v>228</v>
      </c>
      <c r="BM195" s="228" t="s">
        <v>865</v>
      </c>
    </row>
    <row r="196" spans="1:47" s="2" customFormat="1" ht="12">
      <c r="A196" s="41"/>
      <c r="B196" s="42"/>
      <c r="C196" s="43"/>
      <c r="D196" s="230" t="s">
        <v>230</v>
      </c>
      <c r="E196" s="43"/>
      <c r="F196" s="231" t="s">
        <v>2750</v>
      </c>
      <c r="G196" s="43"/>
      <c r="H196" s="43"/>
      <c r="I196" s="232"/>
      <c r="J196" s="43"/>
      <c r="K196" s="43"/>
      <c r="L196" s="47"/>
      <c r="M196" s="233"/>
      <c r="N196" s="234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230</v>
      </c>
      <c r="AU196" s="20" t="s">
        <v>95</v>
      </c>
    </row>
    <row r="197" spans="1:65" s="2" customFormat="1" ht="16.5" customHeight="1">
      <c r="A197" s="41"/>
      <c r="B197" s="42"/>
      <c r="C197" s="217" t="s">
        <v>575</v>
      </c>
      <c r="D197" s="217" t="s">
        <v>223</v>
      </c>
      <c r="E197" s="218" t="s">
        <v>2751</v>
      </c>
      <c r="F197" s="219" t="s">
        <v>2752</v>
      </c>
      <c r="G197" s="220" t="s">
        <v>336</v>
      </c>
      <c r="H197" s="221">
        <v>4</v>
      </c>
      <c r="I197" s="222"/>
      <c r="J197" s="223">
        <f>ROUND(I197*H197,2)</f>
        <v>0</v>
      </c>
      <c r="K197" s="219" t="s">
        <v>632</v>
      </c>
      <c r="L197" s="47"/>
      <c r="M197" s="224" t="s">
        <v>19</v>
      </c>
      <c r="N197" s="225" t="s">
        <v>43</v>
      </c>
      <c r="O197" s="87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8" t="s">
        <v>228</v>
      </c>
      <c r="AT197" s="228" t="s">
        <v>223</v>
      </c>
      <c r="AU197" s="228" t="s">
        <v>95</v>
      </c>
      <c r="AY197" s="20" t="s">
        <v>221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20" t="s">
        <v>80</v>
      </c>
      <c r="BK197" s="229">
        <f>ROUND(I197*H197,2)</f>
        <v>0</v>
      </c>
      <c r="BL197" s="20" t="s">
        <v>228</v>
      </c>
      <c r="BM197" s="228" t="s">
        <v>653</v>
      </c>
    </row>
    <row r="198" spans="1:47" s="2" customFormat="1" ht="12">
      <c r="A198" s="41"/>
      <c r="B198" s="42"/>
      <c r="C198" s="43"/>
      <c r="D198" s="230" t="s">
        <v>230</v>
      </c>
      <c r="E198" s="43"/>
      <c r="F198" s="231" t="s">
        <v>2752</v>
      </c>
      <c r="G198" s="43"/>
      <c r="H198" s="43"/>
      <c r="I198" s="232"/>
      <c r="J198" s="43"/>
      <c r="K198" s="43"/>
      <c r="L198" s="47"/>
      <c r="M198" s="233"/>
      <c r="N198" s="23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230</v>
      </c>
      <c r="AU198" s="20" t="s">
        <v>95</v>
      </c>
    </row>
    <row r="199" spans="1:65" s="2" customFormat="1" ht="16.5" customHeight="1">
      <c r="A199" s="41"/>
      <c r="B199" s="42"/>
      <c r="C199" s="217" t="s">
        <v>581</v>
      </c>
      <c r="D199" s="217" t="s">
        <v>223</v>
      </c>
      <c r="E199" s="218" t="s">
        <v>2753</v>
      </c>
      <c r="F199" s="219" t="s">
        <v>2754</v>
      </c>
      <c r="G199" s="220" t="s">
        <v>305</v>
      </c>
      <c r="H199" s="221">
        <v>80</v>
      </c>
      <c r="I199" s="222"/>
      <c r="J199" s="223">
        <f>ROUND(I199*H199,2)</f>
        <v>0</v>
      </c>
      <c r="K199" s="219" t="s">
        <v>632</v>
      </c>
      <c r="L199" s="47"/>
      <c r="M199" s="224" t="s">
        <v>19</v>
      </c>
      <c r="N199" s="225" t="s">
        <v>43</v>
      </c>
      <c r="O199" s="87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8" t="s">
        <v>228</v>
      </c>
      <c r="AT199" s="228" t="s">
        <v>223</v>
      </c>
      <c r="AU199" s="228" t="s">
        <v>95</v>
      </c>
      <c r="AY199" s="20" t="s">
        <v>221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0" t="s">
        <v>80</v>
      </c>
      <c r="BK199" s="229">
        <f>ROUND(I199*H199,2)</f>
        <v>0</v>
      </c>
      <c r="BL199" s="20" t="s">
        <v>228</v>
      </c>
      <c r="BM199" s="228" t="s">
        <v>884</v>
      </c>
    </row>
    <row r="200" spans="1:47" s="2" customFormat="1" ht="12">
      <c r="A200" s="41"/>
      <c r="B200" s="42"/>
      <c r="C200" s="43"/>
      <c r="D200" s="230" t="s">
        <v>230</v>
      </c>
      <c r="E200" s="43"/>
      <c r="F200" s="231" t="s">
        <v>2754</v>
      </c>
      <c r="G200" s="43"/>
      <c r="H200" s="43"/>
      <c r="I200" s="232"/>
      <c r="J200" s="43"/>
      <c r="K200" s="43"/>
      <c r="L200" s="47"/>
      <c r="M200" s="233"/>
      <c r="N200" s="23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230</v>
      </c>
      <c r="AU200" s="20" t="s">
        <v>95</v>
      </c>
    </row>
    <row r="201" spans="1:65" s="2" customFormat="1" ht="16.5" customHeight="1">
      <c r="A201" s="41"/>
      <c r="B201" s="42"/>
      <c r="C201" s="217" t="s">
        <v>585</v>
      </c>
      <c r="D201" s="217" t="s">
        <v>223</v>
      </c>
      <c r="E201" s="218" t="s">
        <v>2755</v>
      </c>
      <c r="F201" s="219" t="s">
        <v>2756</v>
      </c>
      <c r="G201" s="220" t="s">
        <v>336</v>
      </c>
      <c r="H201" s="221">
        <v>11</v>
      </c>
      <c r="I201" s="222"/>
      <c r="J201" s="223">
        <f>ROUND(I201*H201,2)</f>
        <v>0</v>
      </c>
      <c r="K201" s="219" t="s">
        <v>632</v>
      </c>
      <c r="L201" s="47"/>
      <c r="M201" s="224" t="s">
        <v>19</v>
      </c>
      <c r="N201" s="225" t="s">
        <v>43</v>
      </c>
      <c r="O201" s="87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8" t="s">
        <v>228</v>
      </c>
      <c r="AT201" s="228" t="s">
        <v>223</v>
      </c>
      <c r="AU201" s="228" t="s">
        <v>95</v>
      </c>
      <c r="AY201" s="20" t="s">
        <v>221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0" t="s">
        <v>80</v>
      </c>
      <c r="BK201" s="229">
        <f>ROUND(I201*H201,2)</f>
        <v>0</v>
      </c>
      <c r="BL201" s="20" t="s">
        <v>228</v>
      </c>
      <c r="BM201" s="228" t="s">
        <v>896</v>
      </c>
    </row>
    <row r="202" spans="1:47" s="2" customFormat="1" ht="12">
      <c r="A202" s="41"/>
      <c r="B202" s="42"/>
      <c r="C202" s="43"/>
      <c r="D202" s="230" t="s">
        <v>230</v>
      </c>
      <c r="E202" s="43"/>
      <c r="F202" s="231" t="s">
        <v>2756</v>
      </c>
      <c r="G202" s="43"/>
      <c r="H202" s="43"/>
      <c r="I202" s="232"/>
      <c r="J202" s="43"/>
      <c r="K202" s="43"/>
      <c r="L202" s="47"/>
      <c r="M202" s="233"/>
      <c r="N202" s="23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230</v>
      </c>
      <c r="AU202" s="20" t="s">
        <v>95</v>
      </c>
    </row>
    <row r="203" spans="1:65" s="2" customFormat="1" ht="16.5" customHeight="1">
      <c r="A203" s="41"/>
      <c r="B203" s="42"/>
      <c r="C203" s="217" t="s">
        <v>594</v>
      </c>
      <c r="D203" s="217" t="s">
        <v>223</v>
      </c>
      <c r="E203" s="218" t="s">
        <v>2757</v>
      </c>
      <c r="F203" s="219" t="s">
        <v>2758</v>
      </c>
      <c r="G203" s="220" t="s">
        <v>336</v>
      </c>
      <c r="H203" s="221">
        <v>4</v>
      </c>
      <c r="I203" s="222"/>
      <c r="J203" s="223">
        <f>ROUND(I203*H203,2)</f>
        <v>0</v>
      </c>
      <c r="K203" s="219" t="s">
        <v>632</v>
      </c>
      <c r="L203" s="47"/>
      <c r="M203" s="224" t="s">
        <v>19</v>
      </c>
      <c r="N203" s="225" t="s">
        <v>43</v>
      </c>
      <c r="O203" s="87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8" t="s">
        <v>228</v>
      </c>
      <c r="AT203" s="228" t="s">
        <v>223</v>
      </c>
      <c r="AU203" s="228" t="s">
        <v>95</v>
      </c>
      <c r="AY203" s="20" t="s">
        <v>221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0" t="s">
        <v>80</v>
      </c>
      <c r="BK203" s="229">
        <f>ROUND(I203*H203,2)</f>
        <v>0</v>
      </c>
      <c r="BL203" s="20" t="s">
        <v>228</v>
      </c>
      <c r="BM203" s="228" t="s">
        <v>909</v>
      </c>
    </row>
    <row r="204" spans="1:47" s="2" customFormat="1" ht="12">
      <c r="A204" s="41"/>
      <c r="B204" s="42"/>
      <c r="C204" s="43"/>
      <c r="D204" s="230" t="s">
        <v>230</v>
      </c>
      <c r="E204" s="43"/>
      <c r="F204" s="231" t="s">
        <v>2758</v>
      </c>
      <c r="G204" s="43"/>
      <c r="H204" s="43"/>
      <c r="I204" s="232"/>
      <c r="J204" s="43"/>
      <c r="K204" s="43"/>
      <c r="L204" s="47"/>
      <c r="M204" s="233"/>
      <c r="N204" s="234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230</v>
      </c>
      <c r="AU204" s="20" t="s">
        <v>95</v>
      </c>
    </row>
    <row r="205" spans="1:65" s="2" customFormat="1" ht="16.5" customHeight="1">
      <c r="A205" s="41"/>
      <c r="B205" s="42"/>
      <c r="C205" s="217" t="s">
        <v>602</v>
      </c>
      <c r="D205" s="217" t="s">
        <v>223</v>
      </c>
      <c r="E205" s="218" t="s">
        <v>2759</v>
      </c>
      <c r="F205" s="219" t="s">
        <v>2760</v>
      </c>
      <c r="G205" s="220" t="s">
        <v>336</v>
      </c>
      <c r="H205" s="221">
        <v>4</v>
      </c>
      <c r="I205" s="222"/>
      <c r="J205" s="223">
        <f>ROUND(I205*H205,2)</f>
        <v>0</v>
      </c>
      <c r="K205" s="219" t="s">
        <v>632</v>
      </c>
      <c r="L205" s="47"/>
      <c r="M205" s="224" t="s">
        <v>19</v>
      </c>
      <c r="N205" s="225" t="s">
        <v>43</v>
      </c>
      <c r="O205" s="87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8" t="s">
        <v>228</v>
      </c>
      <c r="AT205" s="228" t="s">
        <v>223</v>
      </c>
      <c r="AU205" s="228" t="s">
        <v>95</v>
      </c>
      <c r="AY205" s="20" t="s">
        <v>221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20" t="s">
        <v>80</v>
      </c>
      <c r="BK205" s="229">
        <f>ROUND(I205*H205,2)</f>
        <v>0</v>
      </c>
      <c r="BL205" s="20" t="s">
        <v>228</v>
      </c>
      <c r="BM205" s="228" t="s">
        <v>923</v>
      </c>
    </row>
    <row r="206" spans="1:47" s="2" customFormat="1" ht="12">
      <c r="A206" s="41"/>
      <c r="B206" s="42"/>
      <c r="C206" s="43"/>
      <c r="D206" s="230" t="s">
        <v>230</v>
      </c>
      <c r="E206" s="43"/>
      <c r="F206" s="231" t="s">
        <v>2760</v>
      </c>
      <c r="G206" s="43"/>
      <c r="H206" s="43"/>
      <c r="I206" s="232"/>
      <c r="J206" s="43"/>
      <c r="K206" s="43"/>
      <c r="L206" s="47"/>
      <c r="M206" s="233"/>
      <c r="N206" s="23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230</v>
      </c>
      <c r="AU206" s="20" t="s">
        <v>95</v>
      </c>
    </row>
    <row r="207" spans="1:65" s="2" customFormat="1" ht="16.5" customHeight="1">
      <c r="A207" s="41"/>
      <c r="B207" s="42"/>
      <c r="C207" s="217" t="s">
        <v>609</v>
      </c>
      <c r="D207" s="217" t="s">
        <v>223</v>
      </c>
      <c r="E207" s="218" t="s">
        <v>2761</v>
      </c>
      <c r="F207" s="219" t="s">
        <v>2762</v>
      </c>
      <c r="G207" s="220" t="s">
        <v>336</v>
      </c>
      <c r="H207" s="221">
        <v>80</v>
      </c>
      <c r="I207" s="222"/>
      <c r="J207" s="223">
        <f>ROUND(I207*H207,2)</f>
        <v>0</v>
      </c>
      <c r="K207" s="219" t="s">
        <v>632</v>
      </c>
      <c r="L207" s="47"/>
      <c r="M207" s="224" t="s">
        <v>19</v>
      </c>
      <c r="N207" s="225" t="s">
        <v>43</v>
      </c>
      <c r="O207" s="87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8" t="s">
        <v>228</v>
      </c>
      <c r="AT207" s="228" t="s">
        <v>223</v>
      </c>
      <c r="AU207" s="228" t="s">
        <v>95</v>
      </c>
      <c r="AY207" s="20" t="s">
        <v>221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0" t="s">
        <v>80</v>
      </c>
      <c r="BK207" s="229">
        <f>ROUND(I207*H207,2)</f>
        <v>0</v>
      </c>
      <c r="BL207" s="20" t="s">
        <v>228</v>
      </c>
      <c r="BM207" s="228" t="s">
        <v>934</v>
      </c>
    </row>
    <row r="208" spans="1:47" s="2" customFormat="1" ht="12">
      <c r="A208" s="41"/>
      <c r="B208" s="42"/>
      <c r="C208" s="43"/>
      <c r="D208" s="230" t="s">
        <v>230</v>
      </c>
      <c r="E208" s="43"/>
      <c r="F208" s="231" t="s">
        <v>2762</v>
      </c>
      <c r="G208" s="43"/>
      <c r="H208" s="43"/>
      <c r="I208" s="232"/>
      <c r="J208" s="43"/>
      <c r="K208" s="43"/>
      <c r="L208" s="47"/>
      <c r="M208" s="233"/>
      <c r="N208" s="23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230</v>
      </c>
      <c r="AU208" s="20" t="s">
        <v>95</v>
      </c>
    </row>
    <row r="209" spans="1:65" s="2" customFormat="1" ht="16.5" customHeight="1">
      <c r="A209" s="41"/>
      <c r="B209" s="42"/>
      <c r="C209" s="217" t="s">
        <v>615</v>
      </c>
      <c r="D209" s="217" t="s">
        <v>223</v>
      </c>
      <c r="E209" s="218" t="s">
        <v>2763</v>
      </c>
      <c r="F209" s="219" t="s">
        <v>2764</v>
      </c>
      <c r="G209" s="220" t="s">
        <v>305</v>
      </c>
      <c r="H209" s="221">
        <v>20</v>
      </c>
      <c r="I209" s="222"/>
      <c r="J209" s="223">
        <f>ROUND(I209*H209,2)</f>
        <v>0</v>
      </c>
      <c r="K209" s="219" t="s">
        <v>632</v>
      </c>
      <c r="L209" s="47"/>
      <c r="M209" s="224" t="s">
        <v>19</v>
      </c>
      <c r="N209" s="225" t="s">
        <v>43</v>
      </c>
      <c r="O209" s="87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8" t="s">
        <v>228</v>
      </c>
      <c r="AT209" s="228" t="s">
        <v>223</v>
      </c>
      <c r="AU209" s="228" t="s">
        <v>95</v>
      </c>
      <c r="AY209" s="20" t="s">
        <v>221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20" t="s">
        <v>80</v>
      </c>
      <c r="BK209" s="229">
        <f>ROUND(I209*H209,2)</f>
        <v>0</v>
      </c>
      <c r="BL209" s="20" t="s">
        <v>228</v>
      </c>
      <c r="BM209" s="228" t="s">
        <v>948</v>
      </c>
    </row>
    <row r="210" spans="1:47" s="2" customFormat="1" ht="12">
      <c r="A210" s="41"/>
      <c r="B210" s="42"/>
      <c r="C210" s="43"/>
      <c r="D210" s="230" t="s">
        <v>230</v>
      </c>
      <c r="E210" s="43"/>
      <c r="F210" s="231" t="s">
        <v>2764</v>
      </c>
      <c r="G210" s="43"/>
      <c r="H210" s="43"/>
      <c r="I210" s="232"/>
      <c r="J210" s="43"/>
      <c r="K210" s="43"/>
      <c r="L210" s="47"/>
      <c r="M210" s="233"/>
      <c r="N210" s="23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230</v>
      </c>
      <c r="AU210" s="20" t="s">
        <v>95</v>
      </c>
    </row>
    <row r="211" spans="1:65" s="2" customFormat="1" ht="16.5" customHeight="1">
      <c r="A211" s="41"/>
      <c r="B211" s="42"/>
      <c r="C211" s="217" t="s">
        <v>622</v>
      </c>
      <c r="D211" s="217" t="s">
        <v>223</v>
      </c>
      <c r="E211" s="218" t="s">
        <v>2765</v>
      </c>
      <c r="F211" s="219" t="s">
        <v>2766</v>
      </c>
      <c r="G211" s="220" t="s">
        <v>336</v>
      </c>
      <c r="H211" s="221">
        <v>20</v>
      </c>
      <c r="I211" s="222"/>
      <c r="J211" s="223">
        <f>ROUND(I211*H211,2)</f>
        <v>0</v>
      </c>
      <c r="K211" s="219" t="s">
        <v>632</v>
      </c>
      <c r="L211" s="47"/>
      <c r="M211" s="224" t="s">
        <v>19</v>
      </c>
      <c r="N211" s="225" t="s">
        <v>43</v>
      </c>
      <c r="O211" s="87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8" t="s">
        <v>228</v>
      </c>
      <c r="AT211" s="228" t="s">
        <v>223</v>
      </c>
      <c r="AU211" s="228" t="s">
        <v>95</v>
      </c>
      <c r="AY211" s="20" t="s">
        <v>221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0" t="s">
        <v>80</v>
      </c>
      <c r="BK211" s="229">
        <f>ROUND(I211*H211,2)</f>
        <v>0</v>
      </c>
      <c r="BL211" s="20" t="s">
        <v>228</v>
      </c>
      <c r="BM211" s="228" t="s">
        <v>958</v>
      </c>
    </row>
    <row r="212" spans="1:47" s="2" customFormat="1" ht="12">
      <c r="A212" s="41"/>
      <c r="B212" s="42"/>
      <c r="C212" s="43"/>
      <c r="D212" s="230" t="s">
        <v>230</v>
      </c>
      <c r="E212" s="43"/>
      <c r="F212" s="231" t="s">
        <v>2766</v>
      </c>
      <c r="G212" s="43"/>
      <c r="H212" s="43"/>
      <c r="I212" s="232"/>
      <c r="J212" s="43"/>
      <c r="K212" s="43"/>
      <c r="L212" s="47"/>
      <c r="M212" s="233"/>
      <c r="N212" s="234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230</v>
      </c>
      <c r="AU212" s="20" t="s">
        <v>95</v>
      </c>
    </row>
    <row r="213" spans="1:65" s="2" customFormat="1" ht="16.5" customHeight="1">
      <c r="A213" s="41"/>
      <c r="B213" s="42"/>
      <c r="C213" s="217" t="s">
        <v>629</v>
      </c>
      <c r="D213" s="217" t="s">
        <v>223</v>
      </c>
      <c r="E213" s="218" t="s">
        <v>2767</v>
      </c>
      <c r="F213" s="219" t="s">
        <v>2768</v>
      </c>
      <c r="G213" s="220" t="s">
        <v>336</v>
      </c>
      <c r="H213" s="221">
        <v>5</v>
      </c>
      <c r="I213" s="222"/>
      <c r="J213" s="223">
        <f>ROUND(I213*H213,2)</f>
        <v>0</v>
      </c>
      <c r="K213" s="219" t="s">
        <v>632</v>
      </c>
      <c r="L213" s="47"/>
      <c r="M213" s="224" t="s">
        <v>19</v>
      </c>
      <c r="N213" s="225" t="s">
        <v>43</v>
      </c>
      <c r="O213" s="87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28" t="s">
        <v>228</v>
      </c>
      <c r="AT213" s="228" t="s">
        <v>223</v>
      </c>
      <c r="AU213" s="228" t="s">
        <v>95</v>
      </c>
      <c r="AY213" s="20" t="s">
        <v>221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0" t="s">
        <v>80</v>
      </c>
      <c r="BK213" s="229">
        <f>ROUND(I213*H213,2)</f>
        <v>0</v>
      </c>
      <c r="BL213" s="20" t="s">
        <v>228</v>
      </c>
      <c r="BM213" s="228" t="s">
        <v>967</v>
      </c>
    </row>
    <row r="214" spans="1:47" s="2" customFormat="1" ht="12">
      <c r="A214" s="41"/>
      <c r="B214" s="42"/>
      <c r="C214" s="43"/>
      <c r="D214" s="230" t="s">
        <v>230</v>
      </c>
      <c r="E214" s="43"/>
      <c r="F214" s="231" t="s">
        <v>2768</v>
      </c>
      <c r="G214" s="43"/>
      <c r="H214" s="43"/>
      <c r="I214" s="232"/>
      <c r="J214" s="43"/>
      <c r="K214" s="43"/>
      <c r="L214" s="47"/>
      <c r="M214" s="233"/>
      <c r="N214" s="23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230</v>
      </c>
      <c r="AU214" s="20" t="s">
        <v>95</v>
      </c>
    </row>
    <row r="215" spans="1:65" s="2" customFormat="1" ht="16.5" customHeight="1">
      <c r="A215" s="41"/>
      <c r="B215" s="42"/>
      <c r="C215" s="217" t="s">
        <v>635</v>
      </c>
      <c r="D215" s="217" t="s">
        <v>223</v>
      </c>
      <c r="E215" s="218" t="s">
        <v>2769</v>
      </c>
      <c r="F215" s="219" t="s">
        <v>2770</v>
      </c>
      <c r="G215" s="220" t="s">
        <v>336</v>
      </c>
      <c r="H215" s="221">
        <v>5</v>
      </c>
      <c r="I215" s="222"/>
      <c r="J215" s="223">
        <f>ROUND(I215*H215,2)</f>
        <v>0</v>
      </c>
      <c r="K215" s="219" t="s">
        <v>632</v>
      </c>
      <c r="L215" s="47"/>
      <c r="M215" s="224" t="s">
        <v>19</v>
      </c>
      <c r="N215" s="225" t="s">
        <v>43</v>
      </c>
      <c r="O215" s="87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8" t="s">
        <v>228</v>
      </c>
      <c r="AT215" s="228" t="s">
        <v>223</v>
      </c>
      <c r="AU215" s="228" t="s">
        <v>95</v>
      </c>
      <c r="AY215" s="20" t="s">
        <v>221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20" t="s">
        <v>80</v>
      </c>
      <c r="BK215" s="229">
        <f>ROUND(I215*H215,2)</f>
        <v>0</v>
      </c>
      <c r="BL215" s="20" t="s">
        <v>228</v>
      </c>
      <c r="BM215" s="228" t="s">
        <v>977</v>
      </c>
    </row>
    <row r="216" spans="1:47" s="2" customFormat="1" ht="12">
      <c r="A216" s="41"/>
      <c r="B216" s="42"/>
      <c r="C216" s="43"/>
      <c r="D216" s="230" t="s">
        <v>230</v>
      </c>
      <c r="E216" s="43"/>
      <c r="F216" s="231" t="s">
        <v>2770</v>
      </c>
      <c r="G216" s="43"/>
      <c r="H216" s="43"/>
      <c r="I216" s="232"/>
      <c r="J216" s="43"/>
      <c r="K216" s="43"/>
      <c r="L216" s="47"/>
      <c r="M216" s="233"/>
      <c r="N216" s="234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230</v>
      </c>
      <c r="AU216" s="20" t="s">
        <v>95</v>
      </c>
    </row>
    <row r="217" spans="1:65" s="2" customFormat="1" ht="16.5" customHeight="1">
      <c r="A217" s="41"/>
      <c r="B217" s="42"/>
      <c r="C217" s="217" t="s">
        <v>640</v>
      </c>
      <c r="D217" s="217" t="s">
        <v>223</v>
      </c>
      <c r="E217" s="218" t="s">
        <v>2771</v>
      </c>
      <c r="F217" s="219" t="s">
        <v>2772</v>
      </c>
      <c r="G217" s="220" t="s">
        <v>336</v>
      </c>
      <c r="H217" s="221">
        <v>5</v>
      </c>
      <c r="I217" s="222"/>
      <c r="J217" s="223">
        <f>ROUND(I217*H217,2)</f>
        <v>0</v>
      </c>
      <c r="K217" s="219" t="s">
        <v>632</v>
      </c>
      <c r="L217" s="47"/>
      <c r="M217" s="224" t="s">
        <v>19</v>
      </c>
      <c r="N217" s="225" t="s">
        <v>43</v>
      </c>
      <c r="O217" s="87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8" t="s">
        <v>228</v>
      </c>
      <c r="AT217" s="228" t="s">
        <v>223</v>
      </c>
      <c r="AU217" s="228" t="s">
        <v>95</v>
      </c>
      <c r="AY217" s="20" t="s">
        <v>221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20" t="s">
        <v>80</v>
      </c>
      <c r="BK217" s="229">
        <f>ROUND(I217*H217,2)</f>
        <v>0</v>
      </c>
      <c r="BL217" s="20" t="s">
        <v>228</v>
      </c>
      <c r="BM217" s="228" t="s">
        <v>988</v>
      </c>
    </row>
    <row r="218" spans="1:47" s="2" customFormat="1" ht="12">
      <c r="A218" s="41"/>
      <c r="B218" s="42"/>
      <c r="C218" s="43"/>
      <c r="D218" s="230" t="s">
        <v>230</v>
      </c>
      <c r="E218" s="43"/>
      <c r="F218" s="231" t="s">
        <v>2772</v>
      </c>
      <c r="G218" s="43"/>
      <c r="H218" s="43"/>
      <c r="I218" s="232"/>
      <c r="J218" s="43"/>
      <c r="K218" s="43"/>
      <c r="L218" s="47"/>
      <c r="M218" s="233"/>
      <c r="N218" s="23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230</v>
      </c>
      <c r="AU218" s="20" t="s">
        <v>95</v>
      </c>
    </row>
    <row r="219" spans="1:65" s="2" customFormat="1" ht="16.5" customHeight="1">
      <c r="A219" s="41"/>
      <c r="B219" s="42"/>
      <c r="C219" s="217" t="s">
        <v>646</v>
      </c>
      <c r="D219" s="217" t="s">
        <v>223</v>
      </c>
      <c r="E219" s="218" t="s">
        <v>2773</v>
      </c>
      <c r="F219" s="219" t="s">
        <v>2774</v>
      </c>
      <c r="G219" s="220" t="s">
        <v>305</v>
      </c>
      <c r="H219" s="221">
        <v>20</v>
      </c>
      <c r="I219" s="222"/>
      <c r="J219" s="223">
        <f>ROUND(I219*H219,2)</f>
        <v>0</v>
      </c>
      <c r="K219" s="219" t="s">
        <v>632</v>
      </c>
      <c r="L219" s="47"/>
      <c r="M219" s="224" t="s">
        <v>19</v>
      </c>
      <c r="N219" s="225" t="s">
        <v>43</v>
      </c>
      <c r="O219" s="87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8" t="s">
        <v>228</v>
      </c>
      <c r="AT219" s="228" t="s">
        <v>223</v>
      </c>
      <c r="AU219" s="228" t="s">
        <v>95</v>
      </c>
      <c r="AY219" s="20" t="s">
        <v>221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20" t="s">
        <v>80</v>
      </c>
      <c r="BK219" s="229">
        <f>ROUND(I219*H219,2)</f>
        <v>0</v>
      </c>
      <c r="BL219" s="20" t="s">
        <v>228</v>
      </c>
      <c r="BM219" s="228" t="s">
        <v>1002</v>
      </c>
    </row>
    <row r="220" spans="1:47" s="2" customFormat="1" ht="12">
      <c r="A220" s="41"/>
      <c r="B220" s="42"/>
      <c r="C220" s="43"/>
      <c r="D220" s="230" t="s">
        <v>230</v>
      </c>
      <c r="E220" s="43"/>
      <c r="F220" s="231" t="s">
        <v>2774</v>
      </c>
      <c r="G220" s="43"/>
      <c r="H220" s="43"/>
      <c r="I220" s="232"/>
      <c r="J220" s="43"/>
      <c r="K220" s="43"/>
      <c r="L220" s="47"/>
      <c r="M220" s="233"/>
      <c r="N220" s="23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230</v>
      </c>
      <c r="AU220" s="20" t="s">
        <v>95</v>
      </c>
    </row>
    <row r="221" spans="1:65" s="2" customFormat="1" ht="16.5" customHeight="1">
      <c r="A221" s="41"/>
      <c r="B221" s="42"/>
      <c r="C221" s="217" t="s">
        <v>655</v>
      </c>
      <c r="D221" s="217" t="s">
        <v>223</v>
      </c>
      <c r="E221" s="218" t="s">
        <v>2775</v>
      </c>
      <c r="F221" s="219" t="s">
        <v>2776</v>
      </c>
      <c r="G221" s="220" t="s">
        <v>336</v>
      </c>
      <c r="H221" s="221">
        <v>5</v>
      </c>
      <c r="I221" s="222"/>
      <c r="J221" s="223">
        <f>ROUND(I221*H221,2)</f>
        <v>0</v>
      </c>
      <c r="K221" s="219" t="s">
        <v>632</v>
      </c>
      <c r="L221" s="47"/>
      <c r="M221" s="224" t="s">
        <v>19</v>
      </c>
      <c r="N221" s="225" t="s">
        <v>43</v>
      </c>
      <c r="O221" s="87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8" t="s">
        <v>228</v>
      </c>
      <c r="AT221" s="228" t="s">
        <v>223</v>
      </c>
      <c r="AU221" s="228" t="s">
        <v>95</v>
      </c>
      <c r="AY221" s="20" t="s">
        <v>221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0" t="s">
        <v>80</v>
      </c>
      <c r="BK221" s="229">
        <f>ROUND(I221*H221,2)</f>
        <v>0</v>
      </c>
      <c r="BL221" s="20" t="s">
        <v>228</v>
      </c>
      <c r="BM221" s="228" t="s">
        <v>1015</v>
      </c>
    </row>
    <row r="222" spans="1:47" s="2" customFormat="1" ht="12">
      <c r="A222" s="41"/>
      <c r="B222" s="42"/>
      <c r="C222" s="43"/>
      <c r="D222" s="230" t="s">
        <v>230</v>
      </c>
      <c r="E222" s="43"/>
      <c r="F222" s="231" t="s">
        <v>2776</v>
      </c>
      <c r="G222" s="43"/>
      <c r="H222" s="43"/>
      <c r="I222" s="232"/>
      <c r="J222" s="43"/>
      <c r="K222" s="43"/>
      <c r="L222" s="47"/>
      <c r="M222" s="233"/>
      <c r="N222" s="23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230</v>
      </c>
      <c r="AU222" s="20" t="s">
        <v>95</v>
      </c>
    </row>
    <row r="223" spans="1:65" s="2" customFormat="1" ht="16.5" customHeight="1">
      <c r="A223" s="41"/>
      <c r="B223" s="42"/>
      <c r="C223" s="217" t="s">
        <v>662</v>
      </c>
      <c r="D223" s="217" t="s">
        <v>223</v>
      </c>
      <c r="E223" s="218" t="s">
        <v>2777</v>
      </c>
      <c r="F223" s="219" t="s">
        <v>2778</v>
      </c>
      <c r="G223" s="220" t="s">
        <v>336</v>
      </c>
      <c r="H223" s="221">
        <v>1</v>
      </c>
      <c r="I223" s="222"/>
      <c r="J223" s="223">
        <f>ROUND(I223*H223,2)</f>
        <v>0</v>
      </c>
      <c r="K223" s="219" t="s">
        <v>632</v>
      </c>
      <c r="L223" s="47"/>
      <c r="M223" s="224" t="s">
        <v>19</v>
      </c>
      <c r="N223" s="225" t="s">
        <v>43</v>
      </c>
      <c r="O223" s="87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8" t="s">
        <v>228</v>
      </c>
      <c r="AT223" s="228" t="s">
        <v>223</v>
      </c>
      <c r="AU223" s="228" t="s">
        <v>95</v>
      </c>
      <c r="AY223" s="20" t="s">
        <v>221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0" t="s">
        <v>80</v>
      </c>
      <c r="BK223" s="229">
        <f>ROUND(I223*H223,2)</f>
        <v>0</v>
      </c>
      <c r="BL223" s="20" t="s">
        <v>228</v>
      </c>
      <c r="BM223" s="228" t="s">
        <v>165</v>
      </c>
    </row>
    <row r="224" spans="1:47" s="2" customFormat="1" ht="12">
      <c r="A224" s="41"/>
      <c r="B224" s="42"/>
      <c r="C224" s="43"/>
      <c r="D224" s="230" t="s">
        <v>230</v>
      </c>
      <c r="E224" s="43"/>
      <c r="F224" s="231" t="s">
        <v>2778</v>
      </c>
      <c r="G224" s="43"/>
      <c r="H224" s="43"/>
      <c r="I224" s="232"/>
      <c r="J224" s="43"/>
      <c r="K224" s="43"/>
      <c r="L224" s="47"/>
      <c r="M224" s="233"/>
      <c r="N224" s="23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230</v>
      </c>
      <c r="AU224" s="20" t="s">
        <v>95</v>
      </c>
    </row>
    <row r="225" spans="1:65" s="2" customFormat="1" ht="16.5" customHeight="1">
      <c r="A225" s="41"/>
      <c r="B225" s="42"/>
      <c r="C225" s="217" t="s">
        <v>404</v>
      </c>
      <c r="D225" s="217" t="s">
        <v>223</v>
      </c>
      <c r="E225" s="218" t="s">
        <v>2779</v>
      </c>
      <c r="F225" s="219" t="s">
        <v>2780</v>
      </c>
      <c r="G225" s="220" t="s">
        <v>336</v>
      </c>
      <c r="H225" s="221">
        <v>8</v>
      </c>
      <c r="I225" s="222"/>
      <c r="J225" s="223">
        <f>ROUND(I225*H225,2)</f>
        <v>0</v>
      </c>
      <c r="K225" s="219" t="s">
        <v>632</v>
      </c>
      <c r="L225" s="47"/>
      <c r="M225" s="224" t="s">
        <v>19</v>
      </c>
      <c r="N225" s="225" t="s">
        <v>43</v>
      </c>
      <c r="O225" s="87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8" t="s">
        <v>228</v>
      </c>
      <c r="AT225" s="228" t="s">
        <v>223</v>
      </c>
      <c r="AU225" s="228" t="s">
        <v>95</v>
      </c>
      <c r="AY225" s="20" t="s">
        <v>221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0" t="s">
        <v>80</v>
      </c>
      <c r="BK225" s="229">
        <f>ROUND(I225*H225,2)</f>
        <v>0</v>
      </c>
      <c r="BL225" s="20" t="s">
        <v>228</v>
      </c>
      <c r="BM225" s="228" t="s">
        <v>1039</v>
      </c>
    </row>
    <row r="226" spans="1:47" s="2" customFormat="1" ht="12">
      <c r="A226" s="41"/>
      <c r="B226" s="42"/>
      <c r="C226" s="43"/>
      <c r="D226" s="230" t="s">
        <v>230</v>
      </c>
      <c r="E226" s="43"/>
      <c r="F226" s="231" t="s">
        <v>2780</v>
      </c>
      <c r="G226" s="43"/>
      <c r="H226" s="43"/>
      <c r="I226" s="232"/>
      <c r="J226" s="43"/>
      <c r="K226" s="43"/>
      <c r="L226" s="47"/>
      <c r="M226" s="233"/>
      <c r="N226" s="23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230</v>
      </c>
      <c r="AU226" s="20" t="s">
        <v>95</v>
      </c>
    </row>
    <row r="227" spans="1:65" s="2" customFormat="1" ht="16.5" customHeight="1">
      <c r="A227" s="41"/>
      <c r="B227" s="42"/>
      <c r="C227" s="217" t="s">
        <v>452</v>
      </c>
      <c r="D227" s="217" t="s">
        <v>223</v>
      </c>
      <c r="E227" s="218" t="s">
        <v>2781</v>
      </c>
      <c r="F227" s="219" t="s">
        <v>2782</v>
      </c>
      <c r="G227" s="220" t="s">
        <v>305</v>
      </c>
      <c r="H227" s="221">
        <v>130</v>
      </c>
      <c r="I227" s="222"/>
      <c r="J227" s="223">
        <f>ROUND(I227*H227,2)</f>
        <v>0</v>
      </c>
      <c r="K227" s="219" t="s">
        <v>632</v>
      </c>
      <c r="L227" s="47"/>
      <c r="M227" s="224" t="s">
        <v>19</v>
      </c>
      <c r="N227" s="225" t="s">
        <v>43</v>
      </c>
      <c r="O227" s="87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8" t="s">
        <v>228</v>
      </c>
      <c r="AT227" s="228" t="s">
        <v>223</v>
      </c>
      <c r="AU227" s="228" t="s">
        <v>95</v>
      </c>
      <c r="AY227" s="20" t="s">
        <v>221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0" t="s">
        <v>80</v>
      </c>
      <c r="BK227" s="229">
        <f>ROUND(I227*H227,2)</f>
        <v>0</v>
      </c>
      <c r="BL227" s="20" t="s">
        <v>228</v>
      </c>
      <c r="BM227" s="228" t="s">
        <v>1051</v>
      </c>
    </row>
    <row r="228" spans="1:47" s="2" customFormat="1" ht="12">
      <c r="A228" s="41"/>
      <c r="B228" s="42"/>
      <c r="C228" s="43"/>
      <c r="D228" s="230" t="s">
        <v>230</v>
      </c>
      <c r="E228" s="43"/>
      <c r="F228" s="231" t="s">
        <v>2782</v>
      </c>
      <c r="G228" s="43"/>
      <c r="H228" s="43"/>
      <c r="I228" s="232"/>
      <c r="J228" s="43"/>
      <c r="K228" s="43"/>
      <c r="L228" s="47"/>
      <c r="M228" s="233"/>
      <c r="N228" s="23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230</v>
      </c>
      <c r="AU228" s="20" t="s">
        <v>95</v>
      </c>
    </row>
    <row r="229" spans="1:65" s="2" customFormat="1" ht="16.5" customHeight="1">
      <c r="A229" s="41"/>
      <c r="B229" s="42"/>
      <c r="C229" s="217" t="s">
        <v>592</v>
      </c>
      <c r="D229" s="217" t="s">
        <v>223</v>
      </c>
      <c r="E229" s="218" t="s">
        <v>2783</v>
      </c>
      <c r="F229" s="219" t="s">
        <v>2784</v>
      </c>
      <c r="G229" s="220" t="s">
        <v>336</v>
      </c>
      <c r="H229" s="221">
        <v>1</v>
      </c>
      <c r="I229" s="222"/>
      <c r="J229" s="223">
        <f>ROUND(I229*H229,2)</f>
        <v>0</v>
      </c>
      <c r="K229" s="219" t="s">
        <v>632</v>
      </c>
      <c r="L229" s="47"/>
      <c r="M229" s="224" t="s">
        <v>19</v>
      </c>
      <c r="N229" s="225" t="s">
        <v>43</v>
      </c>
      <c r="O229" s="87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8" t="s">
        <v>228</v>
      </c>
      <c r="AT229" s="228" t="s">
        <v>223</v>
      </c>
      <c r="AU229" s="228" t="s">
        <v>95</v>
      </c>
      <c r="AY229" s="20" t="s">
        <v>221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0" t="s">
        <v>80</v>
      </c>
      <c r="BK229" s="229">
        <f>ROUND(I229*H229,2)</f>
        <v>0</v>
      </c>
      <c r="BL229" s="20" t="s">
        <v>228</v>
      </c>
      <c r="BM229" s="228" t="s">
        <v>1063</v>
      </c>
    </row>
    <row r="230" spans="1:47" s="2" customFormat="1" ht="12">
      <c r="A230" s="41"/>
      <c r="B230" s="42"/>
      <c r="C230" s="43"/>
      <c r="D230" s="230" t="s">
        <v>230</v>
      </c>
      <c r="E230" s="43"/>
      <c r="F230" s="231" t="s">
        <v>2784</v>
      </c>
      <c r="G230" s="43"/>
      <c r="H230" s="43"/>
      <c r="I230" s="232"/>
      <c r="J230" s="43"/>
      <c r="K230" s="43"/>
      <c r="L230" s="47"/>
      <c r="M230" s="233"/>
      <c r="N230" s="23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230</v>
      </c>
      <c r="AU230" s="20" t="s">
        <v>95</v>
      </c>
    </row>
    <row r="231" spans="1:63" s="12" customFormat="1" ht="20.85" customHeight="1">
      <c r="A231" s="12"/>
      <c r="B231" s="201"/>
      <c r="C231" s="202"/>
      <c r="D231" s="203" t="s">
        <v>71</v>
      </c>
      <c r="E231" s="215" t="s">
        <v>2785</v>
      </c>
      <c r="F231" s="215" t="s">
        <v>2786</v>
      </c>
      <c r="G231" s="202"/>
      <c r="H231" s="202"/>
      <c r="I231" s="205"/>
      <c r="J231" s="216">
        <f>BK231</f>
        <v>0</v>
      </c>
      <c r="K231" s="202"/>
      <c r="L231" s="207"/>
      <c r="M231" s="208"/>
      <c r="N231" s="209"/>
      <c r="O231" s="209"/>
      <c r="P231" s="210">
        <f>SUM(P232:P239)</f>
        <v>0</v>
      </c>
      <c r="Q231" s="209"/>
      <c r="R231" s="210">
        <f>SUM(R232:R239)</f>
        <v>0</v>
      </c>
      <c r="S231" s="209"/>
      <c r="T231" s="211">
        <f>SUM(T232:T239)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2" t="s">
        <v>80</v>
      </c>
      <c r="AT231" s="213" t="s">
        <v>71</v>
      </c>
      <c r="AU231" s="213" t="s">
        <v>82</v>
      </c>
      <c r="AY231" s="212" t="s">
        <v>221</v>
      </c>
      <c r="BK231" s="214">
        <f>SUM(BK232:BK239)</f>
        <v>0</v>
      </c>
    </row>
    <row r="232" spans="1:65" s="2" customFormat="1" ht="21.75" customHeight="1">
      <c r="A232" s="41"/>
      <c r="B232" s="42"/>
      <c r="C232" s="217" t="s">
        <v>684</v>
      </c>
      <c r="D232" s="217" t="s">
        <v>223</v>
      </c>
      <c r="E232" s="218" t="s">
        <v>2787</v>
      </c>
      <c r="F232" s="219" t="s">
        <v>2788</v>
      </c>
      <c r="G232" s="220" t="s">
        <v>336</v>
      </c>
      <c r="H232" s="221">
        <v>1</v>
      </c>
      <c r="I232" s="222"/>
      <c r="J232" s="223">
        <f>ROUND(I232*H232,2)</f>
        <v>0</v>
      </c>
      <c r="K232" s="219" t="s">
        <v>632</v>
      </c>
      <c r="L232" s="47"/>
      <c r="M232" s="224" t="s">
        <v>19</v>
      </c>
      <c r="N232" s="225" t="s">
        <v>43</v>
      </c>
      <c r="O232" s="87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8" t="s">
        <v>228</v>
      </c>
      <c r="AT232" s="228" t="s">
        <v>223</v>
      </c>
      <c r="AU232" s="228" t="s">
        <v>95</v>
      </c>
      <c r="AY232" s="20" t="s">
        <v>221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20" t="s">
        <v>80</v>
      </c>
      <c r="BK232" s="229">
        <f>ROUND(I232*H232,2)</f>
        <v>0</v>
      </c>
      <c r="BL232" s="20" t="s">
        <v>228</v>
      </c>
      <c r="BM232" s="228" t="s">
        <v>1073</v>
      </c>
    </row>
    <row r="233" spans="1:47" s="2" customFormat="1" ht="12">
      <c r="A233" s="41"/>
      <c r="B233" s="42"/>
      <c r="C233" s="43"/>
      <c r="D233" s="230" t="s">
        <v>230</v>
      </c>
      <c r="E233" s="43"/>
      <c r="F233" s="231" t="s">
        <v>2788</v>
      </c>
      <c r="G233" s="43"/>
      <c r="H233" s="43"/>
      <c r="I233" s="232"/>
      <c r="J233" s="43"/>
      <c r="K233" s="43"/>
      <c r="L233" s="47"/>
      <c r="M233" s="233"/>
      <c r="N233" s="23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230</v>
      </c>
      <c r="AU233" s="20" t="s">
        <v>95</v>
      </c>
    </row>
    <row r="234" spans="1:65" s="2" customFormat="1" ht="16.5" customHeight="1">
      <c r="A234" s="41"/>
      <c r="B234" s="42"/>
      <c r="C234" s="217" t="s">
        <v>690</v>
      </c>
      <c r="D234" s="217" t="s">
        <v>223</v>
      </c>
      <c r="E234" s="218" t="s">
        <v>2789</v>
      </c>
      <c r="F234" s="219" t="s">
        <v>2790</v>
      </c>
      <c r="G234" s="220" t="s">
        <v>336</v>
      </c>
      <c r="H234" s="221">
        <v>60</v>
      </c>
      <c r="I234" s="222"/>
      <c r="J234" s="223">
        <f>ROUND(I234*H234,2)</f>
        <v>0</v>
      </c>
      <c r="K234" s="219" t="s">
        <v>632</v>
      </c>
      <c r="L234" s="47"/>
      <c r="M234" s="224" t="s">
        <v>19</v>
      </c>
      <c r="N234" s="225" t="s">
        <v>43</v>
      </c>
      <c r="O234" s="87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8" t="s">
        <v>228</v>
      </c>
      <c r="AT234" s="228" t="s">
        <v>223</v>
      </c>
      <c r="AU234" s="228" t="s">
        <v>95</v>
      </c>
      <c r="AY234" s="20" t="s">
        <v>221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20" t="s">
        <v>80</v>
      </c>
      <c r="BK234" s="229">
        <f>ROUND(I234*H234,2)</f>
        <v>0</v>
      </c>
      <c r="BL234" s="20" t="s">
        <v>228</v>
      </c>
      <c r="BM234" s="228" t="s">
        <v>1085</v>
      </c>
    </row>
    <row r="235" spans="1:47" s="2" customFormat="1" ht="12">
      <c r="A235" s="41"/>
      <c r="B235" s="42"/>
      <c r="C235" s="43"/>
      <c r="D235" s="230" t="s">
        <v>230</v>
      </c>
      <c r="E235" s="43"/>
      <c r="F235" s="231" t="s">
        <v>2790</v>
      </c>
      <c r="G235" s="43"/>
      <c r="H235" s="43"/>
      <c r="I235" s="232"/>
      <c r="J235" s="43"/>
      <c r="K235" s="43"/>
      <c r="L235" s="47"/>
      <c r="M235" s="233"/>
      <c r="N235" s="23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230</v>
      </c>
      <c r="AU235" s="20" t="s">
        <v>95</v>
      </c>
    </row>
    <row r="236" spans="1:65" s="2" customFormat="1" ht="16.5" customHeight="1">
      <c r="A236" s="41"/>
      <c r="B236" s="42"/>
      <c r="C236" s="217" t="s">
        <v>697</v>
      </c>
      <c r="D236" s="217" t="s">
        <v>223</v>
      </c>
      <c r="E236" s="218" t="s">
        <v>2791</v>
      </c>
      <c r="F236" s="219" t="s">
        <v>2792</v>
      </c>
      <c r="G236" s="220" t="s">
        <v>336</v>
      </c>
      <c r="H236" s="221">
        <v>50</v>
      </c>
      <c r="I236" s="222"/>
      <c r="J236" s="223">
        <f>ROUND(I236*H236,2)</f>
        <v>0</v>
      </c>
      <c r="K236" s="219" t="s">
        <v>632</v>
      </c>
      <c r="L236" s="47"/>
      <c r="M236" s="224" t="s">
        <v>19</v>
      </c>
      <c r="N236" s="225" t="s">
        <v>43</v>
      </c>
      <c r="O236" s="87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8" t="s">
        <v>228</v>
      </c>
      <c r="AT236" s="228" t="s">
        <v>223</v>
      </c>
      <c r="AU236" s="228" t="s">
        <v>95</v>
      </c>
      <c r="AY236" s="20" t="s">
        <v>221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20" t="s">
        <v>80</v>
      </c>
      <c r="BK236" s="229">
        <f>ROUND(I236*H236,2)</f>
        <v>0</v>
      </c>
      <c r="BL236" s="20" t="s">
        <v>228</v>
      </c>
      <c r="BM236" s="228" t="s">
        <v>1099</v>
      </c>
    </row>
    <row r="237" spans="1:47" s="2" customFormat="1" ht="12">
      <c r="A237" s="41"/>
      <c r="B237" s="42"/>
      <c r="C237" s="43"/>
      <c r="D237" s="230" t="s">
        <v>230</v>
      </c>
      <c r="E237" s="43"/>
      <c r="F237" s="231" t="s">
        <v>2792</v>
      </c>
      <c r="G237" s="43"/>
      <c r="H237" s="43"/>
      <c r="I237" s="232"/>
      <c r="J237" s="43"/>
      <c r="K237" s="43"/>
      <c r="L237" s="47"/>
      <c r="M237" s="233"/>
      <c r="N237" s="234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230</v>
      </c>
      <c r="AU237" s="20" t="s">
        <v>95</v>
      </c>
    </row>
    <row r="238" spans="1:65" s="2" customFormat="1" ht="16.5" customHeight="1">
      <c r="A238" s="41"/>
      <c r="B238" s="42"/>
      <c r="C238" s="217" t="s">
        <v>703</v>
      </c>
      <c r="D238" s="217" t="s">
        <v>223</v>
      </c>
      <c r="E238" s="218" t="s">
        <v>2793</v>
      </c>
      <c r="F238" s="219" t="s">
        <v>2794</v>
      </c>
      <c r="G238" s="220" t="s">
        <v>336</v>
      </c>
      <c r="H238" s="221">
        <v>1</v>
      </c>
      <c r="I238" s="222"/>
      <c r="J238" s="223">
        <f>ROUND(I238*H238,2)</f>
        <v>0</v>
      </c>
      <c r="K238" s="219" t="s">
        <v>632</v>
      </c>
      <c r="L238" s="47"/>
      <c r="M238" s="224" t="s">
        <v>19</v>
      </c>
      <c r="N238" s="225" t="s">
        <v>43</v>
      </c>
      <c r="O238" s="87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8" t="s">
        <v>228</v>
      </c>
      <c r="AT238" s="228" t="s">
        <v>223</v>
      </c>
      <c r="AU238" s="228" t="s">
        <v>95</v>
      </c>
      <c r="AY238" s="20" t="s">
        <v>221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20" t="s">
        <v>80</v>
      </c>
      <c r="BK238" s="229">
        <f>ROUND(I238*H238,2)</f>
        <v>0</v>
      </c>
      <c r="BL238" s="20" t="s">
        <v>228</v>
      </c>
      <c r="BM238" s="228" t="s">
        <v>1111</v>
      </c>
    </row>
    <row r="239" spans="1:47" s="2" customFormat="1" ht="12">
      <c r="A239" s="41"/>
      <c r="B239" s="42"/>
      <c r="C239" s="43"/>
      <c r="D239" s="230" t="s">
        <v>230</v>
      </c>
      <c r="E239" s="43"/>
      <c r="F239" s="231" t="s">
        <v>2794</v>
      </c>
      <c r="G239" s="43"/>
      <c r="H239" s="43"/>
      <c r="I239" s="232"/>
      <c r="J239" s="43"/>
      <c r="K239" s="43"/>
      <c r="L239" s="47"/>
      <c r="M239" s="294"/>
      <c r="N239" s="295"/>
      <c r="O239" s="296"/>
      <c r="P239" s="296"/>
      <c r="Q239" s="296"/>
      <c r="R239" s="296"/>
      <c r="S239" s="296"/>
      <c r="T239" s="297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230</v>
      </c>
      <c r="AU239" s="20" t="s">
        <v>95</v>
      </c>
    </row>
    <row r="240" spans="1:31" s="2" customFormat="1" ht="6.95" customHeight="1">
      <c r="A240" s="41"/>
      <c r="B240" s="62"/>
      <c r="C240" s="63"/>
      <c r="D240" s="63"/>
      <c r="E240" s="63"/>
      <c r="F240" s="63"/>
      <c r="G240" s="63"/>
      <c r="H240" s="63"/>
      <c r="I240" s="63"/>
      <c r="J240" s="63"/>
      <c r="K240" s="63"/>
      <c r="L240" s="47"/>
      <c r="M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</row>
  </sheetData>
  <sheetProtection password="C7B5" sheet="1" objects="1" scenarios="1" formatColumns="0" formatRows="0" autoFilter="0"/>
  <autoFilter ref="C94:K2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112</v>
      </c>
    </row>
    <row r="3" spans="2:46" s="1" customFormat="1" ht="6.9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23"/>
      <c r="AT3" s="20" t="s">
        <v>82</v>
      </c>
    </row>
    <row r="4" spans="2:46" s="1" customFormat="1" ht="24.95" customHeight="1">
      <c r="B4" s="23"/>
      <c r="D4" s="145" t="s">
        <v>135</v>
      </c>
      <c r="L4" s="23"/>
      <c r="M4" s="146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7" t="s">
        <v>16</v>
      </c>
      <c r="L6" s="23"/>
    </row>
    <row r="7" spans="2:12" s="1" customFormat="1" ht="16.5" customHeight="1">
      <c r="B7" s="23"/>
      <c r="E7" s="148" t="str">
        <f>'Rekapitulace stavby'!K6</f>
        <v>DĚTSKÁ SKUPINA TURNOV</v>
      </c>
      <c r="F7" s="147"/>
      <c r="G7" s="147"/>
      <c r="H7" s="147"/>
      <c r="L7" s="23"/>
    </row>
    <row r="8" spans="2:12" ht="12">
      <c r="B8" s="23"/>
      <c r="D8" s="147" t="s">
        <v>144</v>
      </c>
      <c r="L8" s="23"/>
    </row>
    <row r="9" spans="2:12" s="1" customFormat="1" ht="16.5" customHeight="1">
      <c r="B9" s="23"/>
      <c r="E9" s="148" t="s">
        <v>2119</v>
      </c>
      <c r="F9" s="1"/>
      <c r="G9" s="1"/>
      <c r="H9" s="1"/>
      <c r="L9" s="23"/>
    </row>
    <row r="10" spans="2:12" s="1" customFormat="1" ht="12" customHeight="1">
      <c r="B10" s="23"/>
      <c r="D10" s="147" t="s">
        <v>2120</v>
      </c>
      <c r="L10" s="23"/>
    </row>
    <row r="11" spans="1:31" s="2" customFormat="1" ht="16.5" customHeight="1">
      <c r="A11" s="41"/>
      <c r="B11" s="47"/>
      <c r="C11" s="41"/>
      <c r="D11" s="41"/>
      <c r="E11" s="160" t="s">
        <v>2637</v>
      </c>
      <c r="F11" s="41"/>
      <c r="G11" s="41"/>
      <c r="H11" s="41"/>
      <c r="I11" s="41"/>
      <c r="J11" s="41"/>
      <c r="K11" s="41"/>
      <c r="L11" s="14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7" t="s">
        <v>2122</v>
      </c>
      <c r="E12" s="41"/>
      <c r="F12" s="41"/>
      <c r="G12" s="41"/>
      <c r="H12" s="41"/>
      <c r="I12" s="41"/>
      <c r="J12" s="41"/>
      <c r="K12" s="41"/>
      <c r="L12" s="14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6.5" customHeight="1">
      <c r="A13" s="41"/>
      <c r="B13" s="47"/>
      <c r="C13" s="41"/>
      <c r="D13" s="41"/>
      <c r="E13" s="150" t="s">
        <v>2795</v>
      </c>
      <c r="F13" s="41"/>
      <c r="G13" s="41"/>
      <c r="H13" s="41"/>
      <c r="I13" s="41"/>
      <c r="J13" s="41"/>
      <c r="K13" s="41"/>
      <c r="L13" s="14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4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47" t="s">
        <v>18</v>
      </c>
      <c r="E15" s="41"/>
      <c r="F15" s="137" t="s">
        <v>19</v>
      </c>
      <c r="G15" s="41"/>
      <c r="H15" s="41"/>
      <c r="I15" s="147" t="s">
        <v>20</v>
      </c>
      <c r="J15" s="137" t="s">
        <v>19</v>
      </c>
      <c r="K15" s="41"/>
      <c r="L15" s="14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7" t="s">
        <v>21</v>
      </c>
      <c r="E16" s="41"/>
      <c r="F16" s="137" t="s">
        <v>22</v>
      </c>
      <c r="G16" s="41"/>
      <c r="H16" s="41"/>
      <c r="I16" s="147" t="s">
        <v>23</v>
      </c>
      <c r="J16" s="151" t="str">
        <f>'Rekapitulace stavby'!AN8</f>
        <v>3. 10. 2023</v>
      </c>
      <c r="K16" s="41"/>
      <c r="L16" s="14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0.8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4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47" t="s">
        <v>25</v>
      </c>
      <c r="E18" s="41"/>
      <c r="F18" s="41"/>
      <c r="G18" s="41"/>
      <c r="H18" s="41"/>
      <c r="I18" s="147" t="s">
        <v>26</v>
      </c>
      <c r="J18" s="137" t="s">
        <v>19</v>
      </c>
      <c r="K18" s="41"/>
      <c r="L18" s="14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7" t="s">
        <v>27</v>
      </c>
      <c r="F19" s="41"/>
      <c r="G19" s="41"/>
      <c r="H19" s="41"/>
      <c r="I19" s="147" t="s">
        <v>28</v>
      </c>
      <c r="J19" s="137" t="s">
        <v>19</v>
      </c>
      <c r="K19" s="41"/>
      <c r="L19" s="14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4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47" t="s">
        <v>29</v>
      </c>
      <c r="E21" s="41"/>
      <c r="F21" s="41"/>
      <c r="G21" s="41"/>
      <c r="H21" s="41"/>
      <c r="I21" s="147" t="s">
        <v>26</v>
      </c>
      <c r="J21" s="36" t="str">
        <f>'Rekapitulace stavby'!AN13</f>
        <v>Vyplň údaj</v>
      </c>
      <c r="K21" s="41"/>
      <c r="L21" s="14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36" t="str">
        <f>'Rekapitulace stavby'!E14</f>
        <v>Vyplň údaj</v>
      </c>
      <c r="F22" s="137"/>
      <c r="G22" s="137"/>
      <c r="H22" s="137"/>
      <c r="I22" s="147" t="s">
        <v>28</v>
      </c>
      <c r="J22" s="36" t="str">
        <f>'Rekapitulace stavby'!AN14</f>
        <v>Vyplň údaj</v>
      </c>
      <c r="K22" s="41"/>
      <c r="L22" s="14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4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47" t="s">
        <v>31</v>
      </c>
      <c r="E24" s="41"/>
      <c r="F24" s="41"/>
      <c r="G24" s="41"/>
      <c r="H24" s="41"/>
      <c r="I24" s="147" t="s">
        <v>26</v>
      </c>
      <c r="J24" s="137" t="s">
        <v>19</v>
      </c>
      <c r="K24" s="41"/>
      <c r="L24" s="14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8" customHeight="1">
      <c r="A25" s="41"/>
      <c r="B25" s="47"/>
      <c r="C25" s="41"/>
      <c r="D25" s="41"/>
      <c r="E25" s="137" t="s">
        <v>32</v>
      </c>
      <c r="F25" s="41"/>
      <c r="G25" s="41"/>
      <c r="H25" s="41"/>
      <c r="I25" s="147" t="s">
        <v>28</v>
      </c>
      <c r="J25" s="137" t="s">
        <v>19</v>
      </c>
      <c r="K25" s="41"/>
      <c r="L25" s="14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4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12" customHeight="1">
      <c r="A27" s="41"/>
      <c r="B27" s="47"/>
      <c r="C27" s="41"/>
      <c r="D27" s="147" t="s">
        <v>34</v>
      </c>
      <c r="E27" s="41"/>
      <c r="F27" s="41"/>
      <c r="G27" s="41"/>
      <c r="H27" s="41"/>
      <c r="I27" s="147" t="s">
        <v>26</v>
      </c>
      <c r="J27" s="137" t="s">
        <v>19</v>
      </c>
      <c r="K27" s="41"/>
      <c r="L27" s="149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8" customHeight="1">
      <c r="A28" s="41"/>
      <c r="B28" s="47"/>
      <c r="C28" s="41"/>
      <c r="D28" s="41"/>
      <c r="E28" s="137" t="s">
        <v>35</v>
      </c>
      <c r="F28" s="41"/>
      <c r="G28" s="41"/>
      <c r="H28" s="41"/>
      <c r="I28" s="147" t="s">
        <v>28</v>
      </c>
      <c r="J28" s="137" t="s">
        <v>19</v>
      </c>
      <c r="K28" s="41"/>
      <c r="L28" s="14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41"/>
      <c r="E29" s="41"/>
      <c r="F29" s="41"/>
      <c r="G29" s="41"/>
      <c r="H29" s="41"/>
      <c r="I29" s="41"/>
      <c r="J29" s="41"/>
      <c r="K29" s="41"/>
      <c r="L29" s="14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 customHeight="1">
      <c r="A30" s="41"/>
      <c r="B30" s="47"/>
      <c r="C30" s="41"/>
      <c r="D30" s="147" t="s">
        <v>36</v>
      </c>
      <c r="E30" s="41"/>
      <c r="F30" s="41"/>
      <c r="G30" s="41"/>
      <c r="H30" s="41"/>
      <c r="I30" s="41"/>
      <c r="J30" s="41"/>
      <c r="K30" s="41"/>
      <c r="L30" s="14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8" customFormat="1" ht="71.25" customHeight="1">
      <c r="A31" s="152"/>
      <c r="B31" s="153"/>
      <c r="C31" s="152"/>
      <c r="D31" s="152"/>
      <c r="E31" s="154" t="s">
        <v>37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1"/>
      <c r="B32" s="47"/>
      <c r="C32" s="41"/>
      <c r="D32" s="41"/>
      <c r="E32" s="41"/>
      <c r="F32" s="41"/>
      <c r="G32" s="41"/>
      <c r="H32" s="41"/>
      <c r="I32" s="41"/>
      <c r="J32" s="41"/>
      <c r="K32" s="41"/>
      <c r="L32" s="14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6"/>
      <c r="E33" s="156"/>
      <c r="F33" s="156"/>
      <c r="G33" s="156"/>
      <c r="H33" s="156"/>
      <c r="I33" s="156"/>
      <c r="J33" s="156"/>
      <c r="K33" s="156"/>
      <c r="L33" s="14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25.4" customHeight="1">
      <c r="A34" s="41"/>
      <c r="B34" s="47"/>
      <c r="C34" s="41"/>
      <c r="D34" s="157" t="s">
        <v>38</v>
      </c>
      <c r="E34" s="41"/>
      <c r="F34" s="41"/>
      <c r="G34" s="41"/>
      <c r="H34" s="41"/>
      <c r="I34" s="41"/>
      <c r="J34" s="158">
        <f>ROUND(J94,2)</f>
        <v>0</v>
      </c>
      <c r="K34" s="41"/>
      <c r="L34" s="14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6.95" customHeight="1">
      <c r="A35" s="41"/>
      <c r="B35" s="47"/>
      <c r="C35" s="41"/>
      <c r="D35" s="156"/>
      <c r="E35" s="156"/>
      <c r="F35" s="156"/>
      <c r="G35" s="156"/>
      <c r="H35" s="156"/>
      <c r="I35" s="156"/>
      <c r="J35" s="156"/>
      <c r="K35" s="156"/>
      <c r="L35" s="14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41"/>
      <c r="F36" s="159" t="s">
        <v>40</v>
      </c>
      <c r="G36" s="41"/>
      <c r="H36" s="41"/>
      <c r="I36" s="159" t="s">
        <v>39</v>
      </c>
      <c r="J36" s="159" t="s">
        <v>41</v>
      </c>
      <c r="K36" s="41"/>
      <c r="L36" s="14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>
      <c r="A37" s="41"/>
      <c r="B37" s="47"/>
      <c r="C37" s="41"/>
      <c r="D37" s="160" t="s">
        <v>42</v>
      </c>
      <c r="E37" s="147" t="s">
        <v>43</v>
      </c>
      <c r="F37" s="161">
        <f>ROUND((SUM(BE94:BE133)),2)</f>
        <v>0</v>
      </c>
      <c r="G37" s="41"/>
      <c r="H37" s="41"/>
      <c r="I37" s="162">
        <v>0.21</v>
      </c>
      <c r="J37" s="161">
        <f>ROUND(((SUM(BE94:BE133))*I37),2)</f>
        <v>0</v>
      </c>
      <c r="K37" s="41"/>
      <c r="L37" s="14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47"/>
      <c r="C38" s="41"/>
      <c r="D38" s="41"/>
      <c r="E38" s="147" t="s">
        <v>44</v>
      </c>
      <c r="F38" s="161">
        <f>ROUND((SUM(BF94:BF133)),2)</f>
        <v>0</v>
      </c>
      <c r="G38" s="41"/>
      <c r="H38" s="41"/>
      <c r="I38" s="162">
        <v>0.12</v>
      </c>
      <c r="J38" s="161">
        <f>ROUND(((SUM(BF94:BF133))*I38),2)</f>
        <v>0</v>
      </c>
      <c r="K38" s="41"/>
      <c r="L38" s="14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7" t="s">
        <v>45</v>
      </c>
      <c r="F39" s="161">
        <f>ROUND((SUM(BG94:BG133)),2)</f>
        <v>0</v>
      </c>
      <c r="G39" s="41"/>
      <c r="H39" s="41"/>
      <c r="I39" s="162">
        <v>0.21</v>
      </c>
      <c r="J39" s="161">
        <f>0</f>
        <v>0</v>
      </c>
      <c r="K39" s="41"/>
      <c r="L39" s="14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 hidden="1">
      <c r="A40" s="41"/>
      <c r="B40" s="47"/>
      <c r="C40" s="41"/>
      <c r="D40" s="41"/>
      <c r="E40" s="147" t="s">
        <v>46</v>
      </c>
      <c r="F40" s="161">
        <f>ROUND((SUM(BH94:BH133)),2)</f>
        <v>0</v>
      </c>
      <c r="G40" s="41"/>
      <c r="H40" s="41"/>
      <c r="I40" s="162">
        <v>0.12</v>
      </c>
      <c r="J40" s="161">
        <f>0</f>
        <v>0</v>
      </c>
      <c r="K40" s="41"/>
      <c r="L40" s="14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14.4" customHeight="1" hidden="1">
      <c r="A41" s="41"/>
      <c r="B41" s="47"/>
      <c r="C41" s="41"/>
      <c r="D41" s="41"/>
      <c r="E41" s="147" t="s">
        <v>47</v>
      </c>
      <c r="F41" s="161">
        <f>ROUND((SUM(BI94:BI133)),2)</f>
        <v>0</v>
      </c>
      <c r="G41" s="41"/>
      <c r="H41" s="41"/>
      <c r="I41" s="162">
        <v>0</v>
      </c>
      <c r="J41" s="161">
        <f>0</f>
        <v>0</v>
      </c>
      <c r="K41" s="41"/>
      <c r="L41" s="14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6.95" customHeight="1">
      <c r="A42" s="41"/>
      <c r="B42" s="47"/>
      <c r="C42" s="41"/>
      <c r="D42" s="41"/>
      <c r="E42" s="41"/>
      <c r="F42" s="41"/>
      <c r="G42" s="41"/>
      <c r="H42" s="41"/>
      <c r="I42" s="41"/>
      <c r="J42" s="41"/>
      <c r="K42" s="41"/>
      <c r="L42" s="14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5.4" customHeight="1">
      <c r="A43" s="41"/>
      <c r="B43" s="47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9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14.4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9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8" spans="1:31" s="2" customFormat="1" ht="6.95" customHeight="1">
      <c r="A48" s="4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24.95" customHeight="1">
      <c r="A49" s="41"/>
      <c r="B49" s="42"/>
      <c r="C49" s="26" t="s">
        <v>168</v>
      </c>
      <c r="D49" s="43"/>
      <c r="E49" s="43"/>
      <c r="F49" s="43"/>
      <c r="G49" s="43"/>
      <c r="H49" s="43"/>
      <c r="I49" s="43"/>
      <c r="J49" s="43"/>
      <c r="K49" s="43"/>
      <c r="L49" s="14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6.95" customHeight="1">
      <c r="A50" s="41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14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16</v>
      </c>
      <c r="D51" s="43"/>
      <c r="E51" s="43"/>
      <c r="F51" s="43"/>
      <c r="G51" s="43"/>
      <c r="H51" s="43"/>
      <c r="I51" s="43"/>
      <c r="J51" s="43"/>
      <c r="K51" s="43"/>
      <c r="L51" s="14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174" t="str">
        <f>E7</f>
        <v>DĚTSKÁ SKUPINA TURNOV</v>
      </c>
      <c r="F52" s="35"/>
      <c r="G52" s="35"/>
      <c r="H52" s="35"/>
      <c r="I52" s="43"/>
      <c r="J52" s="43"/>
      <c r="K52" s="43"/>
      <c r="L52" s="14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2:12" s="1" customFormat="1" ht="12" customHeight="1">
      <c r="B53" s="24"/>
      <c r="C53" s="35" t="s">
        <v>144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174" t="s">
        <v>2119</v>
      </c>
      <c r="F54" s="25"/>
      <c r="G54" s="25"/>
      <c r="H54" s="25"/>
      <c r="I54" s="25"/>
      <c r="J54" s="25"/>
      <c r="K54" s="25"/>
      <c r="L54" s="23"/>
    </row>
    <row r="55" spans="2:12" s="1" customFormat="1" ht="12" customHeight="1">
      <c r="B55" s="24"/>
      <c r="C55" s="35" t="s">
        <v>2120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41"/>
      <c r="B56" s="42"/>
      <c r="C56" s="43"/>
      <c r="D56" s="43"/>
      <c r="E56" s="298" t="s">
        <v>2637</v>
      </c>
      <c r="F56" s="43"/>
      <c r="G56" s="43"/>
      <c r="H56" s="43"/>
      <c r="I56" s="43"/>
      <c r="J56" s="43"/>
      <c r="K56" s="43"/>
      <c r="L56" s="14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2" customHeight="1">
      <c r="A57" s="41"/>
      <c r="B57" s="42"/>
      <c r="C57" s="35" t="s">
        <v>2122</v>
      </c>
      <c r="D57" s="43"/>
      <c r="E57" s="43"/>
      <c r="F57" s="43"/>
      <c r="G57" s="43"/>
      <c r="H57" s="43"/>
      <c r="I57" s="43"/>
      <c r="J57" s="43"/>
      <c r="K57" s="43"/>
      <c r="L57" s="14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6.5" customHeight="1">
      <c r="A58" s="41"/>
      <c r="B58" s="42"/>
      <c r="C58" s="43"/>
      <c r="D58" s="43"/>
      <c r="E58" s="72" t="str">
        <f>E13</f>
        <v>D.4.3.1. - Silnoproudá elektrotechnika - FVE</v>
      </c>
      <c r="F58" s="43"/>
      <c r="G58" s="43"/>
      <c r="H58" s="43"/>
      <c r="I58" s="43"/>
      <c r="J58" s="43"/>
      <c r="K58" s="43"/>
      <c r="L58" s="14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6.95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14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2" customHeight="1">
      <c r="A60" s="41"/>
      <c r="B60" s="42"/>
      <c r="C60" s="35" t="s">
        <v>21</v>
      </c>
      <c r="D60" s="43"/>
      <c r="E60" s="43"/>
      <c r="F60" s="30" t="str">
        <f>F16</f>
        <v>parc.č. 1007/3, k.ú. Turnov</v>
      </c>
      <c r="G60" s="43"/>
      <c r="H60" s="43"/>
      <c r="I60" s="35" t="s">
        <v>23</v>
      </c>
      <c r="J60" s="75" t="str">
        <f>IF(J16="","",J16)</f>
        <v>3. 10. 2023</v>
      </c>
      <c r="K60" s="43"/>
      <c r="L60" s="14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6.95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25.65" customHeight="1">
      <c r="A62" s="41"/>
      <c r="B62" s="42"/>
      <c r="C62" s="35" t="s">
        <v>25</v>
      </c>
      <c r="D62" s="43"/>
      <c r="E62" s="43"/>
      <c r="F62" s="30" t="str">
        <f>E19</f>
        <v>Město Turnov</v>
      </c>
      <c r="G62" s="43"/>
      <c r="H62" s="43"/>
      <c r="I62" s="35" t="s">
        <v>31</v>
      </c>
      <c r="J62" s="39" t="str">
        <f>E25</f>
        <v>ING. ARCH. Tomáš Adámek</v>
      </c>
      <c r="K62" s="43"/>
      <c r="L62" s="149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31" s="2" customFormat="1" ht="15.15" customHeight="1">
      <c r="A63" s="41"/>
      <c r="B63" s="42"/>
      <c r="C63" s="35" t="s">
        <v>29</v>
      </c>
      <c r="D63" s="43"/>
      <c r="E63" s="43"/>
      <c r="F63" s="30" t="str">
        <f>IF(E22="","",E22)</f>
        <v>Vyplň údaj</v>
      </c>
      <c r="G63" s="43"/>
      <c r="H63" s="43"/>
      <c r="I63" s="35" t="s">
        <v>34</v>
      </c>
      <c r="J63" s="39" t="str">
        <f>E28</f>
        <v>Michal Jirka</v>
      </c>
      <c r="K63" s="43"/>
      <c r="L63" s="149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10.3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29.25" customHeight="1">
      <c r="A65" s="41"/>
      <c r="B65" s="42"/>
      <c r="C65" s="175" t="s">
        <v>169</v>
      </c>
      <c r="D65" s="176"/>
      <c r="E65" s="176"/>
      <c r="F65" s="176"/>
      <c r="G65" s="176"/>
      <c r="H65" s="176"/>
      <c r="I65" s="176"/>
      <c r="J65" s="177" t="s">
        <v>170</v>
      </c>
      <c r="K65" s="176"/>
      <c r="L65" s="14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10.3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9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47" s="2" customFormat="1" ht="22.8" customHeight="1">
      <c r="A67" s="41"/>
      <c r="B67" s="42"/>
      <c r="C67" s="178" t="s">
        <v>70</v>
      </c>
      <c r="D67" s="43"/>
      <c r="E67" s="43"/>
      <c r="F67" s="43"/>
      <c r="G67" s="43"/>
      <c r="H67" s="43"/>
      <c r="I67" s="43"/>
      <c r="J67" s="105">
        <f>J94</f>
        <v>0</v>
      </c>
      <c r="K67" s="43"/>
      <c r="L67" s="149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U67" s="20" t="s">
        <v>171</v>
      </c>
    </row>
    <row r="68" spans="1:31" s="9" customFormat="1" ht="24.95" customHeight="1">
      <c r="A68" s="9"/>
      <c r="B68" s="179"/>
      <c r="C68" s="180"/>
      <c r="D68" s="181" t="s">
        <v>2796</v>
      </c>
      <c r="E68" s="182"/>
      <c r="F68" s="182"/>
      <c r="G68" s="182"/>
      <c r="H68" s="182"/>
      <c r="I68" s="182"/>
      <c r="J68" s="183">
        <f>J95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8"/>
      <c r="D69" s="186" t="s">
        <v>2797</v>
      </c>
      <c r="E69" s="187"/>
      <c r="F69" s="187"/>
      <c r="G69" s="187"/>
      <c r="H69" s="187"/>
      <c r="I69" s="187"/>
      <c r="J69" s="188">
        <f>J96</f>
        <v>0</v>
      </c>
      <c r="K69" s="128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8"/>
      <c r="D70" s="186" t="s">
        <v>2798</v>
      </c>
      <c r="E70" s="187"/>
      <c r="F70" s="187"/>
      <c r="G70" s="187"/>
      <c r="H70" s="187"/>
      <c r="I70" s="187"/>
      <c r="J70" s="188">
        <f>J111</f>
        <v>0</v>
      </c>
      <c r="K70" s="128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pans="1:31" s="2" customFormat="1" ht="6.95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4.95" customHeight="1">
      <c r="A77" s="41"/>
      <c r="B77" s="42"/>
      <c r="C77" s="26" t="s">
        <v>206</v>
      </c>
      <c r="D77" s="43"/>
      <c r="E77" s="43"/>
      <c r="F77" s="43"/>
      <c r="G77" s="43"/>
      <c r="H77" s="43"/>
      <c r="I77" s="43"/>
      <c r="J77" s="43"/>
      <c r="K77" s="43"/>
      <c r="L77" s="14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4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174" t="str">
        <f>E7</f>
        <v>DĚTSKÁ SKUPINA TURNOV</v>
      </c>
      <c r="F80" s="35"/>
      <c r="G80" s="35"/>
      <c r="H80" s="35"/>
      <c r="I80" s="43"/>
      <c r="J80" s="43"/>
      <c r="K80" s="43"/>
      <c r="L80" s="14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2:12" s="1" customFormat="1" ht="12" customHeight="1">
      <c r="B81" s="24"/>
      <c r="C81" s="35" t="s">
        <v>144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2:12" s="1" customFormat="1" ht="16.5" customHeight="1">
      <c r="B82" s="24"/>
      <c r="C82" s="25"/>
      <c r="D82" s="25"/>
      <c r="E82" s="174" t="s">
        <v>2119</v>
      </c>
      <c r="F82" s="25"/>
      <c r="G82" s="25"/>
      <c r="H82" s="25"/>
      <c r="I82" s="25"/>
      <c r="J82" s="25"/>
      <c r="K82" s="25"/>
      <c r="L82" s="23"/>
    </row>
    <row r="83" spans="2:12" s="1" customFormat="1" ht="12" customHeight="1">
      <c r="B83" s="24"/>
      <c r="C83" s="35" t="s">
        <v>2120</v>
      </c>
      <c r="D83" s="25"/>
      <c r="E83" s="25"/>
      <c r="F83" s="25"/>
      <c r="G83" s="25"/>
      <c r="H83" s="25"/>
      <c r="I83" s="25"/>
      <c r="J83" s="25"/>
      <c r="K83" s="25"/>
      <c r="L83" s="23"/>
    </row>
    <row r="84" spans="1:31" s="2" customFormat="1" ht="16.5" customHeight="1">
      <c r="A84" s="41"/>
      <c r="B84" s="42"/>
      <c r="C84" s="43"/>
      <c r="D84" s="43"/>
      <c r="E84" s="298" t="s">
        <v>2637</v>
      </c>
      <c r="F84" s="43"/>
      <c r="G84" s="43"/>
      <c r="H84" s="43"/>
      <c r="I84" s="43"/>
      <c r="J84" s="43"/>
      <c r="K84" s="43"/>
      <c r="L84" s="14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2122</v>
      </c>
      <c r="D85" s="43"/>
      <c r="E85" s="43"/>
      <c r="F85" s="43"/>
      <c r="G85" s="43"/>
      <c r="H85" s="43"/>
      <c r="I85" s="43"/>
      <c r="J85" s="43"/>
      <c r="K85" s="43"/>
      <c r="L85" s="14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6.5" customHeight="1">
      <c r="A86" s="41"/>
      <c r="B86" s="42"/>
      <c r="C86" s="43"/>
      <c r="D86" s="43"/>
      <c r="E86" s="72" t="str">
        <f>E13</f>
        <v>D.4.3.1. - Silnoproudá elektrotechnika - FVE</v>
      </c>
      <c r="F86" s="43"/>
      <c r="G86" s="43"/>
      <c r="H86" s="43"/>
      <c r="I86" s="43"/>
      <c r="J86" s="43"/>
      <c r="K86" s="43"/>
      <c r="L86" s="149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9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2" customHeight="1">
      <c r="A88" s="41"/>
      <c r="B88" s="42"/>
      <c r="C88" s="35" t="s">
        <v>21</v>
      </c>
      <c r="D88" s="43"/>
      <c r="E88" s="43"/>
      <c r="F88" s="30" t="str">
        <f>F16</f>
        <v>parc.č. 1007/3, k.ú. Turnov</v>
      </c>
      <c r="G88" s="43"/>
      <c r="H88" s="43"/>
      <c r="I88" s="35" t="s">
        <v>23</v>
      </c>
      <c r="J88" s="75" t="str">
        <f>IF(J16="","",J16)</f>
        <v>3. 10. 2023</v>
      </c>
      <c r="K88" s="43"/>
      <c r="L88" s="149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9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25.65" customHeight="1">
      <c r="A90" s="41"/>
      <c r="B90" s="42"/>
      <c r="C90" s="35" t="s">
        <v>25</v>
      </c>
      <c r="D90" s="43"/>
      <c r="E90" s="43"/>
      <c r="F90" s="30" t="str">
        <f>E19</f>
        <v>Město Turnov</v>
      </c>
      <c r="G90" s="43"/>
      <c r="H90" s="43"/>
      <c r="I90" s="35" t="s">
        <v>31</v>
      </c>
      <c r="J90" s="39" t="str">
        <f>E25</f>
        <v>ING. ARCH. Tomáš Adámek</v>
      </c>
      <c r="K90" s="43"/>
      <c r="L90" s="149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29</v>
      </c>
      <c r="D91" s="43"/>
      <c r="E91" s="43"/>
      <c r="F91" s="30" t="str">
        <f>IF(E22="","",E22)</f>
        <v>Vyplň údaj</v>
      </c>
      <c r="G91" s="43"/>
      <c r="H91" s="43"/>
      <c r="I91" s="35" t="s">
        <v>34</v>
      </c>
      <c r="J91" s="39" t="str">
        <f>E28</f>
        <v>Michal Jirka</v>
      </c>
      <c r="K91" s="43"/>
      <c r="L91" s="149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0.3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49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11" customFormat="1" ht="29.25" customHeight="1">
      <c r="A93" s="190"/>
      <c r="B93" s="191"/>
      <c r="C93" s="192" t="s">
        <v>207</v>
      </c>
      <c r="D93" s="193" t="s">
        <v>57</v>
      </c>
      <c r="E93" s="193" t="s">
        <v>53</v>
      </c>
      <c r="F93" s="193" t="s">
        <v>54</v>
      </c>
      <c r="G93" s="193" t="s">
        <v>208</v>
      </c>
      <c r="H93" s="193" t="s">
        <v>209</v>
      </c>
      <c r="I93" s="193" t="s">
        <v>210</v>
      </c>
      <c r="J93" s="193" t="s">
        <v>170</v>
      </c>
      <c r="K93" s="194" t="s">
        <v>211</v>
      </c>
      <c r="L93" s="195"/>
      <c r="M93" s="95" t="s">
        <v>19</v>
      </c>
      <c r="N93" s="96" t="s">
        <v>42</v>
      </c>
      <c r="O93" s="96" t="s">
        <v>212</v>
      </c>
      <c r="P93" s="96" t="s">
        <v>213</v>
      </c>
      <c r="Q93" s="96" t="s">
        <v>214</v>
      </c>
      <c r="R93" s="96" t="s">
        <v>215</v>
      </c>
      <c r="S93" s="96" t="s">
        <v>216</v>
      </c>
      <c r="T93" s="97" t="s">
        <v>217</v>
      </c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</row>
    <row r="94" spans="1:63" s="2" customFormat="1" ht="22.8" customHeight="1">
      <c r="A94" s="41"/>
      <c r="B94" s="42"/>
      <c r="C94" s="102" t="s">
        <v>218</v>
      </c>
      <c r="D94" s="43"/>
      <c r="E94" s="43"/>
      <c r="F94" s="43"/>
      <c r="G94" s="43"/>
      <c r="H94" s="43"/>
      <c r="I94" s="43"/>
      <c r="J94" s="196">
        <f>BK94</f>
        <v>0</v>
      </c>
      <c r="K94" s="43"/>
      <c r="L94" s="47"/>
      <c r="M94" s="98"/>
      <c r="N94" s="197"/>
      <c r="O94" s="99"/>
      <c r="P94" s="198">
        <f>P95</f>
        <v>0</v>
      </c>
      <c r="Q94" s="99"/>
      <c r="R94" s="198">
        <f>R95</f>
        <v>0</v>
      </c>
      <c r="S94" s="99"/>
      <c r="T94" s="199">
        <f>T95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71</v>
      </c>
      <c r="AU94" s="20" t="s">
        <v>171</v>
      </c>
      <c r="BK94" s="200">
        <f>BK95</f>
        <v>0</v>
      </c>
    </row>
    <row r="95" spans="1:63" s="12" customFormat="1" ht="25.9" customHeight="1">
      <c r="A95" s="12"/>
      <c r="B95" s="201"/>
      <c r="C95" s="202"/>
      <c r="D95" s="203" t="s">
        <v>71</v>
      </c>
      <c r="E95" s="204" t="s">
        <v>83</v>
      </c>
      <c r="F95" s="204" t="s">
        <v>2649</v>
      </c>
      <c r="G95" s="202"/>
      <c r="H95" s="202"/>
      <c r="I95" s="205"/>
      <c r="J95" s="206">
        <f>BK95</f>
        <v>0</v>
      </c>
      <c r="K95" s="202"/>
      <c r="L95" s="207"/>
      <c r="M95" s="208"/>
      <c r="N95" s="209"/>
      <c r="O95" s="209"/>
      <c r="P95" s="210">
        <f>P96+P111</f>
        <v>0</v>
      </c>
      <c r="Q95" s="209"/>
      <c r="R95" s="210">
        <f>R96+R111</f>
        <v>0</v>
      </c>
      <c r="S95" s="209"/>
      <c r="T95" s="211">
        <f>T96+T111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2" t="s">
        <v>80</v>
      </c>
      <c r="AT95" s="213" t="s">
        <v>71</v>
      </c>
      <c r="AU95" s="213" t="s">
        <v>72</v>
      </c>
      <c r="AY95" s="212" t="s">
        <v>221</v>
      </c>
      <c r="BK95" s="214">
        <f>BK96+BK111</f>
        <v>0</v>
      </c>
    </row>
    <row r="96" spans="1:63" s="12" customFormat="1" ht="22.8" customHeight="1">
      <c r="A96" s="12"/>
      <c r="B96" s="201"/>
      <c r="C96" s="202"/>
      <c r="D96" s="203" t="s">
        <v>71</v>
      </c>
      <c r="E96" s="215" t="s">
        <v>2190</v>
      </c>
      <c r="F96" s="215" t="s">
        <v>2799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SUM(P97:P110)</f>
        <v>0</v>
      </c>
      <c r="Q96" s="209"/>
      <c r="R96" s="210">
        <f>SUM(R97:R110)</f>
        <v>0</v>
      </c>
      <c r="S96" s="209"/>
      <c r="T96" s="211">
        <f>SUM(T97:T110)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2" t="s">
        <v>80</v>
      </c>
      <c r="AT96" s="213" t="s">
        <v>71</v>
      </c>
      <c r="AU96" s="213" t="s">
        <v>80</v>
      </c>
      <c r="AY96" s="212" t="s">
        <v>221</v>
      </c>
      <c r="BK96" s="214">
        <f>SUM(BK97:BK110)</f>
        <v>0</v>
      </c>
    </row>
    <row r="97" spans="1:65" s="2" customFormat="1" ht="16.5" customHeight="1">
      <c r="A97" s="41"/>
      <c r="B97" s="42"/>
      <c r="C97" s="217" t="s">
        <v>80</v>
      </c>
      <c r="D97" s="217" t="s">
        <v>223</v>
      </c>
      <c r="E97" s="218" t="s">
        <v>2800</v>
      </c>
      <c r="F97" s="219" t="s">
        <v>2801</v>
      </c>
      <c r="G97" s="220" t="s">
        <v>336</v>
      </c>
      <c r="H97" s="221">
        <v>1</v>
      </c>
      <c r="I97" s="222"/>
      <c r="J97" s="223">
        <f>ROUND(I97*H97,2)</f>
        <v>0</v>
      </c>
      <c r="K97" s="219" t="s">
        <v>632</v>
      </c>
      <c r="L97" s="47"/>
      <c r="M97" s="224" t="s">
        <v>19</v>
      </c>
      <c r="N97" s="225" t="s">
        <v>43</v>
      </c>
      <c r="O97" s="87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8" t="s">
        <v>228</v>
      </c>
      <c r="AT97" s="228" t="s">
        <v>223</v>
      </c>
      <c r="AU97" s="228" t="s">
        <v>82</v>
      </c>
      <c r="AY97" s="20" t="s">
        <v>221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0" t="s">
        <v>80</v>
      </c>
      <c r="BK97" s="229">
        <f>ROUND(I97*H97,2)</f>
        <v>0</v>
      </c>
      <c r="BL97" s="20" t="s">
        <v>228</v>
      </c>
      <c r="BM97" s="228" t="s">
        <v>2802</v>
      </c>
    </row>
    <row r="98" spans="1:47" s="2" customFormat="1" ht="12">
      <c r="A98" s="41"/>
      <c r="B98" s="42"/>
      <c r="C98" s="43"/>
      <c r="D98" s="230" t="s">
        <v>230</v>
      </c>
      <c r="E98" s="43"/>
      <c r="F98" s="231" t="s">
        <v>2801</v>
      </c>
      <c r="G98" s="43"/>
      <c r="H98" s="43"/>
      <c r="I98" s="232"/>
      <c r="J98" s="43"/>
      <c r="K98" s="43"/>
      <c r="L98" s="47"/>
      <c r="M98" s="233"/>
      <c r="N98" s="234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230</v>
      </c>
      <c r="AU98" s="20" t="s">
        <v>82</v>
      </c>
    </row>
    <row r="99" spans="1:65" s="2" customFormat="1" ht="24.15" customHeight="1">
      <c r="A99" s="41"/>
      <c r="B99" s="42"/>
      <c r="C99" s="217" t="s">
        <v>82</v>
      </c>
      <c r="D99" s="217" t="s">
        <v>223</v>
      </c>
      <c r="E99" s="218" t="s">
        <v>2803</v>
      </c>
      <c r="F99" s="219" t="s">
        <v>2804</v>
      </c>
      <c r="G99" s="220" t="s">
        <v>336</v>
      </c>
      <c r="H99" s="221">
        <v>40</v>
      </c>
      <c r="I99" s="222"/>
      <c r="J99" s="223">
        <f>ROUND(I99*H99,2)</f>
        <v>0</v>
      </c>
      <c r="K99" s="219" t="s">
        <v>632</v>
      </c>
      <c r="L99" s="47"/>
      <c r="M99" s="224" t="s">
        <v>19</v>
      </c>
      <c r="N99" s="225" t="s">
        <v>43</v>
      </c>
      <c r="O99" s="87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8" t="s">
        <v>228</v>
      </c>
      <c r="AT99" s="228" t="s">
        <v>223</v>
      </c>
      <c r="AU99" s="228" t="s">
        <v>82</v>
      </c>
      <c r="AY99" s="20" t="s">
        <v>221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0" t="s">
        <v>80</v>
      </c>
      <c r="BK99" s="229">
        <f>ROUND(I99*H99,2)</f>
        <v>0</v>
      </c>
      <c r="BL99" s="20" t="s">
        <v>228</v>
      </c>
      <c r="BM99" s="228" t="s">
        <v>2805</v>
      </c>
    </row>
    <row r="100" spans="1:47" s="2" customFormat="1" ht="12">
      <c r="A100" s="41"/>
      <c r="B100" s="42"/>
      <c r="C100" s="43"/>
      <c r="D100" s="230" t="s">
        <v>230</v>
      </c>
      <c r="E100" s="43"/>
      <c r="F100" s="231" t="s">
        <v>2804</v>
      </c>
      <c r="G100" s="43"/>
      <c r="H100" s="43"/>
      <c r="I100" s="232"/>
      <c r="J100" s="43"/>
      <c r="K100" s="43"/>
      <c r="L100" s="47"/>
      <c r="M100" s="233"/>
      <c r="N100" s="23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230</v>
      </c>
      <c r="AU100" s="20" t="s">
        <v>82</v>
      </c>
    </row>
    <row r="101" spans="1:65" s="2" customFormat="1" ht="16.5" customHeight="1">
      <c r="A101" s="41"/>
      <c r="B101" s="42"/>
      <c r="C101" s="217" t="s">
        <v>95</v>
      </c>
      <c r="D101" s="217" t="s">
        <v>223</v>
      </c>
      <c r="E101" s="218" t="s">
        <v>2806</v>
      </c>
      <c r="F101" s="219" t="s">
        <v>2807</v>
      </c>
      <c r="G101" s="220" t="s">
        <v>336</v>
      </c>
      <c r="H101" s="221">
        <v>40</v>
      </c>
      <c r="I101" s="222"/>
      <c r="J101" s="223">
        <f>ROUND(I101*H101,2)</f>
        <v>0</v>
      </c>
      <c r="K101" s="219" t="s">
        <v>632</v>
      </c>
      <c r="L101" s="47"/>
      <c r="M101" s="224" t="s">
        <v>19</v>
      </c>
      <c r="N101" s="225" t="s">
        <v>43</v>
      </c>
      <c r="O101" s="8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8" t="s">
        <v>228</v>
      </c>
      <c r="AT101" s="228" t="s">
        <v>223</v>
      </c>
      <c r="AU101" s="228" t="s">
        <v>82</v>
      </c>
      <c r="AY101" s="20" t="s">
        <v>221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0" t="s">
        <v>80</v>
      </c>
      <c r="BK101" s="229">
        <f>ROUND(I101*H101,2)</f>
        <v>0</v>
      </c>
      <c r="BL101" s="20" t="s">
        <v>228</v>
      </c>
      <c r="BM101" s="228" t="s">
        <v>2808</v>
      </c>
    </row>
    <row r="102" spans="1:47" s="2" customFormat="1" ht="12">
      <c r="A102" s="41"/>
      <c r="B102" s="42"/>
      <c r="C102" s="43"/>
      <c r="D102" s="230" t="s">
        <v>230</v>
      </c>
      <c r="E102" s="43"/>
      <c r="F102" s="231" t="s">
        <v>2807</v>
      </c>
      <c r="G102" s="43"/>
      <c r="H102" s="43"/>
      <c r="I102" s="232"/>
      <c r="J102" s="43"/>
      <c r="K102" s="43"/>
      <c r="L102" s="47"/>
      <c r="M102" s="233"/>
      <c r="N102" s="234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230</v>
      </c>
      <c r="AU102" s="20" t="s">
        <v>82</v>
      </c>
    </row>
    <row r="103" spans="1:65" s="2" customFormat="1" ht="16.5" customHeight="1">
      <c r="A103" s="41"/>
      <c r="B103" s="42"/>
      <c r="C103" s="217" t="s">
        <v>228</v>
      </c>
      <c r="D103" s="217" t="s">
        <v>223</v>
      </c>
      <c r="E103" s="218" t="s">
        <v>2809</v>
      </c>
      <c r="F103" s="219" t="s">
        <v>2810</v>
      </c>
      <c r="G103" s="220" t="s">
        <v>336</v>
      </c>
      <c r="H103" s="221">
        <v>1</v>
      </c>
      <c r="I103" s="222"/>
      <c r="J103" s="223">
        <f>ROUND(I103*H103,2)</f>
        <v>0</v>
      </c>
      <c r="K103" s="219" t="s">
        <v>632</v>
      </c>
      <c r="L103" s="47"/>
      <c r="M103" s="224" t="s">
        <v>19</v>
      </c>
      <c r="N103" s="225" t="s">
        <v>43</v>
      </c>
      <c r="O103" s="87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8" t="s">
        <v>228</v>
      </c>
      <c r="AT103" s="228" t="s">
        <v>223</v>
      </c>
      <c r="AU103" s="228" t="s">
        <v>82</v>
      </c>
      <c r="AY103" s="20" t="s">
        <v>221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0" t="s">
        <v>80</v>
      </c>
      <c r="BK103" s="229">
        <f>ROUND(I103*H103,2)</f>
        <v>0</v>
      </c>
      <c r="BL103" s="20" t="s">
        <v>228</v>
      </c>
      <c r="BM103" s="228" t="s">
        <v>2811</v>
      </c>
    </row>
    <row r="104" spans="1:47" s="2" customFormat="1" ht="12">
      <c r="A104" s="41"/>
      <c r="B104" s="42"/>
      <c r="C104" s="43"/>
      <c r="D104" s="230" t="s">
        <v>230</v>
      </c>
      <c r="E104" s="43"/>
      <c r="F104" s="231" t="s">
        <v>2810</v>
      </c>
      <c r="G104" s="43"/>
      <c r="H104" s="43"/>
      <c r="I104" s="232"/>
      <c r="J104" s="43"/>
      <c r="K104" s="43"/>
      <c r="L104" s="47"/>
      <c r="M104" s="233"/>
      <c r="N104" s="23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230</v>
      </c>
      <c r="AU104" s="20" t="s">
        <v>82</v>
      </c>
    </row>
    <row r="105" spans="1:65" s="2" customFormat="1" ht="16.5" customHeight="1">
      <c r="A105" s="41"/>
      <c r="B105" s="42"/>
      <c r="C105" s="217" t="s">
        <v>257</v>
      </c>
      <c r="D105" s="217" t="s">
        <v>223</v>
      </c>
      <c r="E105" s="218" t="s">
        <v>2812</v>
      </c>
      <c r="F105" s="219" t="s">
        <v>2813</v>
      </c>
      <c r="G105" s="220" t="s">
        <v>336</v>
      </c>
      <c r="H105" s="221">
        <v>1</v>
      </c>
      <c r="I105" s="222"/>
      <c r="J105" s="223">
        <f>ROUND(I105*H105,2)</f>
        <v>0</v>
      </c>
      <c r="K105" s="219" t="s">
        <v>632</v>
      </c>
      <c r="L105" s="47"/>
      <c r="M105" s="224" t="s">
        <v>19</v>
      </c>
      <c r="N105" s="225" t="s">
        <v>43</v>
      </c>
      <c r="O105" s="8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8" t="s">
        <v>228</v>
      </c>
      <c r="AT105" s="228" t="s">
        <v>223</v>
      </c>
      <c r="AU105" s="228" t="s">
        <v>82</v>
      </c>
      <c r="AY105" s="20" t="s">
        <v>221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0" t="s">
        <v>80</v>
      </c>
      <c r="BK105" s="229">
        <f>ROUND(I105*H105,2)</f>
        <v>0</v>
      </c>
      <c r="BL105" s="20" t="s">
        <v>228</v>
      </c>
      <c r="BM105" s="228" t="s">
        <v>2814</v>
      </c>
    </row>
    <row r="106" spans="1:47" s="2" customFormat="1" ht="12">
      <c r="A106" s="41"/>
      <c r="B106" s="42"/>
      <c r="C106" s="43"/>
      <c r="D106" s="230" t="s">
        <v>230</v>
      </c>
      <c r="E106" s="43"/>
      <c r="F106" s="231" t="s">
        <v>2813</v>
      </c>
      <c r="G106" s="43"/>
      <c r="H106" s="43"/>
      <c r="I106" s="232"/>
      <c r="J106" s="43"/>
      <c r="K106" s="43"/>
      <c r="L106" s="47"/>
      <c r="M106" s="233"/>
      <c r="N106" s="23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230</v>
      </c>
      <c r="AU106" s="20" t="s">
        <v>82</v>
      </c>
    </row>
    <row r="107" spans="1:65" s="2" customFormat="1" ht="16.5" customHeight="1">
      <c r="A107" s="41"/>
      <c r="B107" s="42"/>
      <c r="C107" s="217" t="s">
        <v>264</v>
      </c>
      <c r="D107" s="217" t="s">
        <v>223</v>
      </c>
      <c r="E107" s="218" t="s">
        <v>2815</v>
      </c>
      <c r="F107" s="219" t="s">
        <v>2816</v>
      </c>
      <c r="G107" s="220" t="s">
        <v>336</v>
      </c>
      <c r="H107" s="221">
        <v>5</v>
      </c>
      <c r="I107" s="222"/>
      <c r="J107" s="223">
        <f>ROUND(I107*H107,2)</f>
        <v>0</v>
      </c>
      <c r="K107" s="219" t="s">
        <v>632</v>
      </c>
      <c r="L107" s="47"/>
      <c r="M107" s="224" t="s">
        <v>19</v>
      </c>
      <c r="N107" s="225" t="s">
        <v>43</v>
      </c>
      <c r="O107" s="87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8" t="s">
        <v>228</v>
      </c>
      <c r="AT107" s="228" t="s">
        <v>223</v>
      </c>
      <c r="AU107" s="228" t="s">
        <v>82</v>
      </c>
      <c r="AY107" s="20" t="s">
        <v>221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0" t="s">
        <v>80</v>
      </c>
      <c r="BK107" s="229">
        <f>ROUND(I107*H107,2)</f>
        <v>0</v>
      </c>
      <c r="BL107" s="20" t="s">
        <v>228</v>
      </c>
      <c r="BM107" s="228" t="s">
        <v>2817</v>
      </c>
    </row>
    <row r="108" spans="1:47" s="2" customFormat="1" ht="12">
      <c r="A108" s="41"/>
      <c r="B108" s="42"/>
      <c r="C108" s="43"/>
      <c r="D108" s="230" t="s">
        <v>230</v>
      </c>
      <c r="E108" s="43"/>
      <c r="F108" s="231" t="s">
        <v>2816</v>
      </c>
      <c r="G108" s="43"/>
      <c r="H108" s="43"/>
      <c r="I108" s="232"/>
      <c r="J108" s="43"/>
      <c r="K108" s="43"/>
      <c r="L108" s="47"/>
      <c r="M108" s="233"/>
      <c r="N108" s="234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230</v>
      </c>
      <c r="AU108" s="20" t="s">
        <v>82</v>
      </c>
    </row>
    <row r="109" spans="1:65" s="2" customFormat="1" ht="16.5" customHeight="1">
      <c r="A109" s="41"/>
      <c r="B109" s="42"/>
      <c r="C109" s="217" t="s">
        <v>272</v>
      </c>
      <c r="D109" s="217" t="s">
        <v>223</v>
      </c>
      <c r="E109" s="218" t="s">
        <v>2818</v>
      </c>
      <c r="F109" s="219" t="s">
        <v>2819</v>
      </c>
      <c r="G109" s="220" t="s">
        <v>336</v>
      </c>
      <c r="H109" s="221">
        <v>40</v>
      </c>
      <c r="I109" s="222"/>
      <c r="J109" s="223">
        <f>ROUND(I109*H109,2)</f>
        <v>0</v>
      </c>
      <c r="K109" s="219" t="s">
        <v>632</v>
      </c>
      <c r="L109" s="47"/>
      <c r="M109" s="224" t="s">
        <v>19</v>
      </c>
      <c r="N109" s="225" t="s">
        <v>43</v>
      </c>
      <c r="O109" s="87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8" t="s">
        <v>228</v>
      </c>
      <c r="AT109" s="228" t="s">
        <v>223</v>
      </c>
      <c r="AU109" s="228" t="s">
        <v>82</v>
      </c>
      <c r="AY109" s="20" t="s">
        <v>221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0" t="s">
        <v>80</v>
      </c>
      <c r="BK109" s="229">
        <f>ROUND(I109*H109,2)</f>
        <v>0</v>
      </c>
      <c r="BL109" s="20" t="s">
        <v>228</v>
      </c>
      <c r="BM109" s="228" t="s">
        <v>2820</v>
      </c>
    </row>
    <row r="110" spans="1:47" s="2" customFormat="1" ht="12">
      <c r="A110" s="41"/>
      <c r="B110" s="42"/>
      <c r="C110" s="43"/>
      <c r="D110" s="230" t="s">
        <v>230</v>
      </c>
      <c r="E110" s="43"/>
      <c r="F110" s="231" t="s">
        <v>2819</v>
      </c>
      <c r="G110" s="43"/>
      <c r="H110" s="43"/>
      <c r="I110" s="232"/>
      <c r="J110" s="43"/>
      <c r="K110" s="43"/>
      <c r="L110" s="47"/>
      <c r="M110" s="233"/>
      <c r="N110" s="23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230</v>
      </c>
      <c r="AU110" s="20" t="s">
        <v>82</v>
      </c>
    </row>
    <row r="111" spans="1:63" s="12" customFormat="1" ht="22.8" customHeight="1">
      <c r="A111" s="12"/>
      <c r="B111" s="201"/>
      <c r="C111" s="202"/>
      <c r="D111" s="203" t="s">
        <v>71</v>
      </c>
      <c r="E111" s="215" t="s">
        <v>86</v>
      </c>
      <c r="F111" s="215" t="s">
        <v>2821</v>
      </c>
      <c r="G111" s="202"/>
      <c r="H111" s="202"/>
      <c r="I111" s="205"/>
      <c r="J111" s="216">
        <f>BK111</f>
        <v>0</v>
      </c>
      <c r="K111" s="202"/>
      <c r="L111" s="207"/>
      <c r="M111" s="208"/>
      <c r="N111" s="209"/>
      <c r="O111" s="209"/>
      <c r="P111" s="210">
        <f>SUM(P112:P133)</f>
        <v>0</v>
      </c>
      <c r="Q111" s="209"/>
      <c r="R111" s="210">
        <f>SUM(R112:R133)</f>
        <v>0</v>
      </c>
      <c r="S111" s="209"/>
      <c r="T111" s="211">
        <f>SUM(T112:T133)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2" t="s">
        <v>80</v>
      </c>
      <c r="AT111" s="213" t="s">
        <v>71</v>
      </c>
      <c r="AU111" s="213" t="s">
        <v>80</v>
      </c>
      <c r="AY111" s="212" t="s">
        <v>221</v>
      </c>
      <c r="BK111" s="214">
        <f>SUM(BK112:BK133)</f>
        <v>0</v>
      </c>
    </row>
    <row r="112" spans="1:65" s="2" customFormat="1" ht="16.5" customHeight="1">
      <c r="A112" s="41"/>
      <c r="B112" s="42"/>
      <c r="C112" s="217" t="s">
        <v>279</v>
      </c>
      <c r="D112" s="217" t="s">
        <v>223</v>
      </c>
      <c r="E112" s="218" t="s">
        <v>2822</v>
      </c>
      <c r="F112" s="219" t="s">
        <v>2823</v>
      </c>
      <c r="G112" s="220" t="s">
        <v>305</v>
      </c>
      <c r="H112" s="221">
        <v>60</v>
      </c>
      <c r="I112" s="222"/>
      <c r="J112" s="223">
        <f>ROUND(I112*H112,2)</f>
        <v>0</v>
      </c>
      <c r="K112" s="219" t="s">
        <v>632</v>
      </c>
      <c r="L112" s="47"/>
      <c r="M112" s="224" t="s">
        <v>19</v>
      </c>
      <c r="N112" s="225" t="s">
        <v>43</v>
      </c>
      <c r="O112" s="87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8" t="s">
        <v>228</v>
      </c>
      <c r="AT112" s="228" t="s">
        <v>223</v>
      </c>
      <c r="AU112" s="228" t="s">
        <v>82</v>
      </c>
      <c r="AY112" s="20" t="s">
        <v>221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0" t="s">
        <v>80</v>
      </c>
      <c r="BK112" s="229">
        <f>ROUND(I112*H112,2)</f>
        <v>0</v>
      </c>
      <c r="BL112" s="20" t="s">
        <v>228</v>
      </c>
      <c r="BM112" s="228" t="s">
        <v>341</v>
      </c>
    </row>
    <row r="113" spans="1:47" s="2" customFormat="1" ht="12">
      <c r="A113" s="41"/>
      <c r="B113" s="42"/>
      <c r="C113" s="43"/>
      <c r="D113" s="230" t="s">
        <v>230</v>
      </c>
      <c r="E113" s="43"/>
      <c r="F113" s="231" t="s">
        <v>2823</v>
      </c>
      <c r="G113" s="43"/>
      <c r="H113" s="43"/>
      <c r="I113" s="232"/>
      <c r="J113" s="43"/>
      <c r="K113" s="43"/>
      <c r="L113" s="47"/>
      <c r="M113" s="233"/>
      <c r="N113" s="23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230</v>
      </c>
      <c r="AU113" s="20" t="s">
        <v>82</v>
      </c>
    </row>
    <row r="114" spans="1:65" s="2" customFormat="1" ht="16.5" customHeight="1">
      <c r="A114" s="41"/>
      <c r="B114" s="42"/>
      <c r="C114" s="217" t="s">
        <v>286</v>
      </c>
      <c r="D114" s="217" t="s">
        <v>223</v>
      </c>
      <c r="E114" s="218" t="s">
        <v>2824</v>
      </c>
      <c r="F114" s="219" t="s">
        <v>2825</v>
      </c>
      <c r="G114" s="220" t="s">
        <v>305</v>
      </c>
      <c r="H114" s="221">
        <v>60</v>
      </c>
      <c r="I114" s="222"/>
      <c r="J114" s="223">
        <f>ROUND(I114*H114,2)</f>
        <v>0</v>
      </c>
      <c r="K114" s="219" t="s">
        <v>632</v>
      </c>
      <c r="L114" s="47"/>
      <c r="M114" s="224" t="s">
        <v>19</v>
      </c>
      <c r="N114" s="225" t="s">
        <v>43</v>
      </c>
      <c r="O114" s="87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8" t="s">
        <v>228</v>
      </c>
      <c r="AT114" s="228" t="s">
        <v>223</v>
      </c>
      <c r="AU114" s="228" t="s">
        <v>82</v>
      </c>
      <c r="AY114" s="20" t="s">
        <v>221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0" t="s">
        <v>80</v>
      </c>
      <c r="BK114" s="229">
        <f>ROUND(I114*H114,2)</f>
        <v>0</v>
      </c>
      <c r="BL114" s="20" t="s">
        <v>228</v>
      </c>
      <c r="BM114" s="228" t="s">
        <v>355</v>
      </c>
    </row>
    <row r="115" spans="1:47" s="2" customFormat="1" ht="12">
      <c r="A115" s="41"/>
      <c r="B115" s="42"/>
      <c r="C115" s="43"/>
      <c r="D115" s="230" t="s">
        <v>230</v>
      </c>
      <c r="E115" s="43"/>
      <c r="F115" s="231" t="s">
        <v>2825</v>
      </c>
      <c r="G115" s="43"/>
      <c r="H115" s="43"/>
      <c r="I115" s="232"/>
      <c r="J115" s="43"/>
      <c r="K115" s="43"/>
      <c r="L115" s="47"/>
      <c r="M115" s="233"/>
      <c r="N115" s="23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230</v>
      </c>
      <c r="AU115" s="20" t="s">
        <v>82</v>
      </c>
    </row>
    <row r="116" spans="1:65" s="2" customFormat="1" ht="16.5" customHeight="1">
      <c r="A116" s="41"/>
      <c r="B116" s="42"/>
      <c r="C116" s="217" t="s">
        <v>294</v>
      </c>
      <c r="D116" s="217" t="s">
        <v>223</v>
      </c>
      <c r="E116" s="218" t="s">
        <v>2826</v>
      </c>
      <c r="F116" s="219" t="s">
        <v>2827</v>
      </c>
      <c r="G116" s="220" t="s">
        <v>305</v>
      </c>
      <c r="H116" s="221">
        <v>50</v>
      </c>
      <c r="I116" s="222"/>
      <c r="J116" s="223">
        <f>ROUND(I116*H116,2)</f>
        <v>0</v>
      </c>
      <c r="K116" s="219" t="s">
        <v>632</v>
      </c>
      <c r="L116" s="47"/>
      <c r="M116" s="224" t="s">
        <v>19</v>
      </c>
      <c r="N116" s="225" t="s">
        <v>43</v>
      </c>
      <c r="O116" s="87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8" t="s">
        <v>228</v>
      </c>
      <c r="AT116" s="228" t="s">
        <v>223</v>
      </c>
      <c r="AU116" s="228" t="s">
        <v>82</v>
      </c>
      <c r="AY116" s="20" t="s">
        <v>221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0" t="s">
        <v>80</v>
      </c>
      <c r="BK116" s="229">
        <f>ROUND(I116*H116,2)</f>
        <v>0</v>
      </c>
      <c r="BL116" s="20" t="s">
        <v>228</v>
      </c>
      <c r="BM116" s="228" t="s">
        <v>370</v>
      </c>
    </row>
    <row r="117" spans="1:47" s="2" customFormat="1" ht="12">
      <c r="A117" s="41"/>
      <c r="B117" s="42"/>
      <c r="C117" s="43"/>
      <c r="D117" s="230" t="s">
        <v>230</v>
      </c>
      <c r="E117" s="43"/>
      <c r="F117" s="231" t="s">
        <v>2827</v>
      </c>
      <c r="G117" s="43"/>
      <c r="H117" s="43"/>
      <c r="I117" s="232"/>
      <c r="J117" s="43"/>
      <c r="K117" s="43"/>
      <c r="L117" s="47"/>
      <c r="M117" s="233"/>
      <c r="N117" s="23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230</v>
      </c>
      <c r="AU117" s="20" t="s">
        <v>82</v>
      </c>
    </row>
    <row r="118" spans="1:65" s="2" customFormat="1" ht="16.5" customHeight="1">
      <c r="A118" s="41"/>
      <c r="B118" s="42"/>
      <c r="C118" s="217" t="s">
        <v>302</v>
      </c>
      <c r="D118" s="217" t="s">
        <v>223</v>
      </c>
      <c r="E118" s="218" t="s">
        <v>2828</v>
      </c>
      <c r="F118" s="219" t="s">
        <v>2829</v>
      </c>
      <c r="G118" s="220" t="s">
        <v>305</v>
      </c>
      <c r="H118" s="221">
        <v>120</v>
      </c>
      <c r="I118" s="222"/>
      <c r="J118" s="223">
        <f>ROUND(I118*H118,2)</f>
        <v>0</v>
      </c>
      <c r="K118" s="219" t="s">
        <v>632</v>
      </c>
      <c r="L118" s="47"/>
      <c r="M118" s="224" t="s">
        <v>19</v>
      </c>
      <c r="N118" s="225" t="s">
        <v>43</v>
      </c>
      <c r="O118" s="87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8" t="s">
        <v>228</v>
      </c>
      <c r="AT118" s="228" t="s">
        <v>223</v>
      </c>
      <c r="AU118" s="228" t="s">
        <v>82</v>
      </c>
      <c r="AY118" s="20" t="s">
        <v>221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0" t="s">
        <v>80</v>
      </c>
      <c r="BK118" s="229">
        <f>ROUND(I118*H118,2)</f>
        <v>0</v>
      </c>
      <c r="BL118" s="20" t="s">
        <v>228</v>
      </c>
      <c r="BM118" s="228" t="s">
        <v>381</v>
      </c>
    </row>
    <row r="119" spans="1:47" s="2" customFormat="1" ht="12">
      <c r="A119" s="41"/>
      <c r="B119" s="42"/>
      <c r="C119" s="43"/>
      <c r="D119" s="230" t="s">
        <v>230</v>
      </c>
      <c r="E119" s="43"/>
      <c r="F119" s="231" t="s">
        <v>2829</v>
      </c>
      <c r="G119" s="43"/>
      <c r="H119" s="43"/>
      <c r="I119" s="232"/>
      <c r="J119" s="43"/>
      <c r="K119" s="43"/>
      <c r="L119" s="47"/>
      <c r="M119" s="233"/>
      <c r="N119" s="234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230</v>
      </c>
      <c r="AU119" s="20" t="s">
        <v>82</v>
      </c>
    </row>
    <row r="120" spans="1:65" s="2" customFormat="1" ht="16.5" customHeight="1">
      <c r="A120" s="41"/>
      <c r="B120" s="42"/>
      <c r="C120" s="217" t="s">
        <v>8</v>
      </c>
      <c r="D120" s="217" t="s">
        <v>223</v>
      </c>
      <c r="E120" s="218" t="s">
        <v>2830</v>
      </c>
      <c r="F120" s="219" t="s">
        <v>2831</v>
      </c>
      <c r="G120" s="220" t="s">
        <v>305</v>
      </c>
      <c r="H120" s="221">
        <v>20</v>
      </c>
      <c r="I120" s="222"/>
      <c r="J120" s="223">
        <f>ROUND(I120*H120,2)</f>
        <v>0</v>
      </c>
      <c r="K120" s="219" t="s">
        <v>632</v>
      </c>
      <c r="L120" s="47"/>
      <c r="M120" s="224" t="s">
        <v>19</v>
      </c>
      <c r="N120" s="225" t="s">
        <v>43</v>
      </c>
      <c r="O120" s="87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8" t="s">
        <v>228</v>
      </c>
      <c r="AT120" s="228" t="s">
        <v>223</v>
      </c>
      <c r="AU120" s="228" t="s">
        <v>82</v>
      </c>
      <c r="AY120" s="20" t="s">
        <v>221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0" t="s">
        <v>80</v>
      </c>
      <c r="BK120" s="229">
        <f>ROUND(I120*H120,2)</f>
        <v>0</v>
      </c>
      <c r="BL120" s="20" t="s">
        <v>228</v>
      </c>
      <c r="BM120" s="228" t="s">
        <v>396</v>
      </c>
    </row>
    <row r="121" spans="1:47" s="2" customFormat="1" ht="12">
      <c r="A121" s="41"/>
      <c r="B121" s="42"/>
      <c r="C121" s="43"/>
      <c r="D121" s="230" t="s">
        <v>230</v>
      </c>
      <c r="E121" s="43"/>
      <c r="F121" s="231" t="s">
        <v>2831</v>
      </c>
      <c r="G121" s="43"/>
      <c r="H121" s="43"/>
      <c r="I121" s="232"/>
      <c r="J121" s="43"/>
      <c r="K121" s="43"/>
      <c r="L121" s="47"/>
      <c r="M121" s="233"/>
      <c r="N121" s="23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230</v>
      </c>
      <c r="AU121" s="20" t="s">
        <v>82</v>
      </c>
    </row>
    <row r="122" spans="1:65" s="2" customFormat="1" ht="24.15" customHeight="1">
      <c r="A122" s="41"/>
      <c r="B122" s="42"/>
      <c r="C122" s="217" t="s">
        <v>316</v>
      </c>
      <c r="D122" s="217" t="s">
        <v>223</v>
      </c>
      <c r="E122" s="218" t="s">
        <v>2832</v>
      </c>
      <c r="F122" s="219" t="s">
        <v>2833</v>
      </c>
      <c r="G122" s="220" t="s">
        <v>336</v>
      </c>
      <c r="H122" s="221">
        <v>1</v>
      </c>
      <c r="I122" s="222"/>
      <c r="J122" s="223">
        <f>ROUND(I122*H122,2)</f>
        <v>0</v>
      </c>
      <c r="K122" s="219" t="s">
        <v>632</v>
      </c>
      <c r="L122" s="47"/>
      <c r="M122" s="224" t="s">
        <v>19</v>
      </c>
      <c r="N122" s="225" t="s">
        <v>43</v>
      </c>
      <c r="O122" s="87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8" t="s">
        <v>228</v>
      </c>
      <c r="AT122" s="228" t="s">
        <v>223</v>
      </c>
      <c r="AU122" s="228" t="s">
        <v>82</v>
      </c>
      <c r="AY122" s="20" t="s">
        <v>221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0" t="s">
        <v>80</v>
      </c>
      <c r="BK122" s="229">
        <f>ROUND(I122*H122,2)</f>
        <v>0</v>
      </c>
      <c r="BL122" s="20" t="s">
        <v>228</v>
      </c>
      <c r="BM122" s="228" t="s">
        <v>431</v>
      </c>
    </row>
    <row r="123" spans="1:47" s="2" customFormat="1" ht="12">
      <c r="A123" s="41"/>
      <c r="B123" s="42"/>
      <c r="C123" s="43"/>
      <c r="D123" s="230" t="s">
        <v>230</v>
      </c>
      <c r="E123" s="43"/>
      <c r="F123" s="231" t="s">
        <v>2833</v>
      </c>
      <c r="G123" s="43"/>
      <c r="H123" s="43"/>
      <c r="I123" s="232"/>
      <c r="J123" s="43"/>
      <c r="K123" s="43"/>
      <c r="L123" s="47"/>
      <c r="M123" s="233"/>
      <c r="N123" s="234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230</v>
      </c>
      <c r="AU123" s="20" t="s">
        <v>82</v>
      </c>
    </row>
    <row r="124" spans="1:65" s="2" customFormat="1" ht="16.5" customHeight="1">
      <c r="A124" s="41"/>
      <c r="B124" s="42"/>
      <c r="C124" s="217" t="s">
        <v>323</v>
      </c>
      <c r="D124" s="217" t="s">
        <v>223</v>
      </c>
      <c r="E124" s="218" t="s">
        <v>2834</v>
      </c>
      <c r="F124" s="219" t="s">
        <v>2835</v>
      </c>
      <c r="G124" s="220" t="s">
        <v>1904</v>
      </c>
      <c r="H124" s="221">
        <v>96</v>
      </c>
      <c r="I124" s="222"/>
      <c r="J124" s="223">
        <f>ROUND(I124*H124,2)</f>
        <v>0</v>
      </c>
      <c r="K124" s="219" t="s">
        <v>632</v>
      </c>
      <c r="L124" s="47"/>
      <c r="M124" s="224" t="s">
        <v>19</v>
      </c>
      <c r="N124" s="225" t="s">
        <v>43</v>
      </c>
      <c r="O124" s="87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8" t="s">
        <v>228</v>
      </c>
      <c r="AT124" s="228" t="s">
        <v>223</v>
      </c>
      <c r="AU124" s="228" t="s">
        <v>82</v>
      </c>
      <c r="AY124" s="20" t="s">
        <v>221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0" t="s">
        <v>80</v>
      </c>
      <c r="BK124" s="229">
        <f>ROUND(I124*H124,2)</f>
        <v>0</v>
      </c>
      <c r="BL124" s="20" t="s">
        <v>228</v>
      </c>
      <c r="BM124" s="228" t="s">
        <v>461</v>
      </c>
    </row>
    <row r="125" spans="1:47" s="2" customFormat="1" ht="12">
      <c r="A125" s="41"/>
      <c r="B125" s="42"/>
      <c r="C125" s="43"/>
      <c r="D125" s="230" t="s">
        <v>230</v>
      </c>
      <c r="E125" s="43"/>
      <c r="F125" s="231" t="s">
        <v>2835</v>
      </c>
      <c r="G125" s="43"/>
      <c r="H125" s="43"/>
      <c r="I125" s="232"/>
      <c r="J125" s="43"/>
      <c r="K125" s="43"/>
      <c r="L125" s="47"/>
      <c r="M125" s="233"/>
      <c r="N125" s="23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230</v>
      </c>
      <c r="AU125" s="20" t="s">
        <v>82</v>
      </c>
    </row>
    <row r="126" spans="1:65" s="2" customFormat="1" ht="16.5" customHeight="1">
      <c r="A126" s="41"/>
      <c r="B126" s="42"/>
      <c r="C126" s="217" t="s">
        <v>333</v>
      </c>
      <c r="D126" s="217" t="s">
        <v>223</v>
      </c>
      <c r="E126" s="218" t="s">
        <v>2836</v>
      </c>
      <c r="F126" s="219" t="s">
        <v>2837</v>
      </c>
      <c r="G126" s="220" t="s">
        <v>336</v>
      </c>
      <c r="H126" s="221">
        <v>1</v>
      </c>
      <c r="I126" s="222"/>
      <c r="J126" s="223">
        <f>ROUND(I126*H126,2)</f>
        <v>0</v>
      </c>
      <c r="K126" s="219" t="s">
        <v>632</v>
      </c>
      <c r="L126" s="47"/>
      <c r="M126" s="224" t="s">
        <v>19</v>
      </c>
      <c r="N126" s="225" t="s">
        <v>43</v>
      </c>
      <c r="O126" s="87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8" t="s">
        <v>228</v>
      </c>
      <c r="AT126" s="228" t="s">
        <v>223</v>
      </c>
      <c r="AU126" s="228" t="s">
        <v>82</v>
      </c>
      <c r="AY126" s="20" t="s">
        <v>221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0" t="s">
        <v>80</v>
      </c>
      <c r="BK126" s="229">
        <f>ROUND(I126*H126,2)</f>
        <v>0</v>
      </c>
      <c r="BL126" s="20" t="s">
        <v>228</v>
      </c>
      <c r="BM126" s="228" t="s">
        <v>473</v>
      </c>
    </row>
    <row r="127" spans="1:47" s="2" customFormat="1" ht="12">
      <c r="A127" s="41"/>
      <c r="B127" s="42"/>
      <c r="C127" s="43"/>
      <c r="D127" s="230" t="s">
        <v>230</v>
      </c>
      <c r="E127" s="43"/>
      <c r="F127" s="231" t="s">
        <v>2837</v>
      </c>
      <c r="G127" s="43"/>
      <c r="H127" s="43"/>
      <c r="I127" s="232"/>
      <c r="J127" s="43"/>
      <c r="K127" s="43"/>
      <c r="L127" s="47"/>
      <c r="M127" s="233"/>
      <c r="N127" s="23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230</v>
      </c>
      <c r="AU127" s="20" t="s">
        <v>82</v>
      </c>
    </row>
    <row r="128" spans="1:65" s="2" customFormat="1" ht="16.5" customHeight="1">
      <c r="A128" s="41"/>
      <c r="B128" s="42"/>
      <c r="C128" s="217" t="s">
        <v>341</v>
      </c>
      <c r="D128" s="217" t="s">
        <v>223</v>
      </c>
      <c r="E128" s="218" t="s">
        <v>2838</v>
      </c>
      <c r="F128" s="219" t="s">
        <v>2839</v>
      </c>
      <c r="G128" s="220" t="s">
        <v>336</v>
      </c>
      <c r="H128" s="221">
        <v>1</v>
      </c>
      <c r="I128" s="222"/>
      <c r="J128" s="223">
        <f>ROUND(I128*H128,2)</f>
        <v>0</v>
      </c>
      <c r="K128" s="219" t="s">
        <v>632</v>
      </c>
      <c r="L128" s="47"/>
      <c r="M128" s="224" t="s">
        <v>19</v>
      </c>
      <c r="N128" s="225" t="s">
        <v>43</v>
      </c>
      <c r="O128" s="8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8" t="s">
        <v>228</v>
      </c>
      <c r="AT128" s="228" t="s">
        <v>223</v>
      </c>
      <c r="AU128" s="228" t="s">
        <v>82</v>
      </c>
      <c r="AY128" s="20" t="s">
        <v>221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0" t="s">
        <v>80</v>
      </c>
      <c r="BK128" s="229">
        <f>ROUND(I128*H128,2)</f>
        <v>0</v>
      </c>
      <c r="BL128" s="20" t="s">
        <v>228</v>
      </c>
      <c r="BM128" s="228" t="s">
        <v>484</v>
      </c>
    </row>
    <row r="129" spans="1:47" s="2" customFormat="1" ht="12">
      <c r="A129" s="41"/>
      <c r="B129" s="42"/>
      <c r="C129" s="43"/>
      <c r="D129" s="230" t="s">
        <v>230</v>
      </c>
      <c r="E129" s="43"/>
      <c r="F129" s="231" t="s">
        <v>2839</v>
      </c>
      <c r="G129" s="43"/>
      <c r="H129" s="43"/>
      <c r="I129" s="232"/>
      <c r="J129" s="43"/>
      <c r="K129" s="43"/>
      <c r="L129" s="47"/>
      <c r="M129" s="233"/>
      <c r="N129" s="234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230</v>
      </c>
      <c r="AU129" s="20" t="s">
        <v>82</v>
      </c>
    </row>
    <row r="130" spans="1:65" s="2" customFormat="1" ht="16.5" customHeight="1">
      <c r="A130" s="41"/>
      <c r="B130" s="42"/>
      <c r="C130" s="217" t="s">
        <v>348</v>
      </c>
      <c r="D130" s="217" t="s">
        <v>223</v>
      </c>
      <c r="E130" s="218" t="s">
        <v>2840</v>
      </c>
      <c r="F130" s="219" t="s">
        <v>2841</v>
      </c>
      <c r="G130" s="220" t="s">
        <v>336</v>
      </c>
      <c r="H130" s="221">
        <v>1</v>
      </c>
      <c r="I130" s="222"/>
      <c r="J130" s="223">
        <f>ROUND(I130*H130,2)</f>
        <v>0</v>
      </c>
      <c r="K130" s="219" t="s">
        <v>632</v>
      </c>
      <c r="L130" s="47"/>
      <c r="M130" s="224" t="s">
        <v>19</v>
      </c>
      <c r="N130" s="225" t="s">
        <v>43</v>
      </c>
      <c r="O130" s="87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8" t="s">
        <v>228</v>
      </c>
      <c r="AT130" s="228" t="s">
        <v>223</v>
      </c>
      <c r="AU130" s="228" t="s">
        <v>82</v>
      </c>
      <c r="AY130" s="20" t="s">
        <v>221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0" t="s">
        <v>80</v>
      </c>
      <c r="BK130" s="229">
        <f>ROUND(I130*H130,2)</f>
        <v>0</v>
      </c>
      <c r="BL130" s="20" t="s">
        <v>228</v>
      </c>
      <c r="BM130" s="228" t="s">
        <v>497</v>
      </c>
    </row>
    <row r="131" spans="1:47" s="2" customFormat="1" ht="12">
      <c r="A131" s="41"/>
      <c r="B131" s="42"/>
      <c r="C131" s="43"/>
      <c r="D131" s="230" t="s">
        <v>230</v>
      </c>
      <c r="E131" s="43"/>
      <c r="F131" s="231" t="s">
        <v>2841</v>
      </c>
      <c r="G131" s="43"/>
      <c r="H131" s="43"/>
      <c r="I131" s="232"/>
      <c r="J131" s="43"/>
      <c r="K131" s="43"/>
      <c r="L131" s="47"/>
      <c r="M131" s="233"/>
      <c r="N131" s="23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230</v>
      </c>
      <c r="AU131" s="20" t="s">
        <v>82</v>
      </c>
    </row>
    <row r="132" spans="1:65" s="2" customFormat="1" ht="16.5" customHeight="1">
      <c r="A132" s="41"/>
      <c r="B132" s="42"/>
      <c r="C132" s="217" t="s">
        <v>355</v>
      </c>
      <c r="D132" s="217" t="s">
        <v>223</v>
      </c>
      <c r="E132" s="218" t="s">
        <v>2842</v>
      </c>
      <c r="F132" s="219" t="s">
        <v>2843</v>
      </c>
      <c r="G132" s="220" t="s">
        <v>336</v>
      </c>
      <c r="H132" s="221">
        <v>1</v>
      </c>
      <c r="I132" s="222"/>
      <c r="J132" s="223">
        <f>ROUND(I132*H132,2)</f>
        <v>0</v>
      </c>
      <c r="K132" s="219" t="s">
        <v>632</v>
      </c>
      <c r="L132" s="47"/>
      <c r="M132" s="224" t="s">
        <v>19</v>
      </c>
      <c r="N132" s="225" t="s">
        <v>43</v>
      </c>
      <c r="O132" s="87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8" t="s">
        <v>228</v>
      </c>
      <c r="AT132" s="228" t="s">
        <v>223</v>
      </c>
      <c r="AU132" s="228" t="s">
        <v>82</v>
      </c>
      <c r="AY132" s="20" t="s">
        <v>221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0" t="s">
        <v>80</v>
      </c>
      <c r="BK132" s="229">
        <f>ROUND(I132*H132,2)</f>
        <v>0</v>
      </c>
      <c r="BL132" s="20" t="s">
        <v>228</v>
      </c>
      <c r="BM132" s="228" t="s">
        <v>508</v>
      </c>
    </row>
    <row r="133" spans="1:47" s="2" customFormat="1" ht="12">
      <c r="A133" s="41"/>
      <c r="B133" s="42"/>
      <c r="C133" s="43"/>
      <c r="D133" s="230" t="s">
        <v>230</v>
      </c>
      <c r="E133" s="43"/>
      <c r="F133" s="231" t="s">
        <v>2843</v>
      </c>
      <c r="G133" s="43"/>
      <c r="H133" s="43"/>
      <c r="I133" s="232"/>
      <c r="J133" s="43"/>
      <c r="K133" s="43"/>
      <c r="L133" s="47"/>
      <c r="M133" s="294"/>
      <c r="N133" s="295"/>
      <c r="O133" s="296"/>
      <c r="P133" s="296"/>
      <c r="Q133" s="296"/>
      <c r="R133" s="296"/>
      <c r="S133" s="296"/>
      <c r="T133" s="297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230</v>
      </c>
      <c r="AU133" s="20" t="s">
        <v>82</v>
      </c>
    </row>
    <row r="134" spans="1:31" s="2" customFormat="1" ht="6.95" customHeight="1">
      <c r="A134" s="41"/>
      <c r="B134" s="62"/>
      <c r="C134" s="63"/>
      <c r="D134" s="63"/>
      <c r="E134" s="63"/>
      <c r="F134" s="63"/>
      <c r="G134" s="63"/>
      <c r="H134" s="63"/>
      <c r="I134" s="63"/>
      <c r="J134" s="63"/>
      <c r="K134" s="63"/>
      <c r="L134" s="47"/>
      <c r="M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</sheetData>
  <sheetProtection password="C7B5" sheet="1" objects="1" scenarios="1" formatColumns="0" formatRows="0" autoFilter="0"/>
  <autoFilter ref="C93:K13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Jirka</dc:creator>
  <cp:keywords/>
  <dc:description/>
  <cp:lastModifiedBy>Michal Jirka</cp:lastModifiedBy>
  <dcterms:created xsi:type="dcterms:W3CDTF">2024-05-13T09:17:29Z</dcterms:created>
  <dcterms:modified xsi:type="dcterms:W3CDTF">2024-05-13T09:17:47Z</dcterms:modified>
  <cp:category/>
  <cp:version/>
  <cp:contentType/>
  <cp:contentStatus/>
</cp:coreProperties>
</file>