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201" sheetId="2" r:id="rId2"/>
  </sheets>
  <definedNames/>
  <calcPr fullCalcOnLoad="1"/>
</workbook>
</file>

<file path=xl/sharedStrings.xml><?xml version="1.0" encoding="utf-8"?>
<sst xmlns="http://schemas.openxmlformats.org/spreadsheetml/2006/main" count="885" uniqueCount="361">
  <si>
    <t>Firma: -</t>
  </si>
  <si>
    <t>Rekapitulace ceny</t>
  </si>
  <si>
    <t>Stavba: 22-05-030 - Turnov, most M12 přes Libuňku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</si>
  <si>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</si>
  <si>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</si>
  <si>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</si>
  <si>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</si>
  <si>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</si>
  <si>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</si>
  <si>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</si>
  <si>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</si>
  <si>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</si>
  <si>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</si>
  <si>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</si>
  <si>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</si>
  <si>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22-05-030</t>
  </si>
  <si>
    <t>Turnov, most M12 přes Libuňku</t>
  </si>
  <si>
    <t>O</t>
  </si>
  <si>
    <t>Rozpočet:</t>
  </si>
  <si>
    <t>0,00</t>
  </si>
  <si>
    <t>15,00</t>
  </si>
  <si>
    <t>21,00</t>
  </si>
  <si>
    <t>3</t>
  </si>
  <si>
    <t>2</t>
  </si>
  <si>
    <t>SO 201</t>
  </si>
  <si>
    <t>Most přes Libuňku v ul. U Zastávky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</si>
  <si>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</si>
  <si>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</si>
  <si>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</si>
  <si>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</si>
  <si>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</si>
  <si>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</si>
  <si>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</si>
  <si>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</si>
  <si>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</si>
  <si>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</si>
  <si>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</si>
  <si>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</si>
  <si>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</si>
  <si>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</si>
  <si>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</si>
  <si>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</si>
  <si>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</si>
  <si>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</si>
  <si>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</si>
  <si>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</si>
  <si>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014111</t>
  </si>
  <si>
    <t/>
  </si>
  <si>
    <t>POPLATKY ZA SKLÁDKU TYP S-IO (INERTNÍ ODPAD)</t>
  </si>
  <si>
    <t>M3</t>
  </si>
  <si>
    <t>PP</t>
  </si>
  <si>
    <t>odpad na bázi zeminy bez kontaminace</t>
  </si>
  <si>
    <t>VV</t>
  </si>
  <si>
    <t>výkopy pro pravobřežní opěru (plocha*délka) 21.2*10.3=218,360 [A] 
výkopy pro levobřežní opěru (plocha*délka) 21.7*12.7=275,590 [B] 
Celkem: A+B=493,950 [C]</t>
  </si>
  <si>
    <t>TS</t>
  </si>
  <si>
    <t>zahrnuje veškeré poplatky provozovateli skládky související s uložením odpadu na skládce.</t>
  </si>
  <si>
    <t>014121</t>
  </si>
  <si>
    <t>POPLATKY ZA SKLÁDKU TYP S-OO (OSTATNÍ ODPAD)</t>
  </si>
  <si>
    <t>kameny budou na příkaz TDI uloženy na skládku investora</t>
  </si>
  <si>
    <t>odstranění dobetonávky u opěr a křídel pravobřežní strana 1.7*10.5*0.25=4,463 [A] 
odstranění dobetonávky u opěr a křídel levobřežní strana 1.7*10.0*0.25=4,250 [B] 
deska nosné konstrukce stávajícího mostu 0.4*4.18*9.0=15,048 [C] 
trámy nosné konstrukce stávajícího mostu 3*(0.3*0.61*9.0)=4,941 [D] 
pravobřežní opěra stávajícího mostu 0.8*3.3*5.0=13,200 [E] 
levobřežní opěra stávajícího mostu 0.8*3.2*5.0=12,800 [F] 
provobřežní vtokové křídlo 3.5*3.2*0.4=4,480 [G] 
pravobřeží výtokové křídlo 1.8*3.3*0.4=2,376 [H] 
levobřežní vtokové křídlo 2.2*3.0*0.4=2,640 [I] 
levobřežní výtokové křídlo 2.3*3.4*0.4=3,128 [J] 
Celkem: A+B+C+D+E+F+G+H+I+J=67,326 [K]</t>
  </si>
  <si>
    <t>014131</t>
  </si>
  <si>
    <t>POPLATKY ZA SKLÁDKU TYP S-NO (NEBEZPEČNÝ ODPAD)</t>
  </si>
  <si>
    <t>odstranění obrusné vrstvy na mostě a předpolí 28.0*0.05*4.3=6,020 [A] 
odstranění podkladní vrstvy na mostě a předpolí 28.0*0.05*4.3=6,020 [B] 
Celkem: A+B=12,040 [C]</t>
  </si>
  <si>
    <t>02720</t>
  </si>
  <si>
    <t>POMOC PRÁCE ZŘÍZ NEBO ZAJIŠŤ REGULACI A OCHRANU DOPRAVY</t>
  </si>
  <si>
    <t>KPL</t>
  </si>
  <si>
    <t>Položka zahrnuje dopravně inženýrská opatření v průběhu celé stavby, zahrnuje pronájem dopravního 
značení - tzn. osazení, přesuny a odvoz provizorního dopravního značení.</t>
  </si>
  <si>
    <t>zahrnuje veškeré náklady spojené s objednatelem požadovanými zařízeními</t>
  </si>
  <si>
    <t>02730</t>
  </si>
  <si>
    <t>POMOC PRÁCE ZŘÍZ NEBO ZAJIŠŤ OCHRANU INŽENÝRSKÝCH SÍTÍ</t>
  </si>
  <si>
    <t>vyvěšení kanalizace během stavby na provizorní nosník</t>
  </si>
  <si>
    <t>02742</t>
  </si>
  <si>
    <t>PROVIZORNÍ LÁVKY</t>
  </si>
  <si>
    <t>M2</t>
  </si>
  <si>
    <t>7</t>
  </si>
  <si>
    <t>02811</t>
  </si>
  <si>
    <t>PRŮZKUMNÉ PRÁCE GEOTECHNICKÉ NA POVRCHU</t>
  </si>
  <si>
    <t>Posouzení základové spáry</t>
  </si>
  <si>
    <t>zahrnuje veškeré náklady spojené s objednatelem požadovanými pracemi</t>
  </si>
  <si>
    <t>8</t>
  </si>
  <si>
    <t>02910</t>
  </si>
  <si>
    <t>OSTATNÍ POŽADAVKY - ZEMĚMĚŘIČSKÁ MĚŘENÍ</t>
  </si>
  <si>
    <t>Geodetická činnost v průběhu provádění stavebních prací (geodet zhotovitele stavby) včetně vytyčení stavby.   
Součástí je vybudování potřebné vytyčovací sítě.</t>
  </si>
  <si>
    <t>zahrnuje veškeré náklady spojené s objednatelem požadovanými pracemi,  
- pro stanovení orientační investorské ceny určete jednotkovou cenu jako 1% odhadované ceny stavby</t>
  </si>
  <si>
    <t>029113</t>
  </si>
  <si>
    <t>OSTATNÍ POŽADAVKY - GEODETICKÉ ZAMĚŘENÍ - CELKY</t>
  </si>
  <si>
    <t>KUS</t>
  </si>
  <si>
    <t>po úplném dokončení stavby jako podklad pro DSPS a geometrický plán</t>
  </si>
  <si>
    <t>029412</t>
  </si>
  <si>
    <t>OSTATNÍ POŽADAVKY - VYPRACOVÁNÍ MOSTNÍHO LISTU</t>
  </si>
  <si>
    <t>ML dle ČSN 73 6220</t>
  </si>
  <si>
    <t>11</t>
  </si>
  <si>
    <t>02943</t>
  </si>
  <si>
    <t>OSTATNÍ POŽADAVKY - VYPRACOVÁNÍ RDS</t>
  </si>
  <si>
    <t>12</t>
  </si>
  <si>
    <t>02944</t>
  </si>
  <si>
    <t>OSTAT POŽADAVKY - DOKUMENTACE SKUTEČ PROVEDENÍ V DIGIT FORMĚ</t>
  </si>
  <si>
    <t>DSPS včetně zapracování změn během výstavby</t>
  </si>
  <si>
    <t>13</t>
  </si>
  <si>
    <t>02945</t>
  </si>
  <si>
    <t>OSTAT POŽADAVKY - GEOMETRICKÝ PLÁN</t>
  </si>
  <si>
    <t>HM</t>
  </si>
  <si>
    <t>Zajištění geometrických plánů skutečného provedení objektů a inženýrských sítí  a geometrických plánů věcných břemen v požadovaném formátu s hranicemi pozemků jako podklad pro vklad do katastrální mapy pro evidenci změn na katastrálním úřadu. Tato dokumentace bude potvrzena příslušným katastrálním úřadem a předána v 6 ti vyhotovení v termínu dle potřeb investora.</t>
  </si>
  <si>
    <t>položka zahrnuje:        
- přípravu podkladů, vyhotovení žádosti pro vklad na katastrální úřad 
- polní práce spojené s vyhotovením geometrického plánu 
- výpočetní a grafické kancelářské práce 
- úřední ověření výsledného elaborátu 
- schválení návrhu vkladu do katastru nemovitostí příslušným katastrálním úřadem</t>
  </si>
  <si>
    <t>14</t>
  </si>
  <si>
    <t>02950</t>
  </si>
  <si>
    <t>OSTATNÍ POŽADAVKY - POSUDKY, KONTROLY, REVIZNÍ ZPRÁVY</t>
  </si>
  <si>
    <t>havarijní a povodňový plán, včetně schválení příslušnými orgány státní správy</t>
  </si>
  <si>
    <t>15</t>
  </si>
  <si>
    <t>02953</t>
  </si>
  <si>
    <t>OSTATNÍ POŽADAVKY - HLAVNÍ MOSTNÍ PROHLÍDKA</t>
  </si>
  <si>
    <t>HMP dle ČSN 73 6221</t>
  </si>
  <si>
    <t>položka zahrnuje : 
- úkony dle ČSN 73 6221 
- provedení hlavní mostní prohlídky oprávněnou fyzickou nebo právnickou osobou 
- vyhotovení záznamu (protokolu), který jednoznačně definuje stav mostu</t>
  </si>
  <si>
    <t>16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</si>
  <si>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</si>
  <si>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</si>
  <si>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</si>
  <si>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Zemní práce</t>
  </si>
  <si>
    <t>17</t>
  </si>
  <si>
    <t>111204</t>
  </si>
  <si>
    <t>ODSTRANĚNÍ KŘOVIN S ODVOZEM DO 5KM</t>
  </si>
  <si>
    <t>na levobřežní vtokové straně 2.5*1.0=2,500 [A] 
na levobřežní výtokové straně 2.0*1.0=2,000 [B] 
na pravobřežní vtokové straně 3.5*1.0=3,500 [C] 
na pravobřežní výtokové straně 2.0*1.0=2,000 [D] 
Celkem: A+B+C+D=10,000 [E]</t>
  </si>
  <si>
    <t>odstranění křovin a stromů do průměru 100 mm 
doprava dřevin na předepsanou vzdálenost 
spálení na hromadách nebo štěpkování</t>
  </si>
  <si>
    <t>18</t>
  </si>
  <si>
    <t>113728</t>
  </si>
  <si>
    <t>FRÉZOVÁNÍ ZPEVNĚNÝCH PLOCH ASFALTOVÝCH, ODVOZ DO 20KM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</si>
  <si>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</si>
  <si>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19</t>
  </si>
  <si>
    <t>11528</t>
  </si>
  <si>
    <t>PŘEV VOD NA POVRCHU POTR DN DO 1600MM NEBO ŽLAB R.O. DO 5,0M</t>
  </si>
  <si>
    <t>M</t>
  </si>
  <si>
    <t>provizorní převedení vody 15.0m=15,000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</si>
  <si>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</si>
  <si>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20</t>
  </si>
  <si>
    <t>12573</t>
  </si>
  <si>
    <t>VYKOPÁVKY ZE ZEMNÍKŮ A SKLÁDEK TŘ. I</t>
  </si>
  <si>
    <t>z pol. 17411 115.353=115,353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</si>
  <si>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</si>
  <si>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21</t>
  </si>
  <si>
    <t>131738</t>
  </si>
  <si>
    <t>HLOUBENÍ JAM ZAPAŽ I NEPAŽ TŘ. I, ODVOZ DO 20KM</t>
  </si>
  <si>
    <t>vč.odvozu na skládku a uložení na skládku určenou zhotovitelem. Poplatek za 
skládku je uveden v položce č. 014101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</si>
  <si>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</si>
  <si>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22</t>
  </si>
  <si>
    <t>17120</t>
  </si>
  <si>
    <t>ULOŽENÍ SYPANINY DO NÁSYPŮ A NA SKLÁDKY BEZ ZHUTNĚNÍ</t>
  </si>
  <si>
    <t>na mezideponii, zpětné použití 50%  
z pol. 131738 345.765=345,765 [A]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</si>
  <si>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</si>
  <si>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23</t>
  </si>
  <si>
    <t>17411</t>
  </si>
  <si>
    <t>ZÁSYP JAM A RÝH ZEMINOU SE ZHUTNĚNÍM</t>
  </si>
  <si>
    <t>místní zemina z výkopu</t>
  </si>
  <si>
    <t>předpoklad použití 50% potřebné zeminy  
zásyp výkopu za levobřežní opěry (plocha*délka) 16.0*12.7*0.5=101,600 [A] 
zásyp výkopu před levobřežní opěrou (plocha*délka) 1.3*12.7*0.5=8,255 [B] 
zásyp výkopu za pravobřežní opěrou (plocha*délka) 14.7*10.3*0.5=75,705 [C] 
zásyp výkopu před pravobřežní opěrou (plocha*délka) 1.3*10.30*0.5=6,695 [D] 
Celkem: A+B+C+D=192,255 [E]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</si>
  <si>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</si>
  <si>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24</t>
  </si>
  <si>
    <t>17481</t>
  </si>
  <si>
    <t>ZÁSYP JAM A RÝH Z NAKUPOVANÝCH MATERIÁLŮ</t>
  </si>
  <si>
    <t>Hutnění po vrstvách a 100% PS. Id=0.9</t>
  </si>
  <si>
    <t>předpoklad 50% potřebné zeminy  
zásyp výkopu za levobřežní opěry (plocha*délka) 16.0*12.7*0.5=101,600 [A] 
zásyp výkopu před levobřežní opěrou (plocha*délka) 1.3*12.7*0.5=8,255 [B] 
zásyp výkopu za pravobřežní opěrou (plocha*délka) 14.7*10.3*0.5=75,705 [C] 
zásyp výkopu před pravobřežní opěrou (plocha*délka) 1.3*10.30*0.5=6,695 [D] 
Celkem: A+B+C+D=192,255 [E]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</si>
  <si>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</si>
  <si>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25</t>
  </si>
  <si>
    <t>17720</t>
  </si>
  <si>
    <t>ZEMNÍ HRÁZKY ZE ZEMIN BEZ ZHUT</t>
  </si>
  <si>
    <t>převedení vody pod mostem (1.0*1.0*6.0)*2=12,000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</si>
  <si>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výplň jam a prohlubní v podloží 
- úprava, očištění, ochrana a zhutnění podloží 
- svahování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</si>
  <si>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26</t>
  </si>
  <si>
    <t>18242</t>
  </si>
  <si>
    <t>ZALOŽENÍ TRÁVNÍKU HYDROOSEVEM NA ORNICI</t>
  </si>
  <si>
    <t>založení trávníku na levobřežní výtokové straně 13.00=13,000 [A] 
založení trávníku na pravobřežní vtokové straně 20.00=20,000 [B] 
založení trávníku na pravobřežní výtokové straně 1.50=1,500 [C] 
Celkem: A+B+C=34,500 [D]</t>
  </si>
  <si>
    <t>Zahrnuje dodání předepsané travní směsi, hydroosev na ornici, zalévání, první pokosení, to vše bez ohledu na sklon terénu</t>
  </si>
  <si>
    <t>Základy</t>
  </si>
  <si>
    <t>27</t>
  </si>
  <si>
    <t>27152</t>
  </si>
  <si>
    <t>POLŠTÁŘE POD ZÁKLADY Z KAMENIVA DRCENÉHO</t>
  </si>
  <si>
    <t>bude realizováno pouze v případě horší zeminy než S3</t>
  </si>
  <si>
    <t>roznášecí štěrkový polštář pod levobřežní opěrou a křídly 3.0* 0.3*11.3=10,170 [A] 
roznášecí štěrkový polštář pod pravobřežní opěrou a křídly 3.0*0.3*10.5=9,450 [B] 
Celkem: A+B=19,620 [C]</t>
  </si>
  <si>
    <t>položka zahrnuje dodávku předepsaného kameniva, mimostaveništní a vnitrostaveništní dopravu a jeho uložení 
není-li v zadávací dokumentaci uvedeno jinak, jedná se o nakupovaný materiál</t>
  </si>
  <si>
    <t>28</t>
  </si>
  <si>
    <t>272325</t>
  </si>
  <si>
    <t>ZÁKLADY ZE ŽELEZOBETONU DO C30/37</t>
  </si>
  <si>
    <t>C 30/37 - XA1,XC2,XD2,XF3 (CZ, F.1)-Cl 0.4-Dmax 22-S3</t>
  </si>
  <si>
    <t>základ pod levobřežní opěrou a křídly 0.6*1.6*11.3=10,848 [A] 
základ pod pravobřežní opěrou a křídly 0.6*1.6*10.5=10,080 [B] 
Celkem: A+B=20,928 [C]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</si>
  <si>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proudů,</t>
  </si>
  <si>
    <t>29</t>
  </si>
  <si>
    <t>272365</t>
  </si>
  <si>
    <t>VÝZTUŽ ZÁKLADŮ Z OCELI 10505, B500B</t>
  </si>
  <si>
    <t>T</t>
  </si>
  <si>
    <t>odhad stupně vyztužení 2.5% 
základ pod levobřežní opěrou a křídly 0.6*1.6*11.3*7.85*0.025=2,129 [A] 
základ pod pravobřežní opěrou a křídly 0.6*1.6*10.5*7.85*0.025=1,978 [B] 
Celkem: A+B=4,107 [C]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</si>
  <si>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</si>
  <si>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Svislé konstrukce</t>
  </si>
  <si>
    <t>30</t>
  </si>
  <si>
    <t>31717</t>
  </si>
  <si>
    <t>KOVOVÉ KONSTRUKCE PRO KOTVENÍ ŘÍMSY</t>
  </si>
  <si>
    <t>KG</t>
  </si>
  <si>
    <t>kotvy říms 5.0*23.0=115,000 [A]</t>
  </si>
  <si>
    <t>Položka zahrnuje dodávku (výrobu) kotevního prvku předepsaného tvaru a jeho osazení do předepsané polohy včetně nezbytných prací (vrty, zálivky apod.)</t>
  </si>
  <si>
    <t>31</t>
  </si>
  <si>
    <t>317325</t>
  </si>
  <si>
    <t>ŘÍMSY ZE ŽELEZOBETONU DO C30/37</t>
  </si>
  <si>
    <t>C 30/37 - XC3,XD2,XF4 (CZ, F.1)-Cl 0.2-Dmax 22-S3</t>
  </si>
  <si>
    <t>vtoková římsa (0.8*11.9*0.25)+(0.25*0.3*11.9)=3,273 [A] 
výtoková římsa (0.8*10.8*0.25)+(0.25*0.3*10.8)=2,970 [B] 
Celkem: A+B=6,243 [C]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</si>
  <si>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</si>
  <si>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32</t>
  </si>
  <si>
    <t>317365</t>
  </si>
  <si>
    <t>VÝZTUŽ ŘÍMS Z OCELI 10505, B500B</t>
  </si>
  <si>
    <t>vtoková římsa ((0.8*11.9*0.25)+(0.25*0.3*11.9))*7.85*0.03=0,771 [A] 
výtoková římsa ((0.8*10.8*0.25)+(0.25*0.3*10.8))*7.85*0.03=0,699 [B] 
Celkem: A+B=1,470 [C]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</si>
  <si>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výztuže, 
- separaci výztuže, 
- osazení měřících zařízení a úpravy pro ně, 
- osazení měřících skříní nebo míst pro měření bludných proudů.</t>
  </si>
  <si>
    <t>33</t>
  </si>
  <si>
    <t>32727</t>
  </si>
  <si>
    <t>ZDI OPĚR, ZÁRUB, NÁBŘEŽ Z CIHEL A TVÁRNIC NEPÁLENÝCH</t>
  </si>
  <si>
    <t>zídka za levobřežním vtokovým křídlem 0.2*4.5*1.0=0,900 [A]</t>
  </si>
  <si>
    <t>Položka zahrnuje veškerý materiál, výrobky a polotovary, včetně mimostaveništní a vnitrostaveništní dopravy (rovněž přesuny), včetně naložení a složení, případně s uložením.</t>
  </si>
  <si>
    <t>34</t>
  </si>
  <si>
    <t>3272B7</t>
  </si>
  <si>
    <t>ZDI OPĚR, ZÁRUB, NÁBŘEŽ Z GABIONŮ SYPANÝCH, DRÁT O4,0MM, POVRCHOVÁ ÚPRAVA Zn + Al</t>
  </si>
  <si>
    <t>gabionová opěrná zeď 1.0*1.0*4.35=4,350 [A]</t>
  </si>
  <si>
    <t>- položka zahrnuje dodávku a osazení drátěných košů s výplní lomovým kamenem. 
- gabionové matrace se vykazují v pol.č.2722**.</t>
  </si>
  <si>
    <t>35</t>
  </si>
  <si>
    <t>333215</t>
  </si>
  <si>
    <t>PŘEZDĚNÍ OPĚR A KŘÍDEL Z KAMENNÉHO ZDIVA</t>
  </si>
  <si>
    <t>přezdění křídla na levobřežní výtokové straně 1.0*0.4*0.5=0,200 [A]</t>
  </si>
  <si>
    <t>položka zahrnuje rozebrání stávajícího zdiva, nezbytnou manipulaci s rozebraným materiálem (nakládání, doprava, složení, očištění, odvoz nepoužitelného materiálu a suti), vyzdění z tohoto materiálu (bez dodávky nového) včetně dodávky předepsaného materiálu pro výplň spar.</t>
  </si>
  <si>
    <t>36</t>
  </si>
  <si>
    <t>333325</t>
  </si>
  <si>
    <t>MOSTNÍ OPĚRY A KŘÍDLA ZE ŽELEZOVÉHO BETONU DO C30/37</t>
  </si>
  <si>
    <t>levobřežní opěra 5.52*0.6*3.6=11,923 [A] 
pravobřežní opěra 5.52*0.6*3.5=11,592 [B] 
vtokové křídlo u levobřežní opěry (plocha*šířka) 7.8*0.6=4,680 [C] 
výtokové křídlo u levobřežní opěry (plocha*šířka) 7.0*0.6=4,200 [D] 
vtokové křídlo u pravobřežní opěry (plocha*šířka) 9.5*0.6=5,700 [E] 
výtokové křídlo u pravobřežní opěry(plocha*šířka) 6.0*0.6=3,600 [F] 
Celkem: A+B+C+D+E+F=41,695 [G]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</si>
  <si>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</si>
  <si>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37</t>
  </si>
  <si>
    <t>333365</t>
  </si>
  <si>
    <t>VÝZTUŽ MOSTNÍCH OPĚR A KŘÍDEL Z OCELI 10505, B500B</t>
  </si>
  <si>
    <t>odhad stupně vyztužení 2.5%: 
levobřežní opěra 5.52*0.6*3.6*7.85*0.025=2,340 [A] 
pravobřežní opěra 5.52*0.6*3.5*7.85*0.025=2,275 [B] 
vtokové křídlo u levobřežní opěry (plocha*šířka) 7.8*0.6*7.85*0.025=0,918 [C] 
výtokové křídlo u levobřežní opěry (plocha*šířka) 7.0*0.6*7.85*0.025=0,824 [D] 
vtokové křídlo u pravobřežní opěry (plocha*šířka) 9.5*0.6*7.85*0.025=1,119 [E] 
výtokové křídlo u pravobřežní opěry(plocha*šířka) 6.0*0.6*7.85*0.025=0,707 [F] 
Celkem: A+B+C+D+E+F=8,183 [G]</t>
  </si>
  <si>
    <t>Vodorovné konstrukce</t>
  </si>
  <si>
    <t>38</t>
  </si>
  <si>
    <t>421325</t>
  </si>
  <si>
    <t>MOSTNÍ NOSNÉ DESKOVÉ KONSTRUKCE ZE ŽELEZOBETONU C30/37</t>
  </si>
  <si>
    <t>C 30/37 - XC2,XD2,XF2 (CZ, F.1)-Cl 0.4-Dmax 22-S3</t>
  </si>
  <si>
    <t>deska nosné konstrukce 5.1*0.5*9.5=24,225 [A]</t>
  </si>
  <si>
    <t>39</t>
  </si>
  <si>
    <t>421365</t>
  </si>
  <si>
    <t>VÝZTUŽ MOSTNÍ DESKOVÉ KONSTRUKCE Z OCELI 10505, B500B</t>
  </si>
  <si>
    <t>odhad stupně vyztužení 3%: 
deska nosné konstrukce 5.1*0.5*9.5*7.85*0.03=5,705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</si>
  <si>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74. 
- povrchovou antikorozní úpravu výztuže, 
- separaci výztuže, 
- osazení měřících zařízení a úpravy pro ně, 
- osazení měřících skříní nebo míst pro měření bludných proudů.</t>
  </si>
  <si>
    <t>40</t>
  </si>
  <si>
    <t>42838</t>
  </si>
  <si>
    <t>KLOUB ZE ŽELEZOBETONU VČET VÝZTUŽE</t>
  </si>
  <si>
    <t>vrubový kloub na levobřežní opěře 5.5=5,500 [A] 
vrubový kloub na pravobřežní opěře 5.5=5,500 [B] 
Celkem: A+B=11,000 [C]</t>
  </si>
  <si>
    <t>Položka kloub ze železobetonu zahrnuje pouze zhotovení kloubu (zřízení a odstranění vložky pro pérové a vrubové klouby a pod.), beton a výztuž musí být zahrnuta v příslušných konstrukčních částech. Beton a výztuž samostatného kloubu (např. kyvné sloupečky) se zařazují jako vodorovná konstrukce.</t>
  </si>
  <si>
    <t>41</t>
  </si>
  <si>
    <t>451313</t>
  </si>
  <si>
    <t>PODKLADNÍ A VÝPLŇOVÉ VRSTVY Z PROSTÉHO BETONU C16/20</t>
  </si>
  <si>
    <t>C 16/20  - XC0 (CZ, F.1)-Cl 1.0-Dmax 22-S3</t>
  </si>
  <si>
    <t>podkladní beton pod levobřežní opěrou a křídly 0.15*2.0*11.3=3,390 [A] 
podkladní beton pod pravobřežní opěrou a křídel 0.15*2.0*10.5=3,150 [B] 
Celkem: A+B=6,540 [C]</t>
  </si>
  <si>
    <t>42</t>
  </si>
  <si>
    <t>46321</t>
  </si>
  <si>
    <t>ROVNANINA Z LOMOVÉHO KAMENE</t>
  </si>
  <si>
    <t>opevnění dna podél opěr (2.0*14.0*0.5)+(2.0*0.5*10.0)=24,000 [A]</t>
  </si>
  <si>
    <t>položka zahrnuje: 
- dodávku a vyrovnání lomového kamene předepsané frakce do předepsaného tvaru včetně mimostaveništní a vnitrostaveništní dopravy 
není-li v zadávací dokumentaci uvedeno jinak, jedná se o nakupovaný materiál</t>
  </si>
  <si>
    <t>Komunikace</t>
  </si>
  <si>
    <t>43</t>
  </si>
  <si>
    <t>56330a</t>
  </si>
  <si>
    <t>VOZOVKOVÉ VRSTVY ZE ŠTĚRKODRTI</t>
  </si>
  <si>
    <t>štěrkodrť ŠDa 0/32</t>
  </si>
  <si>
    <t>vozovková vrstva na levobřežním předpolí 0.15*6.0*4.7=4,230 [A] 
vozovková vrstva na pravobřežním předpolí 0.15*5.6*4.0=3,360 [B] 
Celkem: A+B=7,590 [C]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</si>
  <si>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</si>
  <si>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44</t>
  </si>
  <si>
    <t>56330b</t>
  </si>
  <si>
    <t>stěrkodrť ŠDa 32/63</t>
  </si>
  <si>
    <t>vozovková vrstva na levobřežním předpolí 6.4*0.15*4.7=4,512 [A] 
vozovková vrstva na pravobřežním předpolí 0.15*6.1*4.0=3,660 [B] 
Celkem: A+B=8,172 [C]</t>
  </si>
  <si>
    <t>45</t>
  </si>
  <si>
    <t>572123</t>
  </si>
  <si>
    <t>INFILTRAČNÍ POSTŘIK Z EMULZE DO 1,0KG/M2</t>
  </si>
  <si>
    <t>pod podkladní vrstvou na předpolí (plocha odměřena z výkresu) 27.30+63.70=91,000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</si>
  <si>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</si>
  <si>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46</t>
  </si>
  <si>
    <t>572211</t>
  </si>
  <si>
    <t>SPOJOVACÍ POSTŘIK Z ASFALTU DO 0,5KG/M2</t>
  </si>
  <si>
    <t>pod obrusnou vrstvou na mostě i předpolí (plocha odměřena z výkresu) 26.70+63.70=90,400 [A]</t>
  </si>
  <si>
    <t>47</t>
  </si>
  <si>
    <t>574A04</t>
  </si>
  <si>
    <t>ASFALTOVÝ BETON PRO OBRUSNÉ VRSTVY ACO 11+, 11S</t>
  </si>
  <si>
    <t>obrusná vrstva na mostě 0.04*4.0*9.5=1,520 [A] 
obrusná vrstva na předpolí (0.04*6.6*3.9)+(0.04*11.9*5.6)=3,695 [B] 
ochrana izolace na mostě 0.05*4.0*9.5=1,900 [C] 
Celkem: A+B+C=7,115 [D]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</si>
  <si>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</si>
  <si>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48</t>
  </si>
  <si>
    <t>574C06</t>
  </si>
  <si>
    <t>ASFALTOVÝ BETON PRO LOŽNÍ VRSTVY ACL 16+, 16S</t>
  </si>
  <si>
    <t>podkladní vrstva na předpolí (0.04*6.3*3.9)+(0.04*11.6*5.6)=3,581 [A]</t>
  </si>
  <si>
    <t>Přidružená stavební výroba</t>
  </si>
  <si>
    <t>49</t>
  </si>
  <si>
    <t>711442</t>
  </si>
  <si>
    <t>IZOLACE MOSTOVEK CELOPLOŠNÁ ASFALTOVÝMI PÁSY S PEČETÍCÍ VRSTVOU</t>
  </si>
  <si>
    <t>izolace na mostě +15% na přesahy (14.6*5.6)*1.15=94,024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</si>
  <si>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
v této položce se vykáže i izolace rámových konstrukcí (mosty, propusty, kolektory)</t>
  </si>
  <si>
    <t>50</t>
  </si>
  <si>
    <t>711509</t>
  </si>
  <si>
    <t>OCHRANA IZOLACE NA POVRCHU TEXTILIÍ</t>
  </si>
  <si>
    <t>na svislém rubu opěr (2.5*5.5)+(5.5*2.3)=26,400 [A]</t>
  </si>
  <si>
    <t>položka zahrnuje: 
- dodání  předepsaného ochranného materiálu 
- zřízení ochrany izolace</t>
  </si>
  <si>
    <t>Potrubí</t>
  </si>
  <si>
    <t>51</t>
  </si>
  <si>
    <t>87533</t>
  </si>
  <si>
    <t>POTRUBÍ DREN Z TRUB PLAST DN DO 150MM</t>
  </si>
  <si>
    <t>drenáž za levobřežní opěrou 11.5=11,500 [A] 
drenáž za pravobřežní opěrou 11.0=11,000 [B] 
Celkem: A+B=22,500 [C]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</si>
  <si>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</t>
  </si>
  <si>
    <t>52</t>
  </si>
  <si>
    <t>87633</t>
  </si>
  <si>
    <t>CHRÁNIČKY Z TRUB PLASTOVÝCH DN DO 150MM</t>
  </si>
  <si>
    <t>rezervní chránička ve vtokové římse 11.9=11,900 [A] 
rezervní chránička ve výtokové římse 10.79=10,790 [B] 
Celkem: A+B=22,690 [C]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</si>
  <si>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</si>
  <si>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Ostatní konstrukce a práce</t>
  </si>
  <si>
    <t>53</t>
  </si>
  <si>
    <t>9112B2</t>
  </si>
  <si>
    <t>ZÁBRADLÍ MOSTNÍ SE SVISLOU VÝPLNÍ - MONTÁŽ S PŘESUNEM (BEZ DODÁVKY)</t>
  </si>
  <si>
    <t>zpětná montáž stávajícího zábradlí 10.12+11.4=21,520 [A]</t>
  </si>
  <si>
    <t>položka zahrnuje: 
- dopravu demontovaného zařízení z dočasné skládky 
- jeho montáž a osazení na určeném místě včetně všech nutných konstrukcí a prací 
- nutnou opravu poškozených částí, opravu nátěrů 
- případnou náhradu zničených částí 
nezahrnuje kompletní novou PKO</t>
  </si>
  <si>
    <t>54</t>
  </si>
  <si>
    <t>9112B3</t>
  </si>
  <si>
    <t>ZÁBRADLÍ MOSTNÍ SE SVISLOU VÝPLNÍ - DEMONTÁŽ S PŘESUNEM</t>
  </si>
  <si>
    <t>demontáž stávajícího zábradlí 10.12+11.4=21,520 [A]</t>
  </si>
  <si>
    <t>položka zahrnuje: 
- demontáž a odstranění zařízení 
- jeho odvoz na předepsané místo</t>
  </si>
  <si>
    <t>55</t>
  </si>
  <si>
    <t>914A21</t>
  </si>
  <si>
    <t>EV ČÍSLO MOSTU OCEL S FÓLIÍ TŘ.1 DODÁVKA A MONTÁŽ</t>
  </si>
  <si>
    <t>umístění značky podléhá schválení investorem</t>
  </si>
  <si>
    <t>na jedné straně mostu 1=1,000 [A]</t>
  </si>
  <si>
    <t>položka zahrnuje: 
- dodávku a montáž značek v požadovaném provedení</t>
  </si>
  <si>
    <t>56</t>
  </si>
  <si>
    <t>917224</t>
  </si>
  <si>
    <t>SILNIČNÍ A CHODNÍKOVÉ OBRUBY Z BETONOVÝCH OBRUBNÍKŮ ŠÍŘ 150MM</t>
  </si>
  <si>
    <t>obruby u říms 4*2.0=8,000 [A]</t>
  </si>
  <si>
    <t>Položka zahrnuje: 
dodání a pokládku betonových obrubníků o rozměrech předepsaných zadávací dokumentací 
betonové lože i boční betonovou opěrku.</t>
  </si>
  <si>
    <t>57</t>
  </si>
  <si>
    <t>919113</t>
  </si>
  <si>
    <t>ŘEZÁNÍ ASFALTOVÉHO KRYTU VOZOVEK TL DO 150MM</t>
  </si>
  <si>
    <t>v místě napojení vozovek 3.9+4.1=8,000 [A] 
v místě napojení vozovek na mostě a na předpolí 4.3+4.3=8,600 [B] 
Celkem: A+B=16,600 [C]</t>
  </si>
  <si>
    <t>položka zahrnuje řezání vozovkové vrstvy v předepsané tloušťce, včetně spotřeby vody</t>
  </si>
  <si>
    <t>58</t>
  </si>
  <si>
    <t>93650</t>
  </si>
  <si>
    <t>DROBNÉ DOPLŇK KONSTR KOVOVÉ</t>
  </si>
  <si>
    <t>konzoly pro uložení chráničky na vtoku (3.85*0.5)*9=17,325 [A]</t>
  </si>
  <si>
    <t>- dílenská dokumentace, včetně technologického předpisu spojování, 
- dodání  materiálu  v požadované kvalitě a výroba konstrukce i dílenská (včetně  pomůcek,  přípravků a prostředků pro výrobu) bez ohledu na náročnost a její hmotnost, dílenská montáž,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jakákoliv doprava a manipulace dílců  a  montážních  sestav,  včetně  dopravy konstrukce z výrobny na stavbu, 
- montáž konstrukce na staveništi, včetně montážních prostředků a pomůcek a zednických výpomocí, 
- montážní dokumentace včetně technologického předpisu montáže, 
- výplň, těsnění a tmelení spar a spojů, 
- čištění konstrukce a odstranění všech vrubů (vrypy, otlačeniny a pod.),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dokladů, 
- zřízení kotevních otvorů nebo jam, nejsou-li částí jiné konstrukce, jejich úpravy, očištění a ošetření, 
- osazení kotvení nebo přímo částí konstrukce do podpůrné konstrukce nebo do zeminy, 
- výplň kotevních otvorů  (příp.  podlití  patních  desek)  maltou,  betonem  nebo  jinou speciální hmotou, vyplnění jam zeminou, 
- ošetření kotevní oblasti proti vzniku trhlin, vlivu povětrnosti a pod., 
- osazení nivelačních značek, včetně jejich zaměření, označení znakem výrobce a vyznačení letopočtu. 
Dokumentace pro zadání stavby může dále předepsat že cena položky ještě obsahuje například: 
- veškeré druhy protikorozní ochrany a nátěry konstrukcí, 
- žárové zinkování ponorem nebo žárové stříkání (metalizace) kovem, 
- zvláštní spojovací prostředky, rozebíratelnost konstrukce, 
- osazení měřících zařízení a úpravy pro ně 
- ochranná opatření před účinky bludných proudů 
- ochranu před přepětím.</t>
  </si>
  <si>
    <t>59</t>
  </si>
  <si>
    <t>936541</t>
  </si>
  <si>
    <t>MOSTNÍ ODVODŇOVACÍ TRUBKA (POVRCHŮ IZOLACE) Z NEREZ OCELI</t>
  </si>
  <si>
    <t>odvodnění povrchu izolace 3=3,000 [A]</t>
  </si>
  <si>
    <t>položka zahrnuje: 
- výrobní dokumentaci (včetně technologického předpisu) 
- dodání kompletní odvodňovací soupravy z předepsaného materiálu, včetně všech montážních a přepravních úprav a zařízení 
- dodání spojovacího, kotevního a těsnícího materiálu 
- úprava a příprava úložného prostoru, včetně kotevních prvků, jejich očištění a ošetření 
- zřízení kompletní odvodňovací soupravy, dle příslušného technologického předpisu, včetně všech výškových a směrových úprav 
- zřízení odvodňovací soupravy po etapách, včetně pracovních spar a spojů 
- prodloužení  odpadní trouby pod spodní líc nosné konstr. nebo zaústěním odvodňovače do dalšího odvodňovacího zařízení 
- úprava odvod. soupravy na styku s ostatními konstrukcemi a zařízeními (u obrubníku, podél vozovek, napojení izolací a pod.) 
- ochrana odvodňovací soupravy do doby provedení definitivního stavu, veškeré provizorní úpravy a opatření 
- konečné  úpravy odvodňovací soupravy jako povrchové povlaky, zálivky, které  nejsou součástí jiných konstr., vyčištění, tmelení, těsnění, výplň spar a pod. 
- úprava, očištění a ošetření prostoru kolem odvodňovací soupravy 
- opatření odvodňovače znakem výrobce a typovým číslem 
- provedení odborné prohlídky, je-li požadována</t>
  </si>
  <si>
    <t>60</t>
  </si>
  <si>
    <t>966168</t>
  </si>
  <si>
    <t>BOURÁNÍ KONSTRUKCÍ ZE ŽELEZOBETONU S ODVOZEM DO 20KM</t>
  </si>
  <si>
    <t>vč. odvozu na skládku a uložení na skládku určenou zhotovitelem. Poplatky za skládku jsou uvedeny v pol. č. 014121</t>
  </si>
  <si>
    <t>deska nosné konstrukce stávajícího mostu 0.4*4.18*9.0=15,048 [A] 
trámy nosné konstrukce stávajícího mostu 3*(0.3*0.61*9.0)=4,941 [B] 
pravobřežní opěra stávajícího mostu 0.8*3.4*4.3=11,696 [C] 
levobřežní opěra stávajícího mostu 0.8*3.3*3.4=8,976 [D] 
provobřežní vtokové křídlo 3.5*3.2*0.4=4,480 [E] 
pravobřeží výtokové křídlo 1.8*3.3*0.4=2,376 [F] 
levobřežní vtokové křídlo 2.2*3.0*0.4=2,640 [G] 
levobřežní výtokové křídlo 2.3*3.4*0.4=3,128 [H] 
dobetonávka u opěr a křídel  
pravobřežní strana 1.7*10.5*0.25=4,463 [I] 
levobřežní strana 1.7*10.0*0.25=4,250 [J] 
Celkem: A+B+C+D+E+F+G+H+I+J=61,998 [K]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</si>
  <si>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</si>
  <si>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61</t>
  </si>
  <si>
    <t>966188</t>
  </si>
  <si>
    <t>DEMONTÁŽ KONSTRUKCÍ KOVOVÝCH S ODVOZEM DO 20KM</t>
  </si>
  <si>
    <t>demontáž stávajících konzol pro cháničku (0.00377*0.5)*8=0,015 [A]</t>
  </si>
  <si>
    <t>položka zahrnuje: 
- rozebrání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</si>
  <si>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62</t>
  </si>
  <si>
    <t>97817</t>
  </si>
  <si>
    <t>ODSTRANĚNÍ MOSTNÍ IZOLACE</t>
  </si>
  <si>
    <t>odstranění původní mostní izolace (plocha odměřena z výkresu) 65=65,000 [A]</t>
  </si>
  <si>
    <t>Položka zahrnuje: 
- položka zahrnuje veškeré práce plynoucí z technologického předpisu a z platných předpisů 
- veškerou manipulaci s vybouranou sutí a hmotami včetně uložení na skládku. 
Položka nezahrnuje: 
- poplatek za skládku, který se vykazuje v položce 0141** (s výjimkou malého množství bouraného materiálu, kde je možné poplatek zahrnout do jednotkové ceny bourání – tento fakt musí být uveden v doplňujícím textu k položce)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</si>
</sst>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SUM(C10:C10)</f>
      </c>
      <c r="D6" s="1"/>
      <c r="E6" s="1"/>
    </row>
    <row r="7" spans="1:5" ht="12.75" customHeight="1">
      <c r="A7" s="1"/>
      <c r="B7" s="4" t="s">
        <v>5</v>
      </c>
      <c r="C7" s="7">
        <f>SUM(E10:E10)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201'!I3</f>
      </c>
      <c r="D10" s="21">
        <f>'SO 201'!O2</f>
      </c>
      <c r="E10" s="21">
        <f>C10+D10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0+O8+O73+O114+O127+O160+O181+O206+O215+O224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2">
        <f>0+I8+I73+I114+I127+I160+I181+I206+I215+I224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0+I9+I13+I17+I21+I25+I29+I33+I37+I41+I45+I49+I53+I57+I61+I65+I69</f>
      </c>
      <c r="R8">
        <f>0+O9+O13+O17+O21+O25+O29+O33+O37+O41+O45+O49+O53+O57+O61+O65+O69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493.95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51</v>
      </c>
    </row>
    <row r="11" spans="1:5" ht="38.25">
      <c r="A11" s="37" t="s">
        <v>52</v>
      </c>
      <c r="E11" s="38" t="s">
        <v>53</v>
      </c>
    </row>
    <row r="12" spans="1:5" ht="25.5">
      <c r="A12" t="s">
        <v>54</v>
      </c>
      <c r="E12" s="36" t="s">
        <v>55</v>
      </c>
    </row>
    <row r="13" spans="1:16" ht="12.75">
      <c r="A13" s="25" t="s">
        <v>45</v>
      </c>
      <c r="B13" s="29" t="s">
        <v>23</v>
      </c>
      <c r="C13" s="29" t="s">
        <v>56</v>
      </c>
      <c r="D13" s="25" t="s">
        <v>47</v>
      </c>
      <c r="E13" s="30" t="s">
        <v>57</v>
      </c>
      <c r="F13" s="31" t="s">
        <v>49</v>
      </c>
      <c r="G13" s="32">
        <v>67.326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58</v>
      </c>
    </row>
    <row r="15" spans="1:5" ht="140.25">
      <c r="A15" s="37" t="s">
        <v>52</v>
      </c>
      <c r="E15" s="38" t="s">
        <v>59</v>
      </c>
    </row>
    <row r="16" spans="1:5" ht="25.5">
      <c r="A16" t="s">
        <v>54</v>
      </c>
      <c r="E16" s="36" t="s">
        <v>55</v>
      </c>
    </row>
    <row r="17" spans="1:16" ht="12.75">
      <c r="A17" s="25" t="s">
        <v>45</v>
      </c>
      <c r="B17" s="29" t="s">
        <v>22</v>
      </c>
      <c r="C17" s="29" t="s">
        <v>60</v>
      </c>
      <c r="D17" s="25" t="s">
        <v>47</v>
      </c>
      <c r="E17" s="30" t="s">
        <v>61</v>
      </c>
      <c r="F17" s="31" t="s">
        <v>49</v>
      </c>
      <c r="G17" s="32">
        <v>12.04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38.25">
      <c r="A19" s="37" t="s">
        <v>52</v>
      </c>
      <c r="E19" s="38" t="s">
        <v>62</v>
      </c>
    </row>
    <row r="20" spans="1:5" ht="25.5">
      <c r="A20" t="s">
        <v>54</v>
      </c>
      <c r="E20" s="36" t="s">
        <v>55</v>
      </c>
    </row>
    <row r="21" spans="1:16" ht="12.75">
      <c r="A21" s="25" t="s">
        <v>45</v>
      </c>
      <c r="B21" s="29" t="s">
        <v>33</v>
      </c>
      <c r="C21" s="29" t="s">
        <v>63</v>
      </c>
      <c r="D21" s="25" t="s">
        <v>47</v>
      </c>
      <c r="E21" s="30" t="s">
        <v>64</v>
      </c>
      <c r="F21" s="31" t="s">
        <v>65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38.25">
      <c r="A22" s="35" t="s">
        <v>50</v>
      </c>
      <c r="E22" s="36" t="s">
        <v>66</v>
      </c>
    </row>
    <row r="23" spans="1:5" ht="12.75">
      <c r="A23" s="37" t="s">
        <v>52</v>
      </c>
      <c r="E23" s="38" t="s">
        <v>47</v>
      </c>
    </row>
    <row r="24" spans="1:5" ht="12.75">
      <c r="A24" t="s">
        <v>54</v>
      </c>
      <c r="E24" s="36" t="s">
        <v>67</v>
      </c>
    </row>
    <row r="25" spans="1:16" ht="12.75">
      <c r="A25" s="25" t="s">
        <v>45</v>
      </c>
      <c r="B25" s="29" t="s">
        <v>35</v>
      </c>
      <c r="C25" s="29" t="s">
        <v>68</v>
      </c>
      <c r="D25" s="25" t="s">
        <v>47</v>
      </c>
      <c r="E25" s="30" t="s">
        <v>69</v>
      </c>
      <c r="F25" s="31" t="s">
        <v>65</v>
      </c>
      <c r="G25" s="32">
        <v>1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70</v>
      </c>
    </row>
    <row r="27" spans="1:5" ht="12.75">
      <c r="A27" s="37" t="s">
        <v>52</v>
      </c>
      <c r="E27" s="38" t="s">
        <v>47</v>
      </c>
    </row>
    <row r="28" spans="1:5" ht="12.75">
      <c r="A28" t="s">
        <v>54</v>
      </c>
      <c r="E28" s="36" t="s">
        <v>67</v>
      </c>
    </row>
    <row r="29" spans="1:16" ht="12.75">
      <c r="A29" s="25" t="s">
        <v>45</v>
      </c>
      <c r="B29" s="29" t="s">
        <v>37</v>
      </c>
      <c r="C29" s="29" t="s">
        <v>71</v>
      </c>
      <c r="D29" s="25" t="s">
        <v>47</v>
      </c>
      <c r="E29" s="30" t="s">
        <v>72</v>
      </c>
      <c r="F29" s="31" t="s">
        <v>73</v>
      </c>
      <c r="G29" s="32">
        <v>1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12.75">
      <c r="A31" s="37" t="s">
        <v>52</v>
      </c>
      <c r="E31" s="38" t="s">
        <v>47</v>
      </c>
    </row>
    <row r="32" spans="1:5" ht="12.75">
      <c r="A32" t="s">
        <v>54</v>
      </c>
      <c r="E32" s="36" t="s">
        <v>67</v>
      </c>
    </row>
    <row r="33" spans="1:16" ht="12.75">
      <c r="A33" s="25" t="s">
        <v>45</v>
      </c>
      <c r="B33" s="29" t="s">
        <v>74</v>
      </c>
      <c r="C33" s="29" t="s">
        <v>75</v>
      </c>
      <c r="D33" s="25" t="s">
        <v>47</v>
      </c>
      <c r="E33" s="30" t="s">
        <v>76</v>
      </c>
      <c r="F33" s="31" t="s">
        <v>65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77</v>
      </c>
    </row>
    <row r="35" spans="1:5" ht="12.75">
      <c r="A35" s="37" t="s">
        <v>52</v>
      </c>
      <c r="E35" s="38" t="s">
        <v>47</v>
      </c>
    </row>
    <row r="36" spans="1:5" ht="12.75">
      <c r="A36" t="s">
        <v>54</v>
      </c>
      <c r="E36" s="36" t="s">
        <v>78</v>
      </c>
    </row>
    <row r="37" spans="1:16" ht="12.75">
      <c r="A37" s="25" t="s">
        <v>45</v>
      </c>
      <c r="B37" s="29" t="s">
        <v>79</v>
      </c>
      <c r="C37" s="29" t="s">
        <v>80</v>
      </c>
      <c r="D37" s="25" t="s">
        <v>47</v>
      </c>
      <c r="E37" s="30" t="s">
        <v>81</v>
      </c>
      <c r="F37" s="31" t="s">
        <v>65</v>
      </c>
      <c r="G37" s="32">
        <v>1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38.25">
      <c r="A38" s="35" t="s">
        <v>50</v>
      </c>
      <c r="E38" s="36" t="s">
        <v>82</v>
      </c>
    </row>
    <row r="39" spans="1:5" ht="12.75">
      <c r="A39" s="37" t="s">
        <v>52</v>
      </c>
      <c r="E39" s="38" t="s">
        <v>47</v>
      </c>
    </row>
    <row r="40" spans="1:5" ht="38.25">
      <c r="A40" t="s">
        <v>54</v>
      </c>
      <c r="E40" s="36" t="s">
        <v>83</v>
      </c>
    </row>
    <row r="41" spans="1:16" ht="12.75">
      <c r="A41" s="25" t="s">
        <v>45</v>
      </c>
      <c r="B41" s="29" t="s">
        <v>40</v>
      </c>
      <c r="C41" s="29" t="s">
        <v>84</v>
      </c>
      <c r="D41" s="25" t="s">
        <v>47</v>
      </c>
      <c r="E41" s="30" t="s">
        <v>85</v>
      </c>
      <c r="F41" s="31" t="s">
        <v>86</v>
      </c>
      <c r="G41" s="32">
        <v>1</v>
      </c>
      <c r="H41" s="33">
        <v>0</v>
      </c>
      <c r="I41" s="34">
        <f>ROUND(ROUND(H41,2)*ROUND(G41,3),2)</f>
      </c>
      <c r="O41">
        <f>(I41*21)/100</f>
      </c>
      <c r="P41" t="s">
        <v>23</v>
      </c>
    </row>
    <row r="42" spans="1:5" ht="12.75">
      <c r="A42" s="35" t="s">
        <v>50</v>
      </c>
      <c r="E42" s="36" t="s">
        <v>87</v>
      </c>
    </row>
    <row r="43" spans="1:5" ht="12.75">
      <c r="A43" s="37" t="s">
        <v>52</v>
      </c>
      <c r="E43" s="38" t="s">
        <v>47</v>
      </c>
    </row>
    <row r="44" spans="1:5" ht="12.75">
      <c r="A44" t="s">
        <v>54</v>
      </c>
      <c r="E44" s="36" t="s">
        <v>78</v>
      </c>
    </row>
    <row r="45" spans="1:16" ht="12.75">
      <c r="A45" s="25" t="s">
        <v>45</v>
      </c>
      <c r="B45" s="29" t="s">
        <v>42</v>
      </c>
      <c r="C45" s="29" t="s">
        <v>88</v>
      </c>
      <c r="D45" s="25" t="s">
        <v>47</v>
      </c>
      <c r="E45" s="30" t="s">
        <v>89</v>
      </c>
      <c r="F45" s="31" t="s">
        <v>86</v>
      </c>
      <c r="G45" s="32">
        <v>1</v>
      </c>
      <c r="H45" s="33">
        <v>0</v>
      </c>
      <c r="I45" s="34">
        <f>ROUND(ROUND(H45,2)*ROUND(G45,3),2)</f>
      </c>
      <c r="O45">
        <f>(I45*21)/100</f>
      </c>
      <c r="P45" t="s">
        <v>23</v>
      </c>
    </row>
    <row r="46" spans="1:5" ht="12.75">
      <c r="A46" s="35" t="s">
        <v>50</v>
      </c>
      <c r="E46" s="36" t="s">
        <v>90</v>
      </c>
    </row>
    <row r="47" spans="1:5" ht="12.75">
      <c r="A47" s="37" t="s">
        <v>52</v>
      </c>
      <c r="E47" s="38" t="s">
        <v>47</v>
      </c>
    </row>
    <row r="48" spans="1:5" ht="12.75">
      <c r="A48" t="s">
        <v>54</v>
      </c>
      <c r="E48" s="36" t="s">
        <v>78</v>
      </c>
    </row>
    <row r="49" spans="1:16" ht="12.75">
      <c r="A49" s="25" t="s">
        <v>45</v>
      </c>
      <c r="B49" s="29" t="s">
        <v>91</v>
      </c>
      <c r="C49" s="29" t="s">
        <v>92</v>
      </c>
      <c r="D49" s="25" t="s">
        <v>47</v>
      </c>
      <c r="E49" s="30" t="s">
        <v>93</v>
      </c>
      <c r="F49" s="31" t="s">
        <v>65</v>
      </c>
      <c r="G49" s="32">
        <v>1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12.75">
      <c r="A50" s="35" t="s">
        <v>50</v>
      </c>
      <c r="E50" s="36" t="s">
        <v>47</v>
      </c>
    </row>
    <row r="51" spans="1:5" ht="12.75">
      <c r="A51" s="37" t="s">
        <v>52</v>
      </c>
      <c r="E51" s="38" t="s">
        <v>47</v>
      </c>
    </row>
    <row r="52" spans="1:5" ht="12.75">
      <c r="A52" t="s">
        <v>54</v>
      </c>
      <c r="E52" s="36" t="s">
        <v>78</v>
      </c>
    </row>
    <row r="53" spans="1:16" ht="12.75">
      <c r="A53" s="25" t="s">
        <v>45</v>
      </c>
      <c r="B53" s="29" t="s">
        <v>94</v>
      </c>
      <c r="C53" s="29" t="s">
        <v>95</v>
      </c>
      <c r="D53" s="25" t="s">
        <v>47</v>
      </c>
      <c r="E53" s="30" t="s">
        <v>96</v>
      </c>
      <c r="F53" s="31" t="s">
        <v>65</v>
      </c>
      <c r="G53" s="32">
        <v>1</v>
      </c>
      <c r="H53" s="33">
        <v>0</v>
      </c>
      <c r="I53" s="34">
        <f>ROUND(ROUND(H53,2)*ROUND(G53,3),2)</f>
      </c>
      <c r="O53">
        <f>(I53*21)/100</f>
      </c>
      <c r="P53" t="s">
        <v>23</v>
      </c>
    </row>
    <row r="54" spans="1:5" ht="12.75">
      <c r="A54" s="35" t="s">
        <v>50</v>
      </c>
      <c r="E54" s="36" t="s">
        <v>97</v>
      </c>
    </row>
    <row r="55" spans="1:5" ht="12.75">
      <c r="A55" s="37" t="s">
        <v>52</v>
      </c>
      <c r="E55" s="38" t="s">
        <v>47</v>
      </c>
    </row>
    <row r="56" spans="1:5" ht="12.75">
      <c r="A56" t="s">
        <v>54</v>
      </c>
      <c r="E56" s="36" t="s">
        <v>78</v>
      </c>
    </row>
    <row r="57" spans="1:16" ht="12.75">
      <c r="A57" s="25" t="s">
        <v>45</v>
      </c>
      <c r="B57" s="29" t="s">
        <v>98</v>
      </c>
      <c r="C57" s="29" t="s">
        <v>99</v>
      </c>
      <c r="D57" s="25" t="s">
        <v>47</v>
      </c>
      <c r="E57" s="30" t="s">
        <v>100</v>
      </c>
      <c r="F57" s="31" t="s">
        <v>101</v>
      </c>
      <c r="G57" s="32">
        <v>1</v>
      </c>
      <c r="H57" s="33">
        <v>0</v>
      </c>
      <c r="I57" s="34">
        <f>ROUND(ROUND(H57,2)*ROUND(G57,3),2)</f>
      </c>
      <c r="O57">
        <f>(I57*21)/100</f>
      </c>
      <c r="P57" t="s">
        <v>23</v>
      </c>
    </row>
    <row r="58" spans="1:5" ht="63.75">
      <c r="A58" s="35" t="s">
        <v>50</v>
      </c>
      <c r="E58" s="36" t="s">
        <v>102</v>
      </c>
    </row>
    <row r="59" spans="1:5" ht="12.75">
      <c r="A59" s="37" t="s">
        <v>52</v>
      </c>
      <c r="E59" s="38" t="s">
        <v>47</v>
      </c>
    </row>
    <row r="60" spans="1:5" ht="76.5">
      <c r="A60" t="s">
        <v>54</v>
      </c>
      <c r="E60" s="36" t="s">
        <v>103</v>
      </c>
    </row>
    <row r="61" spans="1:16" ht="12.75">
      <c r="A61" s="25" t="s">
        <v>45</v>
      </c>
      <c r="B61" s="29" t="s">
        <v>104</v>
      </c>
      <c r="C61" s="29" t="s">
        <v>105</v>
      </c>
      <c r="D61" s="25" t="s">
        <v>47</v>
      </c>
      <c r="E61" s="30" t="s">
        <v>106</v>
      </c>
      <c r="F61" s="31" t="s">
        <v>65</v>
      </c>
      <c r="G61" s="32">
        <v>1</v>
      </c>
      <c r="H61" s="33">
        <v>0</v>
      </c>
      <c r="I61" s="34">
        <f>ROUND(ROUND(H61,2)*ROUND(G61,3),2)</f>
      </c>
      <c r="O61">
        <f>(I61*21)/100</f>
      </c>
      <c r="P61" t="s">
        <v>23</v>
      </c>
    </row>
    <row r="62" spans="1:5" ht="12.75">
      <c r="A62" s="35" t="s">
        <v>50</v>
      </c>
      <c r="E62" s="36" t="s">
        <v>107</v>
      </c>
    </row>
    <row r="63" spans="1:5" ht="12.75">
      <c r="A63" s="37" t="s">
        <v>52</v>
      </c>
      <c r="E63" s="38" t="s">
        <v>47</v>
      </c>
    </row>
    <row r="64" spans="1:5" ht="12.75">
      <c r="A64" t="s">
        <v>54</v>
      </c>
      <c r="E64" s="36" t="s">
        <v>78</v>
      </c>
    </row>
    <row r="65" spans="1:16" ht="12.75">
      <c r="A65" s="25" t="s">
        <v>45</v>
      </c>
      <c r="B65" s="29" t="s">
        <v>108</v>
      </c>
      <c r="C65" s="29" t="s">
        <v>109</v>
      </c>
      <c r="D65" s="25" t="s">
        <v>47</v>
      </c>
      <c r="E65" s="30" t="s">
        <v>110</v>
      </c>
      <c r="F65" s="31" t="s">
        <v>86</v>
      </c>
      <c r="G65" s="32">
        <v>1</v>
      </c>
      <c r="H65" s="33">
        <v>0</v>
      </c>
      <c r="I65" s="34">
        <f>ROUND(ROUND(H65,2)*ROUND(G65,3),2)</f>
      </c>
      <c r="O65">
        <f>(I65*21)/100</f>
      </c>
      <c r="P65" t="s">
        <v>23</v>
      </c>
    </row>
    <row r="66" spans="1:5" ht="12.75">
      <c r="A66" s="35" t="s">
        <v>50</v>
      </c>
      <c r="E66" s="36" t="s">
        <v>111</v>
      </c>
    </row>
    <row r="67" spans="1:5" ht="12.75">
      <c r="A67" s="37" t="s">
        <v>52</v>
      </c>
      <c r="E67" s="38" t="s">
        <v>47</v>
      </c>
    </row>
    <row r="68" spans="1:5" ht="51">
      <c r="A68" t="s">
        <v>54</v>
      </c>
      <c r="E68" s="36" t="s">
        <v>112</v>
      </c>
    </row>
    <row r="69" spans="1:16" ht="12.75">
      <c r="A69" s="25" t="s">
        <v>45</v>
      </c>
      <c r="B69" s="29" t="s">
        <v>113</v>
      </c>
      <c r="C69" s="29" t="s">
        <v>114</v>
      </c>
      <c r="D69" s="25" t="s">
        <v>47</v>
      </c>
      <c r="E69" s="30" t="s">
        <v>115</v>
      </c>
      <c r="F69" s="31" t="s">
        <v>65</v>
      </c>
      <c r="G69" s="32">
        <v>1</v>
      </c>
      <c r="H69" s="33">
        <v>0</v>
      </c>
      <c r="I69" s="34">
        <f>ROUND(ROUND(H69,2)*ROUND(G69,3),2)</f>
      </c>
      <c r="O69">
        <f>(I69*21)/100</f>
      </c>
      <c r="P69" t="s">
        <v>23</v>
      </c>
    </row>
    <row r="70" spans="1:5" ht="12.75">
      <c r="A70" s="35" t="s">
        <v>50</v>
      </c>
      <c r="E70" s="36" t="s">
        <v>47</v>
      </c>
    </row>
    <row r="71" spans="1:5" ht="12.75">
      <c r="A71" s="37" t="s">
        <v>52</v>
      </c>
      <c r="E71" s="38" t="s">
        <v>47</v>
      </c>
    </row>
    <row r="72" spans="1:5" ht="25.5">
      <c r="A72" t="s">
        <v>54</v>
      </c>
      <c r="E72" s="36" t="s">
        <v>116</v>
      </c>
    </row>
    <row r="73" spans="1:18" ht="12.75" customHeight="1">
      <c r="A73" s="6" t="s">
        <v>43</v>
      </c>
      <c r="B73" s="6"/>
      <c r="C73" s="40" t="s">
        <v>29</v>
      </c>
      <c r="D73" s="6"/>
      <c r="E73" s="27" t="s">
        <v>117</v>
      </c>
      <c r="F73" s="6"/>
      <c r="G73" s="6"/>
      <c r="H73" s="6"/>
      <c r="I73" s="41">
        <f>0+Q73</f>
      </c>
      <c r="O73">
        <f>0+R73</f>
      </c>
      <c r="Q73">
        <f>0+I74+I78+I82+I86+I90+I94+I98+I102+I106+I110</f>
      </c>
      <c r="R73">
        <f>0+O74+O78+O82+O86+O90+O94+O98+O102+O106+O110</f>
      </c>
    </row>
    <row r="74" spans="1:16" ht="12.75">
      <c r="A74" s="25" t="s">
        <v>45</v>
      </c>
      <c r="B74" s="29" t="s">
        <v>118</v>
      </c>
      <c r="C74" s="29" t="s">
        <v>119</v>
      </c>
      <c r="D74" s="25" t="s">
        <v>47</v>
      </c>
      <c r="E74" s="30" t="s">
        <v>120</v>
      </c>
      <c r="F74" s="31" t="s">
        <v>73</v>
      </c>
      <c r="G74" s="32">
        <v>10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63.75">
      <c r="A76" s="37" t="s">
        <v>52</v>
      </c>
      <c r="E76" s="38" t="s">
        <v>121</v>
      </c>
    </row>
    <row r="77" spans="1:5" ht="38.25">
      <c r="A77" t="s">
        <v>54</v>
      </c>
      <c r="E77" s="36" t="s">
        <v>122</v>
      </c>
    </row>
    <row r="78" spans="1:16" ht="12.75">
      <c r="A78" s="25" t="s">
        <v>45</v>
      </c>
      <c r="B78" s="29" t="s">
        <v>123</v>
      </c>
      <c r="C78" s="29" t="s">
        <v>124</v>
      </c>
      <c r="D78" s="25" t="s">
        <v>47</v>
      </c>
      <c r="E78" s="30" t="s">
        <v>125</v>
      </c>
      <c r="F78" s="31" t="s">
        <v>49</v>
      </c>
      <c r="G78" s="32">
        <v>12.04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75">
      <c r="A79" s="35" t="s">
        <v>50</v>
      </c>
      <c r="E79" s="36" t="s">
        <v>47</v>
      </c>
    </row>
    <row r="80" spans="1:5" ht="38.25">
      <c r="A80" s="37" t="s">
        <v>52</v>
      </c>
      <c r="E80" s="38" t="s">
        <v>62</v>
      </c>
    </row>
    <row r="81" spans="1:5" ht="63.75">
      <c r="A81" t="s">
        <v>54</v>
      </c>
      <c r="E81" s="36" t="s">
        <v>126</v>
      </c>
    </row>
    <row r="82" spans="1:16" ht="12.75">
      <c r="A82" s="25" t="s">
        <v>45</v>
      </c>
      <c r="B82" s="29" t="s">
        <v>127</v>
      </c>
      <c r="C82" s="29" t="s">
        <v>128</v>
      </c>
      <c r="D82" s="25" t="s">
        <v>47</v>
      </c>
      <c r="E82" s="30" t="s">
        <v>129</v>
      </c>
      <c r="F82" s="31" t="s">
        <v>130</v>
      </c>
      <c r="G82" s="32">
        <v>15</v>
      </c>
      <c r="H82" s="33">
        <v>0</v>
      </c>
      <c r="I82" s="34">
        <f>ROUND(ROUND(H82,2)*ROUND(G82,3),2)</f>
      </c>
      <c r="O82">
        <f>(I82*21)/100</f>
      </c>
      <c r="P82" t="s">
        <v>23</v>
      </c>
    </row>
    <row r="83" spans="1:5" ht="12.75">
      <c r="A83" s="35" t="s">
        <v>50</v>
      </c>
      <c r="E83" s="36" t="s">
        <v>47</v>
      </c>
    </row>
    <row r="84" spans="1:5" ht="12.75">
      <c r="A84" s="37" t="s">
        <v>52</v>
      </c>
      <c r="E84" s="38" t="s">
        <v>131</v>
      </c>
    </row>
    <row r="85" spans="1:5" ht="38.25">
      <c r="A85" t="s">
        <v>54</v>
      </c>
      <c r="E85" s="36" t="s">
        <v>132</v>
      </c>
    </row>
    <row r="86" spans="1:16" ht="12.75">
      <c r="A86" s="25" t="s">
        <v>45</v>
      </c>
      <c r="B86" s="29" t="s">
        <v>133</v>
      </c>
      <c r="C86" s="29" t="s">
        <v>134</v>
      </c>
      <c r="D86" s="25" t="s">
        <v>47</v>
      </c>
      <c r="E86" s="30" t="s">
        <v>135</v>
      </c>
      <c r="F86" s="31" t="s">
        <v>49</v>
      </c>
      <c r="G86" s="32">
        <v>115.353</v>
      </c>
      <c r="H86" s="33">
        <v>0</v>
      </c>
      <c r="I86" s="34">
        <f>ROUND(ROUND(H86,2)*ROUND(G86,3),2)</f>
      </c>
      <c r="O86">
        <f>(I86*21)/100</f>
      </c>
      <c r="P86" t="s">
        <v>23</v>
      </c>
    </row>
    <row r="87" spans="1:5" ht="12.75">
      <c r="A87" s="35" t="s">
        <v>50</v>
      </c>
      <c r="E87" s="36" t="s">
        <v>47</v>
      </c>
    </row>
    <row r="88" spans="1:5" ht="12.75">
      <c r="A88" s="37" t="s">
        <v>52</v>
      </c>
      <c r="E88" s="38" t="s">
        <v>136</v>
      </c>
    </row>
    <row r="89" spans="1:5" ht="306">
      <c r="A89" t="s">
        <v>54</v>
      </c>
      <c r="E89" s="36" t="s">
        <v>137</v>
      </c>
    </row>
    <row r="90" spans="1:16" ht="12.75">
      <c r="A90" s="25" t="s">
        <v>45</v>
      </c>
      <c r="B90" s="29" t="s">
        <v>138</v>
      </c>
      <c r="C90" s="29" t="s">
        <v>139</v>
      </c>
      <c r="D90" s="25" t="s">
        <v>47</v>
      </c>
      <c r="E90" s="30" t="s">
        <v>140</v>
      </c>
      <c r="F90" s="31" t="s">
        <v>49</v>
      </c>
      <c r="G90" s="32">
        <v>493.95</v>
      </c>
      <c r="H90" s="33">
        <v>0</v>
      </c>
      <c r="I90" s="34">
        <f>ROUND(ROUND(H90,2)*ROUND(G90,3),2)</f>
      </c>
      <c r="O90">
        <f>(I90*21)/100</f>
      </c>
      <c r="P90" t="s">
        <v>23</v>
      </c>
    </row>
    <row r="91" spans="1:5" ht="25.5">
      <c r="A91" s="35" t="s">
        <v>50</v>
      </c>
      <c r="E91" s="36" t="s">
        <v>141</v>
      </c>
    </row>
    <row r="92" spans="1:5" ht="38.25">
      <c r="A92" s="37" t="s">
        <v>52</v>
      </c>
      <c r="E92" s="38" t="s">
        <v>53</v>
      </c>
    </row>
    <row r="93" spans="1:5" ht="318.75">
      <c r="A93" t="s">
        <v>54</v>
      </c>
      <c r="E93" s="36" t="s">
        <v>142</v>
      </c>
    </row>
    <row r="94" spans="1:16" ht="12.75">
      <c r="A94" s="25" t="s">
        <v>45</v>
      </c>
      <c r="B94" s="29" t="s">
        <v>143</v>
      </c>
      <c r="C94" s="29" t="s">
        <v>144</v>
      </c>
      <c r="D94" s="25" t="s">
        <v>47</v>
      </c>
      <c r="E94" s="30" t="s">
        <v>145</v>
      </c>
      <c r="F94" s="31" t="s">
        <v>49</v>
      </c>
      <c r="G94" s="32">
        <v>345.765</v>
      </c>
      <c r="H94" s="33">
        <v>0</v>
      </c>
      <c r="I94" s="34">
        <f>ROUND(ROUND(H94,2)*ROUND(G94,3),2)</f>
      </c>
      <c r="O94">
        <f>(I94*21)/100</f>
      </c>
      <c r="P94" t="s">
        <v>23</v>
      </c>
    </row>
    <row r="95" spans="1:5" ht="12.75">
      <c r="A95" s="35" t="s">
        <v>50</v>
      </c>
      <c r="E95" s="36" t="s">
        <v>47</v>
      </c>
    </row>
    <row r="96" spans="1:5" ht="25.5">
      <c r="A96" s="37" t="s">
        <v>52</v>
      </c>
      <c r="E96" s="38" t="s">
        <v>146</v>
      </c>
    </row>
    <row r="97" spans="1:5" ht="191.25">
      <c r="A97" t="s">
        <v>54</v>
      </c>
      <c r="E97" s="36" t="s">
        <v>147</v>
      </c>
    </row>
    <row r="98" spans="1:16" ht="12.75">
      <c r="A98" s="25" t="s">
        <v>45</v>
      </c>
      <c r="B98" s="29" t="s">
        <v>148</v>
      </c>
      <c r="C98" s="29" t="s">
        <v>149</v>
      </c>
      <c r="D98" s="25" t="s">
        <v>47</v>
      </c>
      <c r="E98" s="30" t="s">
        <v>150</v>
      </c>
      <c r="F98" s="31" t="s">
        <v>49</v>
      </c>
      <c r="G98" s="32">
        <v>192.255</v>
      </c>
      <c r="H98" s="33">
        <v>0</v>
      </c>
      <c r="I98" s="34">
        <f>ROUND(ROUND(H98,2)*ROUND(G98,3),2)</f>
      </c>
      <c r="O98">
        <f>(I98*21)/100</f>
      </c>
      <c r="P98" t="s">
        <v>23</v>
      </c>
    </row>
    <row r="99" spans="1:5" ht="12.75">
      <c r="A99" s="35" t="s">
        <v>50</v>
      </c>
      <c r="E99" s="36" t="s">
        <v>151</v>
      </c>
    </row>
    <row r="100" spans="1:5" ht="76.5">
      <c r="A100" s="37" t="s">
        <v>52</v>
      </c>
      <c r="E100" s="38" t="s">
        <v>152</v>
      </c>
    </row>
    <row r="101" spans="1:5" ht="229.5">
      <c r="A101" t="s">
        <v>54</v>
      </c>
      <c r="E101" s="36" t="s">
        <v>153</v>
      </c>
    </row>
    <row r="102" spans="1:16" ht="12.75">
      <c r="A102" s="25" t="s">
        <v>45</v>
      </c>
      <c r="B102" s="29" t="s">
        <v>154</v>
      </c>
      <c r="C102" s="29" t="s">
        <v>155</v>
      </c>
      <c r="D102" s="25" t="s">
        <v>47</v>
      </c>
      <c r="E102" s="30" t="s">
        <v>156</v>
      </c>
      <c r="F102" s="31" t="s">
        <v>49</v>
      </c>
      <c r="G102" s="32">
        <v>192.255</v>
      </c>
      <c r="H102" s="33">
        <v>0</v>
      </c>
      <c r="I102" s="34">
        <f>ROUND(ROUND(H102,2)*ROUND(G102,3),2)</f>
      </c>
      <c r="O102">
        <f>(I102*21)/100</f>
      </c>
      <c r="P102" t="s">
        <v>23</v>
      </c>
    </row>
    <row r="103" spans="1:5" ht="12.75">
      <c r="A103" s="35" t="s">
        <v>50</v>
      </c>
      <c r="E103" s="36" t="s">
        <v>157</v>
      </c>
    </row>
    <row r="104" spans="1:5" ht="76.5">
      <c r="A104" s="37" t="s">
        <v>52</v>
      </c>
      <c r="E104" s="38" t="s">
        <v>158</v>
      </c>
    </row>
    <row r="105" spans="1:5" ht="229.5">
      <c r="A105" t="s">
        <v>54</v>
      </c>
      <c r="E105" s="36" t="s">
        <v>159</v>
      </c>
    </row>
    <row r="106" spans="1:16" ht="12.75">
      <c r="A106" s="25" t="s">
        <v>45</v>
      </c>
      <c r="B106" s="29" t="s">
        <v>160</v>
      </c>
      <c r="C106" s="29" t="s">
        <v>161</v>
      </c>
      <c r="D106" s="25" t="s">
        <v>47</v>
      </c>
      <c r="E106" s="30" t="s">
        <v>162</v>
      </c>
      <c r="F106" s="31" t="s">
        <v>49</v>
      </c>
      <c r="G106" s="32">
        <v>12</v>
      </c>
      <c r="H106" s="33">
        <v>0</v>
      </c>
      <c r="I106" s="34">
        <f>ROUND(ROUND(H106,2)*ROUND(G106,3),2)</f>
      </c>
      <c r="O106">
        <f>(I106*21)/100</f>
      </c>
      <c r="P106" t="s">
        <v>23</v>
      </c>
    </row>
    <row r="107" spans="1:5" ht="12.75">
      <c r="A107" s="35" t="s">
        <v>50</v>
      </c>
      <c r="E107" s="36" t="s">
        <v>47</v>
      </c>
    </row>
    <row r="108" spans="1:5" ht="12.75">
      <c r="A108" s="37" t="s">
        <v>52</v>
      </c>
      <c r="E108" s="38" t="s">
        <v>163</v>
      </c>
    </row>
    <row r="109" spans="1:5" ht="255">
      <c r="A109" t="s">
        <v>54</v>
      </c>
      <c r="E109" s="36" t="s">
        <v>164</v>
      </c>
    </row>
    <row r="110" spans="1:16" ht="12.75">
      <c r="A110" s="25" t="s">
        <v>45</v>
      </c>
      <c r="B110" s="29" t="s">
        <v>165</v>
      </c>
      <c r="C110" s="29" t="s">
        <v>166</v>
      </c>
      <c r="D110" s="25" t="s">
        <v>47</v>
      </c>
      <c r="E110" s="30" t="s">
        <v>167</v>
      </c>
      <c r="F110" s="31" t="s">
        <v>73</v>
      </c>
      <c r="G110" s="32">
        <v>34.5</v>
      </c>
      <c r="H110" s="33">
        <v>0</v>
      </c>
      <c r="I110" s="34">
        <f>ROUND(ROUND(H110,2)*ROUND(G110,3),2)</f>
      </c>
      <c r="O110">
        <f>(I110*21)/100</f>
      </c>
      <c r="P110" t="s">
        <v>23</v>
      </c>
    </row>
    <row r="111" spans="1:5" ht="12.75">
      <c r="A111" s="35" t="s">
        <v>50</v>
      </c>
      <c r="E111" s="36" t="s">
        <v>47</v>
      </c>
    </row>
    <row r="112" spans="1:5" ht="51">
      <c r="A112" s="37" t="s">
        <v>52</v>
      </c>
      <c r="E112" s="38" t="s">
        <v>168</v>
      </c>
    </row>
    <row r="113" spans="1:5" ht="25.5">
      <c r="A113" t="s">
        <v>54</v>
      </c>
      <c r="E113" s="36" t="s">
        <v>169</v>
      </c>
    </row>
    <row r="114" spans="1:18" ht="12.75" customHeight="1">
      <c r="A114" s="6" t="s">
        <v>43</v>
      </c>
      <c r="B114" s="6"/>
      <c r="C114" s="40" t="s">
        <v>23</v>
      </c>
      <c r="D114" s="6"/>
      <c r="E114" s="27" t="s">
        <v>170</v>
      </c>
      <c r="F114" s="6"/>
      <c r="G114" s="6"/>
      <c r="H114" s="6"/>
      <c r="I114" s="41">
        <f>0+Q114</f>
      </c>
      <c r="O114">
        <f>0+R114</f>
      </c>
      <c r="Q114">
        <f>0+I115+I119+I123</f>
      </c>
      <c r="R114">
        <f>0+O115+O119+O123</f>
      </c>
    </row>
    <row r="115" spans="1:16" ht="12.75">
      <c r="A115" s="25" t="s">
        <v>45</v>
      </c>
      <c r="B115" s="29" t="s">
        <v>171</v>
      </c>
      <c r="C115" s="29" t="s">
        <v>172</v>
      </c>
      <c r="D115" s="25" t="s">
        <v>47</v>
      </c>
      <c r="E115" s="30" t="s">
        <v>173</v>
      </c>
      <c r="F115" s="31" t="s">
        <v>49</v>
      </c>
      <c r="G115" s="32">
        <v>19.62</v>
      </c>
      <c r="H115" s="33">
        <v>0</v>
      </c>
      <c r="I115" s="34">
        <f>ROUND(ROUND(H115,2)*ROUND(G115,3),2)</f>
      </c>
      <c r="O115">
        <f>(I115*21)/100</f>
      </c>
      <c r="P115" t="s">
        <v>23</v>
      </c>
    </row>
    <row r="116" spans="1:5" ht="12.75">
      <c r="A116" s="35" t="s">
        <v>50</v>
      </c>
      <c r="E116" s="36" t="s">
        <v>174</v>
      </c>
    </row>
    <row r="117" spans="1:5" ht="38.25">
      <c r="A117" s="37" t="s">
        <v>52</v>
      </c>
      <c r="E117" s="38" t="s">
        <v>175</v>
      </c>
    </row>
    <row r="118" spans="1:5" ht="38.25">
      <c r="A118" t="s">
        <v>54</v>
      </c>
      <c r="E118" s="36" t="s">
        <v>176</v>
      </c>
    </row>
    <row r="119" spans="1:16" ht="12.75">
      <c r="A119" s="25" t="s">
        <v>45</v>
      </c>
      <c r="B119" s="29" t="s">
        <v>177</v>
      </c>
      <c r="C119" s="29" t="s">
        <v>178</v>
      </c>
      <c r="D119" s="25" t="s">
        <v>47</v>
      </c>
      <c r="E119" s="30" t="s">
        <v>179</v>
      </c>
      <c r="F119" s="31" t="s">
        <v>49</v>
      </c>
      <c r="G119" s="32">
        <v>20.928</v>
      </c>
      <c r="H119" s="33">
        <v>0</v>
      </c>
      <c r="I119" s="34">
        <f>ROUND(ROUND(H119,2)*ROUND(G119,3),2)</f>
      </c>
      <c r="O119">
        <f>(I119*21)/100</f>
      </c>
      <c r="P119" t="s">
        <v>23</v>
      </c>
    </row>
    <row r="120" spans="1:5" ht="12.75">
      <c r="A120" s="35" t="s">
        <v>50</v>
      </c>
      <c r="E120" s="36" t="s">
        <v>180</v>
      </c>
    </row>
    <row r="121" spans="1:5" ht="38.25">
      <c r="A121" s="37" t="s">
        <v>52</v>
      </c>
      <c r="E121" s="38" t="s">
        <v>181</v>
      </c>
    </row>
    <row r="122" spans="1:5" ht="369.75">
      <c r="A122" t="s">
        <v>54</v>
      </c>
      <c r="E122" s="36" t="s">
        <v>182</v>
      </c>
    </row>
    <row r="123" spans="1:16" ht="12.75">
      <c r="A123" s="25" t="s">
        <v>45</v>
      </c>
      <c r="B123" s="29" t="s">
        <v>183</v>
      </c>
      <c r="C123" s="29" t="s">
        <v>184</v>
      </c>
      <c r="D123" s="25" t="s">
        <v>47</v>
      </c>
      <c r="E123" s="30" t="s">
        <v>185</v>
      </c>
      <c r="F123" s="31" t="s">
        <v>186</v>
      </c>
      <c r="G123" s="32">
        <v>4.107</v>
      </c>
      <c r="H123" s="33">
        <v>0</v>
      </c>
      <c r="I123" s="34">
        <f>ROUND(ROUND(H123,2)*ROUND(G123,3),2)</f>
      </c>
      <c r="O123">
        <f>(I123*21)/100</f>
      </c>
      <c r="P123" t="s">
        <v>23</v>
      </c>
    </row>
    <row r="124" spans="1:5" ht="12.75">
      <c r="A124" s="35" t="s">
        <v>50</v>
      </c>
      <c r="E124" s="36" t="s">
        <v>47</v>
      </c>
    </row>
    <row r="125" spans="1:5" ht="51">
      <c r="A125" s="37" t="s">
        <v>52</v>
      </c>
      <c r="E125" s="38" t="s">
        <v>187</v>
      </c>
    </row>
    <row r="126" spans="1:5" ht="267.75">
      <c r="A126" t="s">
        <v>54</v>
      </c>
      <c r="E126" s="36" t="s">
        <v>188</v>
      </c>
    </row>
    <row r="127" spans="1:18" ht="12.75" customHeight="1">
      <c r="A127" s="6" t="s">
        <v>43</v>
      </c>
      <c r="B127" s="6"/>
      <c r="C127" s="40" t="s">
        <v>22</v>
      </c>
      <c r="D127" s="6"/>
      <c r="E127" s="27" t="s">
        <v>189</v>
      </c>
      <c r="F127" s="6"/>
      <c r="G127" s="6"/>
      <c r="H127" s="6"/>
      <c r="I127" s="41">
        <f>0+Q127</f>
      </c>
      <c r="O127">
        <f>0+R127</f>
      </c>
      <c r="Q127">
        <f>0+I128+I132+I136+I140+I144+I148+I152+I156</f>
      </c>
      <c r="R127">
        <f>0+O128+O132+O136+O140+O144+O148+O152+O156</f>
      </c>
    </row>
    <row r="128" spans="1:16" ht="12.75">
      <c r="A128" s="25" t="s">
        <v>45</v>
      </c>
      <c r="B128" s="29" t="s">
        <v>190</v>
      </c>
      <c r="C128" s="29" t="s">
        <v>191</v>
      </c>
      <c r="D128" s="25" t="s">
        <v>47</v>
      </c>
      <c r="E128" s="30" t="s">
        <v>192</v>
      </c>
      <c r="F128" s="31" t="s">
        <v>193</v>
      </c>
      <c r="G128" s="32">
        <v>115</v>
      </c>
      <c r="H128" s="33">
        <v>0</v>
      </c>
      <c r="I128" s="34">
        <f>ROUND(ROUND(H128,2)*ROUND(G128,3),2)</f>
      </c>
      <c r="O128">
        <f>(I128*21)/100</f>
      </c>
      <c r="P128" t="s">
        <v>23</v>
      </c>
    </row>
    <row r="129" spans="1:5" ht="12.75">
      <c r="A129" s="35" t="s">
        <v>50</v>
      </c>
      <c r="E129" s="36" t="s">
        <v>47</v>
      </c>
    </row>
    <row r="130" spans="1:5" ht="12.75">
      <c r="A130" s="37" t="s">
        <v>52</v>
      </c>
      <c r="E130" s="38" t="s">
        <v>194</v>
      </c>
    </row>
    <row r="131" spans="1:5" ht="25.5">
      <c r="A131" t="s">
        <v>54</v>
      </c>
      <c r="E131" s="36" t="s">
        <v>195</v>
      </c>
    </row>
    <row r="132" spans="1:16" ht="12.75">
      <c r="A132" s="25" t="s">
        <v>45</v>
      </c>
      <c r="B132" s="29" t="s">
        <v>196</v>
      </c>
      <c r="C132" s="29" t="s">
        <v>197</v>
      </c>
      <c r="D132" s="25" t="s">
        <v>47</v>
      </c>
      <c r="E132" s="30" t="s">
        <v>198</v>
      </c>
      <c r="F132" s="31" t="s">
        <v>49</v>
      </c>
      <c r="G132" s="32">
        <v>6.243</v>
      </c>
      <c r="H132" s="33">
        <v>0</v>
      </c>
      <c r="I132" s="34">
        <f>ROUND(ROUND(H132,2)*ROUND(G132,3),2)</f>
      </c>
      <c r="O132">
        <f>(I132*21)/100</f>
      </c>
      <c r="P132" t="s">
        <v>23</v>
      </c>
    </row>
    <row r="133" spans="1:5" ht="12.75">
      <c r="A133" s="35" t="s">
        <v>50</v>
      </c>
      <c r="E133" s="36" t="s">
        <v>199</v>
      </c>
    </row>
    <row r="134" spans="1:5" ht="38.25">
      <c r="A134" s="37" t="s">
        <v>52</v>
      </c>
      <c r="E134" s="38" t="s">
        <v>200</v>
      </c>
    </row>
    <row r="135" spans="1:5" ht="382.5">
      <c r="A135" t="s">
        <v>54</v>
      </c>
      <c r="E135" s="36" t="s">
        <v>201</v>
      </c>
    </row>
    <row r="136" spans="1:16" ht="12.75">
      <c r="A136" s="25" t="s">
        <v>45</v>
      </c>
      <c r="B136" s="29" t="s">
        <v>202</v>
      </c>
      <c r="C136" s="29" t="s">
        <v>203</v>
      </c>
      <c r="D136" s="25" t="s">
        <v>47</v>
      </c>
      <c r="E136" s="30" t="s">
        <v>204</v>
      </c>
      <c r="F136" s="31" t="s">
        <v>186</v>
      </c>
      <c r="G136" s="32">
        <v>1.47</v>
      </c>
      <c r="H136" s="33">
        <v>0</v>
      </c>
      <c r="I136" s="34">
        <f>ROUND(ROUND(H136,2)*ROUND(G136,3),2)</f>
      </c>
      <c r="O136">
        <f>(I136*21)/100</f>
      </c>
      <c r="P136" t="s">
        <v>23</v>
      </c>
    </row>
    <row r="137" spans="1:5" ht="12.75">
      <c r="A137" s="35" t="s">
        <v>50</v>
      </c>
      <c r="E137" s="36" t="s">
        <v>47</v>
      </c>
    </row>
    <row r="138" spans="1:5" ht="38.25">
      <c r="A138" s="37" t="s">
        <v>52</v>
      </c>
      <c r="E138" s="38" t="s">
        <v>205</v>
      </c>
    </row>
    <row r="139" spans="1:5" ht="242.25">
      <c r="A139" t="s">
        <v>54</v>
      </c>
      <c r="E139" s="36" t="s">
        <v>206</v>
      </c>
    </row>
    <row r="140" spans="1:16" ht="12.75">
      <c r="A140" s="25" t="s">
        <v>45</v>
      </c>
      <c r="B140" s="29" t="s">
        <v>207</v>
      </c>
      <c r="C140" s="29" t="s">
        <v>208</v>
      </c>
      <c r="D140" s="25" t="s">
        <v>47</v>
      </c>
      <c r="E140" s="30" t="s">
        <v>209</v>
      </c>
      <c r="F140" s="31" t="s">
        <v>49</v>
      </c>
      <c r="G140" s="32">
        <v>0.9</v>
      </c>
      <c r="H140" s="33">
        <v>0</v>
      </c>
      <c r="I140" s="34">
        <f>ROUND(ROUND(H140,2)*ROUND(G140,3),2)</f>
      </c>
      <c r="O140">
        <f>(I140*21)/100</f>
      </c>
      <c r="P140" t="s">
        <v>23</v>
      </c>
    </row>
    <row r="141" spans="1:5" ht="12.75">
      <c r="A141" s="35" t="s">
        <v>50</v>
      </c>
      <c r="E141" s="36" t="s">
        <v>47</v>
      </c>
    </row>
    <row r="142" spans="1:5" ht="12.75">
      <c r="A142" s="37" t="s">
        <v>52</v>
      </c>
      <c r="E142" s="38" t="s">
        <v>210</v>
      </c>
    </row>
    <row r="143" spans="1:5" ht="38.25">
      <c r="A143" t="s">
        <v>54</v>
      </c>
      <c r="E143" s="36" t="s">
        <v>211</v>
      </c>
    </row>
    <row r="144" spans="1:16" ht="25.5">
      <c r="A144" s="25" t="s">
        <v>45</v>
      </c>
      <c r="B144" s="29" t="s">
        <v>212</v>
      </c>
      <c r="C144" s="29" t="s">
        <v>213</v>
      </c>
      <c r="D144" s="25" t="s">
        <v>47</v>
      </c>
      <c r="E144" s="30" t="s">
        <v>214</v>
      </c>
      <c r="F144" s="31" t="s">
        <v>49</v>
      </c>
      <c r="G144" s="32">
        <v>4.35</v>
      </c>
      <c r="H144" s="33">
        <v>0</v>
      </c>
      <c r="I144" s="34">
        <f>ROUND(ROUND(H144,2)*ROUND(G144,3),2)</f>
      </c>
      <c r="O144">
        <f>(I144*21)/100</f>
      </c>
      <c r="P144" t="s">
        <v>23</v>
      </c>
    </row>
    <row r="145" spans="1:5" ht="12.75">
      <c r="A145" s="35" t="s">
        <v>50</v>
      </c>
      <c r="E145" s="36" t="s">
        <v>47</v>
      </c>
    </row>
    <row r="146" spans="1:5" ht="12.75">
      <c r="A146" s="37" t="s">
        <v>52</v>
      </c>
      <c r="E146" s="38" t="s">
        <v>215</v>
      </c>
    </row>
    <row r="147" spans="1:5" ht="25.5">
      <c r="A147" t="s">
        <v>54</v>
      </c>
      <c r="E147" s="36" t="s">
        <v>216</v>
      </c>
    </row>
    <row r="148" spans="1:16" ht="12.75">
      <c r="A148" s="25" t="s">
        <v>45</v>
      </c>
      <c r="B148" s="29" t="s">
        <v>217</v>
      </c>
      <c r="C148" s="29" t="s">
        <v>218</v>
      </c>
      <c r="D148" s="25" t="s">
        <v>47</v>
      </c>
      <c r="E148" s="30" t="s">
        <v>219</v>
      </c>
      <c r="F148" s="31" t="s">
        <v>49</v>
      </c>
      <c r="G148" s="32">
        <v>0.2</v>
      </c>
      <c r="H148" s="33">
        <v>0</v>
      </c>
      <c r="I148" s="34">
        <f>ROUND(ROUND(H148,2)*ROUND(G148,3),2)</f>
      </c>
      <c r="O148">
        <f>(I148*21)/100</f>
      </c>
      <c r="P148" t="s">
        <v>23</v>
      </c>
    </row>
    <row r="149" spans="1:5" ht="12.75">
      <c r="A149" s="35" t="s">
        <v>50</v>
      </c>
      <c r="E149" s="36" t="s">
        <v>47</v>
      </c>
    </row>
    <row r="150" spans="1:5" ht="12.75">
      <c r="A150" s="37" t="s">
        <v>52</v>
      </c>
      <c r="E150" s="38" t="s">
        <v>220</v>
      </c>
    </row>
    <row r="151" spans="1:5" ht="51">
      <c r="A151" t="s">
        <v>54</v>
      </c>
      <c r="E151" s="36" t="s">
        <v>221</v>
      </c>
    </row>
    <row r="152" spans="1:16" ht="12.75">
      <c r="A152" s="25" t="s">
        <v>45</v>
      </c>
      <c r="B152" s="29" t="s">
        <v>222</v>
      </c>
      <c r="C152" s="29" t="s">
        <v>223</v>
      </c>
      <c r="D152" s="25" t="s">
        <v>47</v>
      </c>
      <c r="E152" s="30" t="s">
        <v>224</v>
      </c>
      <c r="F152" s="31" t="s">
        <v>49</v>
      </c>
      <c r="G152" s="32">
        <v>41.695</v>
      </c>
      <c r="H152" s="33">
        <v>0</v>
      </c>
      <c r="I152" s="34">
        <f>ROUND(ROUND(H152,2)*ROUND(G152,3),2)</f>
      </c>
      <c r="O152">
        <f>(I152*21)/100</f>
      </c>
      <c r="P152" t="s">
        <v>23</v>
      </c>
    </row>
    <row r="153" spans="1:5" ht="12.75">
      <c r="A153" s="35" t="s">
        <v>50</v>
      </c>
      <c r="E153" s="36" t="s">
        <v>180</v>
      </c>
    </row>
    <row r="154" spans="1:5" ht="89.25">
      <c r="A154" s="37" t="s">
        <v>52</v>
      </c>
      <c r="E154" s="38" t="s">
        <v>225</v>
      </c>
    </row>
    <row r="155" spans="1:5" ht="369.75">
      <c r="A155" t="s">
        <v>54</v>
      </c>
      <c r="E155" s="36" t="s">
        <v>226</v>
      </c>
    </row>
    <row r="156" spans="1:16" ht="12.75">
      <c r="A156" s="25" t="s">
        <v>45</v>
      </c>
      <c r="B156" s="29" t="s">
        <v>227</v>
      </c>
      <c r="C156" s="29" t="s">
        <v>228</v>
      </c>
      <c r="D156" s="25" t="s">
        <v>47</v>
      </c>
      <c r="E156" s="30" t="s">
        <v>229</v>
      </c>
      <c r="F156" s="31" t="s">
        <v>186</v>
      </c>
      <c r="G156" s="32">
        <v>8.183</v>
      </c>
      <c r="H156" s="33">
        <v>0</v>
      </c>
      <c r="I156" s="34">
        <f>ROUND(ROUND(H156,2)*ROUND(G156,3),2)</f>
      </c>
      <c r="O156">
        <f>(I156*21)/100</f>
      </c>
      <c r="P156" t="s">
        <v>23</v>
      </c>
    </row>
    <row r="157" spans="1:5" ht="12.75">
      <c r="A157" s="35" t="s">
        <v>50</v>
      </c>
      <c r="E157" s="36" t="s">
        <v>47</v>
      </c>
    </row>
    <row r="158" spans="1:5" ht="102">
      <c r="A158" s="37" t="s">
        <v>52</v>
      </c>
      <c r="E158" s="38" t="s">
        <v>230</v>
      </c>
    </row>
    <row r="159" spans="1:5" ht="267.75">
      <c r="A159" t="s">
        <v>54</v>
      </c>
      <c r="E159" s="36" t="s">
        <v>188</v>
      </c>
    </row>
    <row r="160" spans="1:18" ht="12.75" customHeight="1">
      <c r="A160" s="6" t="s">
        <v>43</v>
      </c>
      <c r="B160" s="6"/>
      <c r="C160" s="40" t="s">
        <v>33</v>
      </c>
      <c r="D160" s="6"/>
      <c r="E160" s="27" t="s">
        <v>231</v>
      </c>
      <c r="F160" s="6"/>
      <c r="G160" s="6"/>
      <c r="H160" s="6"/>
      <c r="I160" s="41">
        <f>0+Q160</f>
      </c>
      <c r="O160">
        <f>0+R160</f>
      </c>
      <c r="Q160">
        <f>0+I161+I165+I169+I173+I177</f>
      </c>
      <c r="R160">
        <f>0+O161+O165+O169+O173+O177</f>
      </c>
    </row>
    <row r="161" spans="1:16" ht="12.75">
      <c r="A161" s="25" t="s">
        <v>45</v>
      </c>
      <c r="B161" s="29" t="s">
        <v>232</v>
      </c>
      <c r="C161" s="29" t="s">
        <v>233</v>
      </c>
      <c r="D161" s="25" t="s">
        <v>47</v>
      </c>
      <c r="E161" s="30" t="s">
        <v>234</v>
      </c>
      <c r="F161" s="31" t="s">
        <v>49</v>
      </c>
      <c r="G161" s="32">
        <v>24.225</v>
      </c>
      <c r="H161" s="33">
        <v>0</v>
      </c>
      <c r="I161" s="34">
        <f>ROUND(ROUND(H161,2)*ROUND(G161,3),2)</f>
      </c>
      <c r="O161">
        <f>(I161*21)/100</f>
      </c>
      <c r="P161" t="s">
        <v>23</v>
      </c>
    </row>
    <row r="162" spans="1:5" ht="12.75">
      <c r="A162" s="35" t="s">
        <v>50</v>
      </c>
      <c r="E162" s="36" t="s">
        <v>235</v>
      </c>
    </row>
    <row r="163" spans="1:5" ht="12.75">
      <c r="A163" s="37" t="s">
        <v>52</v>
      </c>
      <c r="E163" s="38" t="s">
        <v>236</v>
      </c>
    </row>
    <row r="164" spans="1:5" ht="369.75">
      <c r="A164" t="s">
        <v>54</v>
      </c>
      <c r="E164" s="36" t="s">
        <v>226</v>
      </c>
    </row>
    <row r="165" spans="1:16" ht="12.75">
      <c r="A165" s="25" t="s">
        <v>45</v>
      </c>
      <c r="B165" s="29" t="s">
        <v>237</v>
      </c>
      <c r="C165" s="29" t="s">
        <v>238</v>
      </c>
      <c r="D165" s="25" t="s">
        <v>47</v>
      </c>
      <c r="E165" s="30" t="s">
        <v>239</v>
      </c>
      <c r="F165" s="31" t="s">
        <v>186</v>
      </c>
      <c r="G165" s="32">
        <v>5.705</v>
      </c>
      <c r="H165" s="33">
        <v>0</v>
      </c>
      <c r="I165" s="34">
        <f>ROUND(ROUND(H165,2)*ROUND(G165,3),2)</f>
      </c>
      <c r="O165">
        <f>(I165*21)/100</f>
      </c>
      <c r="P165" t="s">
        <v>23</v>
      </c>
    </row>
    <row r="166" spans="1:5" ht="12.75">
      <c r="A166" s="35" t="s">
        <v>50</v>
      </c>
      <c r="E166" s="36" t="s">
        <v>47</v>
      </c>
    </row>
    <row r="167" spans="1:5" ht="25.5">
      <c r="A167" s="37" t="s">
        <v>52</v>
      </c>
      <c r="E167" s="38" t="s">
        <v>240</v>
      </c>
    </row>
    <row r="168" spans="1:5" ht="267.75">
      <c r="A168" t="s">
        <v>54</v>
      </c>
      <c r="E168" s="36" t="s">
        <v>241</v>
      </c>
    </row>
    <row r="169" spans="1:16" ht="12.75">
      <c r="A169" s="25" t="s">
        <v>45</v>
      </c>
      <c r="B169" s="29" t="s">
        <v>242</v>
      </c>
      <c r="C169" s="29" t="s">
        <v>243</v>
      </c>
      <c r="D169" s="25" t="s">
        <v>47</v>
      </c>
      <c r="E169" s="30" t="s">
        <v>244</v>
      </c>
      <c r="F169" s="31" t="s">
        <v>130</v>
      </c>
      <c r="G169" s="32">
        <v>11</v>
      </c>
      <c r="H169" s="33">
        <v>0</v>
      </c>
      <c r="I169" s="34">
        <f>ROUND(ROUND(H169,2)*ROUND(G169,3),2)</f>
      </c>
      <c r="O169">
        <f>(I169*21)/100</f>
      </c>
      <c r="P169" t="s">
        <v>23</v>
      </c>
    </row>
    <row r="170" spans="1:5" ht="12.75">
      <c r="A170" s="35" t="s">
        <v>50</v>
      </c>
      <c r="E170" s="36" t="s">
        <v>235</v>
      </c>
    </row>
    <row r="171" spans="1:5" ht="38.25">
      <c r="A171" s="37" t="s">
        <v>52</v>
      </c>
      <c r="E171" s="38" t="s">
        <v>245</v>
      </c>
    </row>
    <row r="172" spans="1:5" ht="51">
      <c r="A172" t="s">
        <v>54</v>
      </c>
      <c r="E172" s="36" t="s">
        <v>246</v>
      </c>
    </row>
    <row r="173" spans="1:16" ht="12.75">
      <c r="A173" s="25" t="s">
        <v>45</v>
      </c>
      <c r="B173" s="29" t="s">
        <v>247</v>
      </c>
      <c r="C173" s="29" t="s">
        <v>248</v>
      </c>
      <c r="D173" s="25" t="s">
        <v>47</v>
      </c>
      <c r="E173" s="30" t="s">
        <v>249</v>
      </c>
      <c r="F173" s="31" t="s">
        <v>49</v>
      </c>
      <c r="G173" s="32">
        <v>6.54</v>
      </c>
      <c r="H173" s="33">
        <v>0</v>
      </c>
      <c r="I173" s="34">
        <f>ROUND(ROUND(H173,2)*ROUND(G173,3),2)</f>
      </c>
      <c r="O173">
        <f>(I173*21)/100</f>
      </c>
      <c r="P173" t="s">
        <v>23</v>
      </c>
    </row>
    <row r="174" spans="1:5" ht="12.75">
      <c r="A174" s="35" t="s">
        <v>50</v>
      </c>
      <c r="E174" s="36" t="s">
        <v>250</v>
      </c>
    </row>
    <row r="175" spans="1:5" ht="38.25">
      <c r="A175" s="37" t="s">
        <v>52</v>
      </c>
      <c r="E175" s="38" t="s">
        <v>251</v>
      </c>
    </row>
    <row r="176" spans="1:5" ht="369.75">
      <c r="A176" t="s">
        <v>54</v>
      </c>
      <c r="E176" s="36" t="s">
        <v>226</v>
      </c>
    </row>
    <row r="177" spans="1:16" ht="12.75">
      <c r="A177" s="25" t="s">
        <v>45</v>
      </c>
      <c r="B177" s="29" t="s">
        <v>252</v>
      </c>
      <c r="C177" s="29" t="s">
        <v>253</v>
      </c>
      <c r="D177" s="25" t="s">
        <v>47</v>
      </c>
      <c r="E177" s="30" t="s">
        <v>254</v>
      </c>
      <c r="F177" s="31" t="s">
        <v>49</v>
      </c>
      <c r="G177" s="32">
        <v>24</v>
      </c>
      <c r="H177" s="33">
        <v>0</v>
      </c>
      <c r="I177" s="34">
        <f>ROUND(ROUND(H177,2)*ROUND(G177,3),2)</f>
      </c>
      <c r="O177">
        <f>(I177*21)/100</f>
      </c>
      <c r="P177" t="s">
        <v>23</v>
      </c>
    </row>
    <row r="178" spans="1:5" ht="12.75">
      <c r="A178" s="35" t="s">
        <v>50</v>
      </c>
      <c r="E178" s="36" t="s">
        <v>47</v>
      </c>
    </row>
    <row r="179" spans="1:5" ht="12.75">
      <c r="A179" s="37" t="s">
        <v>52</v>
      </c>
      <c r="E179" s="38" t="s">
        <v>255</v>
      </c>
    </row>
    <row r="180" spans="1:5" ht="51">
      <c r="A180" t="s">
        <v>54</v>
      </c>
      <c r="E180" s="36" t="s">
        <v>256</v>
      </c>
    </row>
    <row r="181" spans="1:18" ht="12.75" customHeight="1">
      <c r="A181" s="6" t="s">
        <v>43</v>
      </c>
      <c r="B181" s="6"/>
      <c r="C181" s="40" t="s">
        <v>35</v>
      </c>
      <c r="D181" s="6"/>
      <c r="E181" s="27" t="s">
        <v>257</v>
      </c>
      <c r="F181" s="6"/>
      <c r="G181" s="6"/>
      <c r="H181" s="6"/>
      <c r="I181" s="41">
        <f>0+Q181</f>
      </c>
      <c r="O181">
        <f>0+R181</f>
      </c>
      <c r="Q181">
        <f>0+I182+I186+I190+I194+I198+I202</f>
      </c>
      <c r="R181">
        <f>0+O182+O186+O190+O194+O198+O202</f>
      </c>
    </row>
    <row r="182" spans="1:16" ht="12.75">
      <c r="A182" s="25" t="s">
        <v>45</v>
      </c>
      <c r="B182" s="29" t="s">
        <v>258</v>
      </c>
      <c r="C182" s="29" t="s">
        <v>259</v>
      </c>
      <c r="D182" s="25" t="s">
        <v>47</v>
      </c>
      <c r="E182" s="30" t="s">
        <v>260</v>
      </c>
      <c r="F182" s="31" t="s">
        <v>49</v>
      </c>
      <c r="G182" s="32">
        <v>7.59</v>
      </c>
      <c r="H182" s="33">
        <v>0</v>
      </c>
      <c r="I182" s="34">
        <f>ROUND(ROUND(H182,2)*ROUND(G182,3),2)</f>
      </c>
      <c r="O182">
        <f>(I182*21)/100</f>
      </c>
      <c r="P182" t="s">
        <v>23</v>
      </c>
    </row>
    <row r="183" spans="1:5" ht="12.75">
      <c r="A183" s="35" t="s">
        <v>50</v>
      </c>
      <c r="E183" s="36" t="s">
        <v>261</v>
      </c>
    </row>
    <row r="184" spans="1:5" ht="38.25">
      <c r="A184" s="37" t="s">
        <v>52</v>
      </c>
      <c r="E184" s="38" t="s">
        <v>262</v>
      </c>
    </row>
    <row r="185" spans="1:5" ht="51">
      <c r="A185" t="s">
        <v>54</v>
      </c>
      <c r="E185" s="36" t="s">
        <v>263</v>
      </c>
    </row>
    <row r="186" spans="1:16" ht="12.75">
      <c r="A186" s="25" t="s">
        <v>45</v>
      </c>
      <c r="B186" s="29" t="s">
        <v>264</v>
      </c>
      <c r="C186" s="29" t="s">
        <v>265</v>
      </c>
      <c r="D186" s="25" t="s">
        <v>47</v>
      </c>
      <c r="E186" s="30" t="s">
        <v>260</v>
      </c>
      <c r="F186" s="31" t="s">
        <v>49</v>
      </c>
      <c r="G186" s="32">
        <v>8.172</v>
      </c>
      <c r="H186" s="33">
        <v>0</v>
      </c>
      <c r="I186" s="34">
        <f>ROUND(ROUND(H186,2)*ROUND(G186,3),2)</f>
      </c>
      <c r="O186">
        <f>(I186*21)/100</f>
      </c>
      <c r="P186" t="s">
        <v>23</v>
      </c>
    </row>
    <row r="187" spans="1:5" ht="12.75">
      <c r="A187" s="35" t="s">
        <v>50</v>
      </c>
      <c r="E187" s="36" t="s">
        <v>266</v>
      </c>
    </row>
    <row r="188" spans="1:5" ht="38.25">
      <c r="A188" s="37" t="s">
        <v>52</v>
      </c>
      <c r="E188" s="38" t="s">
        <v>267</v>
      </c>
    </row>
    <row r="189" spans="1:5" ht="51">
      <c r="A189" t="s">
        <v>54</v>
      </c>
      <c r="E189" s="36" t="s">
        <v>263</v>
      </c>
    </row>
    <row r="190" spans="1:16" ht="12.75">
      <c r="A190" s="25" t="s">
        <v>45</v>
      </c>
      <c r="B190" s="29" t="s">
        <v>268</v>
      </c>
      <c r="C190" s="29" t="s">
        <v>269</v>
      </c>
      <c r="D190" s="25" t="s">
        <v>47</v>
      </c>
      <c r="E190" s="30" t="s">
        <v>270</v>
      </c>
      <c r="F190" s="31" t="s">
        <v>73</v>
      </c>
      <c r="G190" s="32">
        <v>91</v>
      </c>
      <c r="H190" s="33">
        <v>0</v>
      </c>
      <c r="I190" s="34">
        <f>ROUND(ROUND(H190,2)*ROUND(G190,3),2)</f>
      </c>
      <c r="O190">
        <f>(I190*21)/100</f>
      </c>
      <c r="P190" t="s">
        <v>23</v>
      </c>
    </row>
    <row r="191" spans="1:5" ht="12.75">
      <c r="A191" s="35" t="s">
        <v>50</v>
      </c>
      <c r="E191" s="36" t="s">
        <v>47</v>
      </c>
    </row>
    <row r="192" spans="1:5" ht="25.5">
      <c r="A192" s="37" t="s">
        <v>52</v>
      </c>
      <c r="E192" s="38" t="s">
        <v>271</v>
      </c>
    </row>
    <row r="193" spans="1:5" ht="51">
      <c r="A193" t="s">
        <v>54</v>
      </c>
      <c r="E193" s="36" t="s">
        <v>272</v>
      </c>
    </row>
    <row r="194" spans="1:16" ht="12.75">
      <c r="A194" s="25" t="s">
        <v>45</v>
      </c>
      <c r="B194" s="29" t="s">
        <v>273</v>
      </c>
      <c r="C194" s="29" t="s">
        <v>274</v>
      </c>
      <c r="D194" s="25" t="s">
        <v>47</v>
      </c>
      <c r="E194" s="30" t="s">
        <v>275</v>
      </c>
      <c r="F194" s="31" t="s">
        <v>73</v>
      </c>
      <c r="G194" s="32">
        <v>90.4</v>
      </c>
      <c r="H194" s="33">
        <v>0</v>
      </c>
      <c r="I194" s="34">
        <f>ROUND(ROUND(H194,2)*ROUND(G194,3),2)</f>
      </c>
      <c r="O194">
        <f>(I194*21)/100</f>
      </c>
      <c r="P194" t="s">
        <v>23</v>
      </c>
    </row>
    <row r="195" spans="1:5" ht="12.75">
      <c r="A195" s="35" t="s">
        <v>50</v>
      </c>
      <c r="E195" s="36" t="s">
        <v>47</v>
      </c>
    </row>
    <row r="196" spans="1:5" ht="25.5">
      <c r="A196" s="37" t="s">
        <v>52</v>
      </c>
      <c r="E196" s="38" t="s">
        <v>276</v>
      </c>
    </row>
    <row r="197" spans="1:5" ht="51">
      <c r="A197" t="s">
        <v>54</v>
      </c>
      <c r="E197" s="36" t="s">
        <v>272</v>
      </c>
    </row>
    <row r="198" spans="1:16" ht="12.75">
      <c r="A198" s="25" t="s">
        <v>45</v>
      </c>
      <c r="B198" s="29" t="s">
        <v>277</v>
      </c>
      <c r="C198" s="29" t="s">
        <v>278</v>
      </c>
      <c r="D198" s="25" t="s">
        <v>47</v>
      </c>
      <c r="E198" s="30" t="s">
        <v>279</v>
      </c>
      <c r="F198" s="31" t="s">
        <v>49</v>
      </c>
      <c r="G198" s="32">
        <v>7.115</v>
      </c>
      <c r="H198" s="33">
        <v>0</v>
      </c>
      <c r="I198" s="34">
        <f>ROUND(ROUND(H198,2)*ROUND(G198,3),2)</f>
      </c>
      <c r="O198">
        <f>(I198*21)/100</f>
      </c>
      <c r="P198" t="s">
        <v>23</v>
      </c>
    </row>
    <row r="199" spans="1:5" ht="12.75">
      <c r="A199" s="35" t="s">
        <v>50</v>
      </c>
      <c r="E199" s="36" t="s">
        <v>47</v>
      </c>
    </row>
    <row r="200" spans="1:5" ht="51">
      <c r="A200" s="37" t="s">
        <v>52</v>
      </c>
      <c r="E200" s="38" t="s">
        <v>280</v>
      </c>
    </row>
    <row r="201" spans="1:5" ht="140.25">
      <c r="A201" t="s">
        <v>54</v>
      </c>
      <c r="E201" s="36" t="s">
        <v>281</v>
      </c>
    </row>
    <row r="202" spans="1:16" ht="12.75">
      <c r="A202" s="25" t="s">
        <v>45</v>
      </c>
      <c r="B202" s="29" t="s">
        <v>282</v>
      </c>
      <c r="C202" s="29" t="s">
        <v>283</v>
      </c>
      <c r="D202" s="25" t="s">
        <v>47</v>
      </c>
      <c r="E202" s="30" t="s">
        <v>284</v>
      </c>
      <c r="F202" s="31" t="s">
        <v>49</v>
      </c>
      <c r="G202" s="32">
        <v>3.581</v>
      </c>
      <c r="H202" s="33">
        <v>0</v>
      </c>
      <c r="I202" s="34">
        <f>ROUND(ROUND(H202,2)*ROUND(G202,3),2)</f>
      </c>
      <c r="O202">
        <f>(I202*21)/100</f>
      </c>
      <c r="P202" t="s">
        <v>23</v>
      </c>
    </row>
    <row r="203" spans="1:5" ht="12.75">
      <c r="A203" s="35" t="s">
        <v>50</v>
      </c>
      <c r="E203" s="36" t="s">
        <v>47</v>
      </c>
    </row>
    <row r="204" spans="1:5" ht="12.75">
      <c r="A204" s="37" t="s">
        <v>52</v>
      </c>
      <c r="E204" s="38" t="s">
        <v>285</v>
      </c>
    </row>
    <row r="205" spans="1:5" ht="140.25">
      <c r="A205" t="s">
        <v>54</v>
      </c>
      <c r="E205" s="36" t="s">
        <v>281</v>
      </c>
    </row>
    <row r="206" spans="1:18" ht="12.75" customHeight="1">
      <c r="A206" s="6" t="s">
        <v>43</v>
      </c>
      <c r="B206" s="6"/>
      <c r="C206" s="40" t="s">
        <v>74</v>
      </c>
      <c r="D206" s="6"/>
      <c r="E206" s="27" t="s">
        <v>286</v>
      </c>
      <c r="F206" s="6"/>
      <c r="G206" s="6"/>
      <c r="H206" s="6"/>
      <c r="I206" s="41">
        <f>0+Q206</f>
      </c>
      <c r="O206">
        <f>0+R206</f>
      </c>
      <c r="Q206">
        <f>0+I207+I211</f>
      </c>
      <c r="R206">
        <f>0+O207+O211</f>
      </c>
    </row>
    <row r="207" spans="1:16" ht="25.5">
      <c r="A207" s="25" t="s">
        <v>45</v>
      </c>
      <c r="B207" s="29" t="s">
        <v>287</v>
      </c>
      <c r="C207" s="29" t="s">
        <v>288</v>
      </c>
      <c r="D207" s="25" t="s">
        <v>47</v>
      </c>
      <c r="E207" s="30" t="s">
        <v>289</v>
      </c>
      <c r="F207" s="31" t="s">
        <v>73</v>
      </c>
      <c r="G207" s="32">
        <v>94.024</v>
      </c>
      <c r="H207" s="33">
        <v>0</v>
      </c>
      <c r="I207" s="34">
        <f>ROUND(ROUND(H207,2)*ROUND(G207,3),2)</f>
      </c>
      <c r="O207">
        <f>(I207*21)/100</f>
      </c>
      <c r="P207" t="s">
        <v>23</v>
      </c>
    </row>
    <row r="208" spans="1:5" ht="12.75">
      <c r="A208" s="35" t="s">
        <v>50</v>
      </c>
      <c r="E208" s="36" t="s">
        <v>47</v>
      </c>
    </row>
    <row r="209" spans="1:5" ht="12.75">
      <c r="A209" s="37" t="s">
        <v>52</v>
      </c>
      <c r="E209" s="38" t="s">
        <v>290</v>
      </c>
    </row>
    <row r="210" spans="1:5" ht="204">
      <c r="A210" t="s">
        <v>54</v>
      </c>
      <c r="E210" s="36" t="s">
        <v>291</v>
      </c>
    </row>
    <row r="211" spans="1:16" ht="12.75">
      <c r="A211" s="25" t="s">
        <v>45</v>
      </c>
      <c r="B211" s="29" t="s">
        <v>292</v>
      </c>
      <c r="C211" s="29" t="s">
        <v>293</v>
      </c>
      <c r="D211" s="25" t="s">
        <v>47</v>
      </c>
      <c r="E211" s="30" t="s">
        <v>294</v>
      </c>
      <c r="F211" s="31" t="s">
        <v>73</v>
      </c>
      <c r="G211" s="32">
        <v>26.4</v>
      </c>
      <c r="H211" s="33">
        <v>0</v>
      </c>
      <c r="I211" s="34">
        <f>ROUND(ROUND(H211,2)*ROUND(G211,3),2)</f>
      </c>
      <c r="O211">
        <f>(I211*21)/100</f>
      </c>
      <c r="P211" t="s">
        <v>23</v>
      </c>
    </row>
    <row r="212" spans="1:5" ht="12.75">
      <c r="A212" s="35" t="s">
        <v>50</v>
      </c>
      <c r="E212" s="36" t="s">
        <v>47</v>
      </c>
    </row>
    <row r="213" spans="1:5" ht="12.75">
      <c r="A213" s="37" t="s">
        <v>52</v>
      </c>
      <c r="E213" s="38" t="s">
        <v>295</v>
      </c>
    </row>
    <row r="214" spans="1:5" ht="38.25">
      <c r="A214" t="s">
        <v>54</v>
      </c>
      <c r="E214" s="36" t="s">
        <v>296</v>
      </c>
    </row>
    <row r="215" spans="1:18" ht="12.75" customHeight="1">
      <c r="A215" s="6" t="s">
        <v>43</v>
      </c>
      <c r="B215" s="6"/>
      <c r="C215" s="40" t="s">
        <v>79</v>
      </c>
      <c r="D215" s="6"/>
      <c r="E215" s="27" t="s">
        <v>297</v>
      </c>
      <c r="F215" s="6"/>
      <c r="G215" s="6"/>
      <c r="H215" s="6"/>
      <c r="I215" s="41">
        <f>0+Q215</f>
      </c>
      <c r="O215">
        <f>0+R215</f>
      </c>
      <c r="Q215">
        <f>0+I216+I220</f>
      </c>
      <c r="R215">
        <f>0+O216+O220</f>
      </c>
    </row>
    <row r="216" spans="1:16" ht="12.75">
      <c r="A216" s="25" t="s">
        <v>45</v>
      </c>
      <c r="B216" s="29" t="s">
        <v>298</v>
      </c>
      <c r="C216" s="29" t="s">
        <v>299</v>
      </c>
      <c r="D216" s="25" t="s">
        <v>47</v>
      </c>
      <c r="E216" s="30" t="s">
        <v>300</v>
      </c>
      <c r="F216" s="31" t="s">
        <v>130</v>
      </c>
      <c r="G216" s="32">
        <v>22.5</v>
      </c>
      <c r="H216" s="33">
        <v>0</v>
      </c>
      <c r="I216" s="34">
        <f>ROUND(ROUND(H216,2)*ROUND(G216,3),2)</f>
      </c>
      <c r="O216">
        <f>(I216*21)/100</f>
      </c>
      <c r="P216" t="s">
        <v>23</v>
      </c>
    </row>
    <row r="217" spans="1:5" ht="12.75">
      <c r="A217" s="35" t="s">
        <v>50</v>
      </c>
      <c r="E217" s="36" t="s">
        <v>47</v>
      </c>
    </row>
    <row r="218" spans="1:5" ht="38.25">
      <c r="A218" s="37" t="s">
        <v>52</v>
      </c>
      <c r="E218" s="38" t="s">
        <v>301</v>
      </c>
    </row>
    <row r="219" spans="1:5" ht="242.25">
      <c r="A219" t="s">
        <v>54</v>
      </c>
      <c r="E219" s="36" t="s">
        <v>302</v>
      </c>
    </row>
    <row r="220" spans="1:16" ht="12.75">
      <c r="A220" s="25" t="s">
        <v>45</v>
      </c>
      <c r="B220" s="29" t="s">
        <v>303</v>
      </c>
      <c r="C220" s="29" t="s">
        <v>304</v>
      </c>
      <c r="D220" s="25" t="s">
        <v>47</v>
      </c>
      <c r="E220" s="30" t="s">
        <v>305</v>
      </c>
      <c r="F220" s="31" t="s">
        <v>130</v>
      </c>
      <c r="G220" s="32">
        <v>22.69</v>
      </c>
      <c r="H220" s="33">
        <v>0</v>
      </c>
      <c r="I220" s="34">
        <f>ROUND(ROUND(H220,2)*ROUND(G220,3),2)</f>
      </c>
      <c r="O220">
        <f>(I220*21)/100</f>
      </c>
      <c r="P220" t="s">
        <v>23</v>
      </c>
    </row>
    <row r="221" spans="1:5" ht="12.75">
      <c r="A221" s="35" t="s">
        <v>50</v>
      </c>
      <c r="E221" s="36" t="s">
        <v>47</v>
      </c>
    </row>
    <row r="222" spans="1:5" ht="38.25">
      <c r="A222" s="37" t="s">
        <v>52</v>
      </c>
      <c r="E222" s="38" t="s">
        <v>306</v>
      </c>
    </row>
    <row r="223" spans="1:5" ht="242.25">
      <c r="A223" t="s">
        <v>54</v>
      </c>
      <c r="E223" s="36" t="s">
        <v>307</v>
      </c>
    </row>
    <row r="224" spans="1:18" ht="12.75" customHeight="1">
      <c r="A224" s="6" t="s">
        <v>43</v>
      </c>
      <c r="B224" s="6"/>
      <c r="C224" s="40" t="s">
        <v>40</v>
      </c>
      <c r="D224" s="6"/>
      <c r="E224" s="27" t="s">
        <v>308</v>
      </c>
      <c r="F224" s="6"/>
      <c r="G224" s="6"/>
      <c r="H224" s="6"/>
      <c r="I224" s="41">
        <f>0+Q224</f>
      </c>
      <c r="O224">
        <f>0+R224</f>
      </c>
      <c r="Q224">
        <f>0+I225+I229+I233+I237+I241+I245+I249+I253+I257+I261</f>
      </c>
      <c r="R224">
        <f>0+O225+O229+O233+O237+O241+O245+O249+O253+O257+O261</f>
      </c>
    </row>
    <row r="225" spans="1:16" ht="25.5">
      <c r="A225" s="25" t="s">
        <v>45</v>
      </c>
      <c r="B225" s="29" t="s">
        <v>309</v>
      </c>
      <c r="C225" s="29" t="s">
        <v>310</v>
      </c>
      <c r="D225" s="25" t="s">
        <v>47</v>
      </c>
      <c r="E225" s="30" t="s">
        <v>311</v>
      </c>
      <c r="F225" s="31" t="s">
        <v>130</v>
      </c>
      <c r="G225" s="32">
        <v>21.52</v>
      </c>
      <c r="H225" s="33">
        <v>0</v>
      </c>
      <c r="I225" s="34">
        <f>ROUND(ROUND(H225,2)*ROUND(G225,3),2)</f>
      </c>
      <c r="O225">
        <f>(I225*21)/100</f>
      </c>
      <c r="P225" t="s">
        <v>23</v>
      </c>
    </row>
    <row r="226" spans="1:5" ht="12.75">
      <c r="A226" s="35" t="s">
        <v>50</v>
      </c>
      <c r="E226" s="36" t="s">
        <v>47</v>
      </c>
    </row>
    <row r="227" spans="1:5" ht="12.75">
      <c r="A227" s="37" t="s">
        <v>52</v>
      </c>
      <c r="E227" s="38" t="s">
        <v>312</v>
      </c>
    </row>
    <row r="228" spans="1:5" ht="76.5">
      <c r="A228" t="s">
        <v>54</v>
      </c>
      <c r="E228" s="36" t="s">
        <v>313</v>
      </c>
    </row>
    <row r="229" spans="1:16" ht="12.75">
      <c r="A229" s="25" t="s">
        <v>45</v>
      </c>
      <c r="B229" s="29" t="s">
        <v>314</v>
      </c>
      <c r="C229" s="29" t="s">
        <v>315</v>
      </c>
      <c r="D229" s="25" t="s">
        <v>47</v>
      </c>
      <c r="E229" s="30" t="s">
        <v>316</v>
      </c>
      <c r="F229" s="31" t="s">
        <v>130</v>
      </c>
      <c r="G229" s="32">
        <v>21.52</v>
      </c>
      <c r="H229" s="33">
        <v>0</v>
      </c>
      <c r="I229" s="34">
        <f>ROUND(ROUND(H229,2)*ROUND(G229,3),2)</f>
      </c>
      <c r="O229">
        <f>(I229*21)/100</f>
      </c>
      <c r="P229" t="s">
        <v>23</v>
      </c>
    </row>
    <row r="230" spans="1:5" ht="12.75">
      <c r="A230" s="35" t="s">
        <v>50</v>
      </c>
      <c r="E230" s="36" t="s">
        <v>47</v>
      </c>
    </row>
    <row r="231" spans="1:5" ht="12.75">
      <c r="A231" s="37" t="s">
        <v>52</v>
      </c>
      <c r="E231" s="38" t="s">
        <v>317</v>
      </c>
    </row>
    <row r="232" spans="1:5" ht="38.25">
      <c r="A232" t="s">
        <v>54</v>
      </c>
      <c r="E232" s="36" t="s">
        <v>318</v>
      </c>
    </row>
    <row r="233" spans="1:16" ht="12.75">
      <c r="A233" s="25" t="s">
        <v>45</v>
      </c>
      <c r="B233" s="29" t="s">
        <v>319</v>
      </c>
      <c r="C233" s="29" t="s">
        <v>320</v>
      </c>
      <c r="D233" s="25" t="s">
        <v>47</v>
      </c>
      <c r="E233" s="30" t="s">
        <v>321</v>
      </c>
      <c r="F233" s="31" t="s">
        <v>86</v>
      </c>
      <c r="G233" s="32">
        <v>1</v>
      </c>
      <c r="H233" s="33">
        <v>0</v>
      </c>
      <c r="I233" s="34">
        <f>ROUND(ROUND(H233,2)*ROUND(G233,3),2)</f>
      </c>
      <c r="O233">
        <f>(I233*21)/100</f>
      </c>
      <c r="P233" t="s">
        <v>23</v>
      </c>
    </row>
    <row r="234" spans="1:5" ht="12.75">
      <c r="A234" s="35" t="s">
        <v>50</v>
      </c>
      <c r="E234" s="36" t="s">
        <v>322</v>
      </c>
    </row>
    <row r="235" spans="1:5" ht="12.75">
      <c r="A235" s="37" t="s">
        <v>52</v>
      </c>
      <c r="E235" s="38" t="s">
        <v>323</v>
      </c>
    </row>
    <row r="236" spans="1:5" ht="25.5">
      <c r="A236" t="s">
        <v>54</v>
      </c>
      <c r="E236" s="36" t="s">
        <v>324</v>
      </c>
    </row>
    <row r="237" spans="1:16" ht="12.75">
      <c r="A237" s="25" t="s">
        <v>45</v>
      </c>
      <c r="B237" s="29" t="s">
        <v>325</v>
      </c>
      <c r="C237" s="29" t="s">
        <v>326</v>
      </c>
      <c r="D237" s="25" t="s">
        <v>47</v>
      </c>
      <c r="E237" s="30" t="s">
        <v>327</v>
      </c>
      <c r="F237" s="31" t="s">
        <v>130</v>
      </c>
      <c r="G237" s="32">
        <v>8</v>
      </c>
      <c r="H237" s="33">
        <v>0</v>
      </c>
      <c r="I237" s="34">
        <f>ROUND(ROUND(H237,2)*ROUND(G237,3),2)</f>
      </c>
      <c r="O237">
        <f>(I237*21)/100</f>
      </c>
      <c r="P237" t="s">
        <v>23</v>
      </c>
    </row>
    <row r="238" spans="1:5" ht="12.75">
      <c r="A238" s="35" t="s">
        <v>50</v>
      </c>
      <c r="E238" s="36" t="s">
        <v>47</v>
      </c>
    </row>
    <row r="239" spans="1:5" ht="12.75">
      <c r="A239" s="37" t="s">
        <v>52</v>
      </c>
      <c r="E239" s="38" t="s">
        <v>328</v>
      </c>
    </row>
    <row r="240" spans="1:5" ht="51">
      <c r="A240" t="s">
        <v>54</v>
      </c>
      <c r="E240" s="36" t="s">
        <v>329</v>
      </c>
    </row>
    <row r="241" spans="1:16" ht="12.75">
      <c r="A241" s="25" t="s">
        <v>45</v>
      </c>
      <c r="B241" s="29" t="s">
        <v>330</v>
      </c>
      <c r="C241" s="29" t="s">
        <v>331</v>
      </c>
      <c r="D241" s="25" t="s">
        <v>47</v>
      </c>
      <c r="E241" s="30" t="s">
        <v>332</v>
      </c>
      <c r="F241" s="31" t="s">
        <v>130</v>
      </c>
      <c r="G241" s="32">
        <v>16.6</v>
      </c>
      <c r="H241" s="33">
        <v>0</v>
      </c>
      <c r="I241" s="34">
        <f>ROUND(ROUND(H241,2)*ROUND(G241,3),2)</f>
      </c>
      <c r="O241">
        <f>(I241*21)/100</f>
      </c>
      <c r="P241" t="s">
        <v>23</v>
      </c>
    </row>
    <row r="242" spans="1:5" ht="12.75">
      <c r="A242" s="35" t="s">
        <v>50</v>
      </c>
      <c r="E242" s="36" t="s">
        <v>47</v>
      </c>
    </row>
    <row r="243" spans="1:5" ht="38.25">
      <c r="A243" s="37" t="s">
        <v>52</v>
      </c>
      <c r="E243" s="38" t="s">
        <v>333</v>
      </c>
    </row>
    <row r="244" spans="1:5" ht="25.5">
      <c r="A244" t="s">
        <v>54</v>
      </c>
      <c r="E244" s="36" t="s">
        <v>334</v>
      </c>
    </row>
    <row r="245" spans="1:16" ht="12.75">
      <c r="A245" s="25" t="s">
        <v>45</v>
      </c>
      <c r="B245" s="29" t="s">
        <v>335</v>
      </c>
      <c r="C245" s="29" t="s">
        <v>336</v>
      </c>
      <c r="D245" s="25" t="s">
        <v>47</v>
      </c>
      <c r="E245" s="30" t="s">
        <v>337</v>
      </c>
      <c r="F245" s="31" t="s">
        <v>193</v>
      </c>
      <c r="G245" s="32">
        <v>17.325</v>
      </c>
      <c r="H245" s="33">
        <v>0</v>
      </c>
      <c r="I245" s="34">
        <f>ROUND(ROUND(H245,2)*ROUND(G245,3),2)</f>
      </c>
      <c r="O245">
        <f>(I245*21)/100</f>
      </c>
      <c r="P245" t="s">
        <v>23</v>
      </c>
    </row>
    <row r="246" spans="1:5" ht="12.75">
      <c r="A246" s="35" t="s">
        <v>50</v>
      </c>
      <c r="E246" s="36" t="s">
        <v>47</v>
      </c>
    </row>
    <row r="247" spans="1:5" ht="12.75">
      <c r="A247" s="37" t="s">
        <v>52</v>
      </c>
      <c r="E247" s="38" t="s">
        <v>338</v>
      </c>
    </row>
    <row r="248" spans="1:5" ht="409.5">
      <c r="A248" t="s">
        <v>54</v>
      </c>
      <c r="E248" s="36" t="s">
        <v>339</v>
      </c>
    </row>
    <row r="249" spans="1:16" ht="12.75">
      <c r="A249" s="25" t="s">
        <v>45</v>
      </c>
      <c r="B249" s="29" t="s">
        <v>340</v>
      </c>
      <c r="C249" s="29" t="s">
        <v>341</v>
      </c>
      <c r="D249" s="25" t="s">
        <v>47</v>
      </c>
      <c r="E249" s="30" t="s">
        <v>342</v>
      </c>
      <c r="F249" s="31" t="s">
        <v>86</v>
      </c>
      <c r="G249" s="32">
        <v>3</v>
      </c>
      <c r="H249" s="33">
        <v>0</v>
      </c>
      <c r="I249" s="34">
        <f>ROUND(ROUND(H249,2)*ROUND(G249,3),2)</f>
      </c>
      <c r="O249">
        <f>(I249*21)/100</f>
      </c>
      <c r="P249" t="s">
        <v>23</v>
      </c>
    </row>
    <row r="250" spans="1:5" ht="12.75">
      <c r="A250" s="35" t="s">
        <v>50</v>
      </c>
      <c r="E250" s="36" t="s">
        <v>47</v>
      </c>
    </row>
    <row r="251" spans="1:5" ht="12.75">
      <c r="A251" s="37" t="s">
        <v>52</v>
      </c>
      <c r="E251" s="38" t="s">
        <v>343</v>
      </c>
    </row>
    <row r="252" spans="1:5" ht="267.75">
      <c r="A252" t="s">
        <v>54</v>
      </c>
      <c r="E252" s="36" t="s">
        <v>344</v>
      </c>
    </row>
    <row r="253" spans="1:16" ht="12.75">
      <c r="A253" s="25" t="s">
        <v>45</v>
      </c>
      <c r="B253" s="29" t="s">
        <v>345</v>
      </c>
      <c r="C253" s="29" t="s">
        <v>346</v>
      </c>
      <c r="D253" s="25" t="s">
        <v>47</v>
      </c>
      <c r="E253" s="30" t="s">
        <v>347</v>
      </c>
      <c r="F253" s="31" t="s">
        <v>49</v>
      </c>
      <c r="G253" s="32">
        <v>61.998</v>
      </c>
      <c r="H253" s="33">
        <v>0</v>
      </c>
      <c r="I253" s="34">
        <f>ROUND(ROUND(H253,2)*ROUND(G253,3),2)</f>
      </c>
      <c r="O253">
        <f>(I253*21)/100</f>
      </c>
      <c r="P253" t="s">
        <v>23</v>
      </c>
    </row>
    <row r="254" spans="1:5" ht="25.5">
      <c r="A254" s="35" t="s">
        <v>50</v>
      </c>
      <c r="E254" s="36" t="s">
        <v>348</v>
      </c>
    </row>
    <row r="255" spans="1:5" ht="153">
      <c r="A255" s="37" t="s">
        <v>52</v>
      </c>
      <c r="E255" s="38" t="s">
        <v>349</v>
      </c>
    </row>
    <row r="256" spans="1:5" ht="102">
      <c r="A256" t="s">
        <v>54</v>
      </c>
      <c r="E256" s="36" t="s">
        <v>350</v>
      </c>
    </row>
    <row r="257" spans="1:16" ht="12.75">
      <c r="A257" s="25" t="s">
        <v>45</v>
      </c>
      <c r="B257" s="29" t="s">
        <v>351</v>
      </c>
      <c r="C257" s="29" t="s">
        <v>352</v>
      </c>
      <c r="D257" s="25" t="s">
        <v>47</v>
      </c>
      <c r="E257" s="30" t="s">
        <v>353</v>
      </c>
      <c r="F257" s="31" t="s">
        <v>186</v>
      </c>
      <c r="G257" s="32">
        <v>0.015</v>
      </c>
      <c r="H257" s="33">
        <v>0</v>
      </c>
      <c r="I257" s="34">
        <f>ROUND(ROUND(H257,2)*ROUND(G257,3),2)</f>
      </c>
      <c r="O257">
        <f>(I257*21)/100</f>
      </c>
      <c r="P257" t="s">
        <v>23</v>
      </c>
    </row>
    <row r="258" spans="1:5" ht="12.75">
      <c r="A258" s="35" t="s">
        <v>50</v>
      </c>
      <c r="E258" s="36" t="s">
        <v>47</v>
      </c>
    </row>
    <row r="259" spans="1:5" ht="12.75">
      <c r="A259" s="37" t="s">
        <v>52</v>
      </c>
      <c r="E259" s="38" t="s">
        <v>354</v>
      </c>
    </row>
    <row r="260" spans="1:5" ht="102">
      <c r="A260" t="s">
        <v>54</v>
      </c>
      <c r="E260" s="36" t="s">
        <v>355</v>
      </c>
    </row>
    <row r="261" spans="1:16" ht="12.75">
      <c r="A261" s="25" t="s">
        <v>45</v>
      </c>
      <c r="B261" s="29" t="s">
        <v>356</v>
      </c>
      <c r="C261" s="29" t="s">
        <v>357</v>
      </c>
      <c r="D261" s="25" t="s">
        <v>47</v>
      </c>
      <c r="E261" s="30" t="s">
        <v>358</v>
      </c>
      <c r="F261" s="31" t="s">
        <v>73</v>
      </c>
      <c r="G261" s="32">
        <v>65</v>
      </c>
      <c r="H261" s="33">
        <v>0</v>
      </c>
      <c r="I261" s="34">
        <f>ROUND(ROUND(H261,2)*ROUND(G261,3),2)</f>
      </c>
      <c r="O261">
        <f>(I261*21)/100</f>
      </c>
      <c r="P261" t="s">
        <v>23</v>
      </c>
    </row>
    <row r="262" spans="1:5" ht="12.75">
      <c r="A262" s="35" t="s">
        <v>50</v>
      </c>
      <c r="E262" s="36" t="s">
        <v>47</v>
      </c>
    </row>
    <row r="263" spans="1:5" ht="12.75">
      <c r="A263" s="37" t="s">
        <v>52</v>
      </c>
      <c r="E263" s="38" t="s">
        <v>359</v>
      </c>
    </row>
    <row r="264" spans="1:5" ht="114.75">
      <c r="A264" t="s">
        <v>54</v>
      </c>
      <c r="E264" s="36" t="s">
        <v>360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