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SŘ - Stavební část" sheetId="2" r:id="rId2"/>
    <sheet name="EL - Elektroinstalace" sheetId="3" r:id="rId3"/>
    <sheet name="VZT - Vzduchotechnika" sheetId="4" r:id="rId4"/>
    <sheet name="ÚT - Vytápění" sheetId="5" r:id="rId5"/>
    <sheet name="VRN - Vedlejší rozpočtové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'ASŘ - Stavební část'!$C$99:$K$1056</definedName>
    <definedName name="_xlnm.Print_Area" localSheetId="1">'ASŘ - Stavební část'!$C$4:$J$39,'ASŘ - Stavební část'!$C$45:$J$81,'ASŘ - Stavební část'!$C$87:$K$1056</definedName>
    <definedName name="_xlnm.Print_Titles" localSheetId="1">'ASŘ - Stavební část'!$99:$99</definedName>
    <definedName name="_xlnm._FilterDatabase" localSheetId="2" hidden="1">'EL - Elektroinstalace'!$C$78:$K$148</definedName>
    <definedName name="_xlnm.Print_Area" localSheetId="2">'EL - Elektroinstalace'!$C$4:$J$39,'EL - Elektroinstalace'!$C$45:$J$60,'EL - Elektroinstalace'!$C$66:$K$148</definedName>
    <definedName name="_xlnm.Print_Titles" localSheetId="2">'EL - Elektroinstalace'!$78:$78</definedName>
    <definedName name="_xlnm._FilterDatabase" localSheetId="3" hidden="1">'VZT - Vzduchotechnika'!$C$81:$K$127</definedName>
    <definedName name="_xlnm.Print_Area" localSheetId="3">'VZT - Vzduchotechnika'!$C$4:$J$39,'VZT - Vzduchotechnika'!$C$45:$J$63,'VZT - Vzduchotechnika'!$C$69:$K$127</definedName>
    <definedName name="_xlnm.Print_Titles" localSheetId="3">'VZT - Vzduchotechnika'!$81:$81</definedName>
    <definedName name="_xlnm._FilterDatabase" localSheetId="4" hidden="1">'ÚT - Vytápění'!$C$82:$K$128</definedName>
    <definedName name="_xlnm.Print_Area" localSheetId="4">'ÚT - Vytápění'!$C$4:$J$39,'ÚT - Vytápění'!$C$45:$J$64,'ÚT - Vytápění'!$C$70:$K$128</definedName>
    <definedName name="_xlnm.Print_Titles" localSheetId="4">'ÚT - Vytápění'!$82:$82</definedName>
    <definedName name="_xlnm._FilterDatabase" localSheetId="5" hidden="1">'VRN - Vedlejší rozpočtové...'!$C$84:$K$101</definedName>
    <definedName name="_xlnm.Print_Area" localSheetId="5">'VRN - Vedlejší rozpočtové...'!$C$4:$J$39,'VRN - Vedlejší rozpočtové...'!$C$45:$J$66,'VRN - Vedlejší rozpočtové...'!$C$72:$K$101</definedName>
    <definedName name="_xlnm.Print_Titles" localSheetId="5">'VRN - Vedlejší rozpočtové...'!$84:$84</definedName>
    <definedName name="_xlnm.Print_Area" localSheetId="6">'Seznam figur'!$C$4:$G$197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T86"/>
  <c r="T85"/>
  <c r="R88"/>
  <c r="R87"/>
  <c r="P88"/>
  <c r="P87"/>
  <c r="P86"/>
  <c r="P85"/>
  <c i="1" r="AU59"/>
  <c i="6" r="J82"/>
  <c r="J81"/>
  <c r="F81"/>
  <c r="F79"/>
  <c r="E77"/>
  <c r="J55"/>
  <c r="J54"/>
  <c r="F54"/>
  <c r="F52"/>
  <c r="E50"/>
  <c r="J18"/>
  <c r="E18"/>
  <c r="F82"/>
  <c r="J17"/>
  <c r="J12"/>
  <c r="J52"/>
  <c r="E7"/>
  <c r="E75"/>
  <c i="5" r="J37"/>
  <c r="J36"/>
  <c i="1" r="AY58"/>
  <c i="5" r="J35"/>
  <c i="1" r="AX58"/>
  <c i="5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F79"/>
  <c r="F77"/>
  <c r="E75"/>
  <c r="J54"/>
  <c r="F54"/>
  <c r="F52"/>
  <c r="E50"/>
  <c r="J24"/>
  <c r="E24"/>
  <c r="J80"/>
  <c r="J23"/>
  <c r="J18"/>
  <c r="E18"/>
  <c r="F80"/>
  <c r="J17"/>
  <c r="J12"/>
  <c r="J52"/>
  <c r="E7"/>
  <c r="E73"/>
  <c i="4" r="J37"/>
  <c r="J36"/>
  <c i="1" r="AY57"/>
  <c i="4" r="J35"/>
  <c i="1" r="AX57"/>
  <c i="4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3" r="J37"/>
  <c r="J36"/>
  <c i="1" r="AY56"/>
  <c i="3" r="J35"/>
  <c i="1" r="AX56"/>
  <c i="3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69"/>
  <c i="2" r="J37"/>
  <c r="J36"/>
  <c i="1" r="AY55"/>
  <c i="2" r="J35"/>
  <c i="1" r="AX55"/>
  <c i="2" r="BI1009"/>
  <c r="BH1009"/>
  <c r="BG1009"/>
  <c r="BF1009"/>
  <c r="T1009"/>
  <c r="R1009"/>
  <c r="P1009"/>
  <c r="BI993"/>
  <c r="BH993"/>
  <c r="BG993"/>
  <c r="BF993"/>
  <c r="T993"/>
  <c r="R993"/>
  <c r="P993"/>
  <c r="BI989"/>
  <c r="BH989"/>
  <c r="BG989"/>
  <c r="BF989"/>
  <c r="T989"/>
  <c r="R989"/>
  <c r="P989"/>
  <c r="BI982"/>
  <c r="BH982"/>
  <c r="BG982"/>
  <c r="BF982"/>
  <c r="T982"/>
  <c r="R982"/>
  <c r="P982"/>
  <c r="BI977"/>
  <c r="BH977"/>
  <c r="BG977"/>
  <c r="BF977"/>
  <c r="T977"/>
  <c r="R977"/>
  <c r="P977"/>
  <c r="BI971"/>
  <c r="BH971"/>
  <c r="BG971"/>
  <c r="BF971"/>
  <c r="T971"/>
  <c r="R971"/>
  <c r="P971"/>
  <c r="BI965"/>
  <c r="BH965"/>
  <c r="BG965"/>
  <c r="BF965"/>
  <c r="T965"/>
  <c r="R965"/>
  <c r="P965"/>
  <c r="BI959"/>
  <c r="BH959"/>
  <c r="BG959"/>
  <c r="BF959"/>
  <c r="T959"/>
  <c r="R959"/>
  <c r="P959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38"/>
  <c r="BH938"/>
  <c r="BG938"/>
  <c r="BF938"/>
  <c r="T938"/>
  <c r="R938"/>
  <c r="P938"/>
  <c r="BI930"/>
  <c r="BH930"/>
  <c r="BG930"/>
  <c r="BF930"/>
  <c r="T930"/>
  <c r="R930"/>
  <c r="P930"/>
  <c r="BI928"/>
  <c r="BH928"/>
  <c r="BG928"/>
  <c r="BF928"/>
  <c r="T928"/>
  <c r="R928"/>
  <c r="P928"/>
  <c r="BI916"/>
  <c r="BH916"/>
  <c r="BG916"/>
  <c r="BF916"/>
  <c r="T916"/>
  <c r="R916"/>
  <c r="P916"/>
  <c r="BI912"/>
  <c r="BH912"/>
  <c r="BG912"/>
  <c r="BF912"/>
  <c r="T912"/>
  <c r="R912"/>
  <c r="P912"/>
  <c r="BI908"/>
  <c r="BH908"/>
  <c r="BG908"/>
  <c r="BF908"/>
  <c r="T908"/>
  <c r="R908"/>
  <c r="P908"/>
  <c r="BI904"/>
  <c r="BH904"/>
  <c r="BG904"/>
  <c r="BF904"/>
  <c r="T904"/>
  <c r="R904"/>
  <c r="P904"/>
  <c r="BI901"/>
  <c r="BH901"/>
  <c r="BG901"/>
  <c r="BF901"/>
  <c r="T901"/>
  <c r="R901"/>
  <c r="P901"/>
  <c r="BI899"/>
  <c r="BH899"/>
  <c r="BG899"/>
  <c r="BF899"/>
  <c r="T899"/>
  <c r="R899"/>
  <c r="P899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75"/>
  <c r="BH875"/>
  <c r="BG875"/>
  <c r="BF875"/>
  <c r="T875"/>
  <c r="R875"/>
  <c r="P875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2"/>
  <c r="BH842"/>
  <c r="BG842"/>
  <c r="BF842"/>
  <c r="T842"/>
  <c r="R842"/>
  <c r="P842"/>
  <c r="BI838"/>
  <c r="BH838"/>
  <c r="BG838"/>
  <c r="BF838"/>
  <c r="T838"/>
  <c r="R838"/>
  <c r="P838"/>
  <c r="BI836"/>
  <c r="BH836"/>
  <c r="BG836"/>
  <c r="BF836"/>
  <c r="T836"/>
  <c r="R836"/>
  <c r="P836"/>
  <c r="BI829"/>
  <c r="BH829"/>
  <c r="BG829"/>
  <c r="BF829"/>
  <c r="T829"/>
  <c r="R829"/>
  <c r="P829"/>
  <c r="BI827"/>
  <c r="BH827"/>
  <c r="BG827"/>
  <c r="BF827"/>
  <c r="T827"/>
  <c r="R827"/>
  <c r="P827"/>
  <c r="BI822"/>
  <c r="BH822"/>
  <c r="BG822"/>
  <c r="BF822"/>
  <c r="T822"/>
  <c r="R822"/>
  <c r="P822"/>
  <c r="BI818"/>
  <c r="BH818"/>
  <c r="BG818"/>
  <c r="BF818"/>
  <c r="T818"/>
  <c r="R818"/>
  <c r="P818"/>
  <c r="BI814"/>
  <c r="BH814"/>
  <c r="BG814"/>
  <c r="BF814"/>
  <c r="T814"/>
  <c r="R814"/>
  <c r="P814"/>
  <c r="BI810"/>
  <c r="BH810"/>
  <c r="BG810"/>
  <c r="BF810"/>
  <c r="T810"/>
  <c r="R810"/>
  <c r="P810"/>
  <c r="BI807"/>
  <c r="BH807"/>
  <c r="BG807"/>
  <c r="BF807"/>
  <c r="T807"/>
  <c r="R807"/>
  <c r="P807"/>
  <c r="BI806"/>
  <c r="BH806"/>
  <c r="BG806"/>
  <c r="BF806"/>
  <c r="T806"/>
  <c r="R806"/>
  <c r="P806"/>
  <c r="BI803"/>
  <c r="BH803"/>
  <c r="BG803"/>
  <c r="BF803"/>
  <c r="T803"/>
  <c r="R803"/>
  <c r="P803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0"/>
  <c r="BH780"/>
  <c r="BG780"/>
  <c r="BF780"/>
  <c r="T780"/>
  <c r="R780"/>
  <c r="P780"/>
  <c r="BI771"/>
  <c r="BH771"/>
  <c r="BG771"/>
  <c r="BF771"/>
  <c r="T771"/>
  <c r="R771"/>
  <c r="P771"/>
  <c r="BI768"/>
  <c r="BH768"/>
  <c r="BG768"/>
  <c r="BF768"/>
  <c r="T768"/>
  <c r="R768"/>
  <c r="P768"/>
  <c r="BI764"/>
  <c r="BH764"/>
  <c r="BG764"/>
  <c r="BF764"/>
  <c r="T764"/>
  <c r="R764"/>
  <c r="P764"/>
  <c r="BI759"/>
  <c r="BH759"/>
  <c r="BG759"/>
  <c r="BF759"/>
  <c r="T759"/>
  <c r="R759"/>
  <c r="P759"/>
  <c r="BI758"/>
  <c r="BH758"/>
  <c r="BG758"/>
  <c r="BF758"/>
  <c r="T758"/>
  <c r="R758"/>
  <c r="P758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7"/>
  <c r="BH727"/>
  <c r="BG727"/>
  <c r="BF727"/>
  <c r="T727"/>
  <c r="R727"/>
  <c r="P727"/>
  <c r="BI721"/>
  <c r="BH721"/>
  <c r="BG721"/>
  <c r="BF721"/>
  <c r="T721"/>
  <c r="R721"/>
  <c r="P721"/>
  <c r="BI714"/>
  <c r="BH714"/>
  <c r="BG714"/>
  <c r="BF714"/>
  <c r="T714"/>
  <c r="R714"/>
  <c r="P714"/>
  <c r="BI711"/>
  <c r="BH711"/>
  <c r="BG711"/>
  <c r="BF711"/>
  <c r="T711"/>
  <c r="R711"/>
  <c r="P711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4"/>
  <c r="BH694"/>
  <c r="BG694"/>
  <c r="BF694"/>
  <c r="T694"/>
  <c r="R694"/>
  <c r="P694"/>
  <c r="BI689"/>
  <c r="BH689"/>
  <c r="BG689"/>
  <c r="BF689"/>
  <c r="T689"/>
  <c r="R689"/>
  <c r="P689"/>
  <c r="BI684"/>
  <c r="BH684"/>
  <c r="BG684"/>
  <c r="BF684"/>
  <c r="T684"/>
  <c r="R684"/>
  <c r="P684"/>
  <c r="BI676"/>
  <c r="BH676"/>
  <c r="BG676"/>
  <c r="BF676"/>
  <c r="T676"/>
  <c r="R676"/>
  <c r="P676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3"/>
  <c r="BH653"/>
  <c r="BG653"/>
  <c r="BF653"/>
  <c r="T653"/>
  <c r="R653"/>
  <c r="P653"/>
  <c r="BI646"/>
  <c r="BH646"/>
  <c r="BG646"/>
  <c r="BF646"/>
  <c r="T646"/>
  <c r="R646"/>
  <c r="P646"/>
  <c r="BI639"/>
  <c r="BH639"/>
  <c r="BG639"/>
  <c r="BF639"/>
  <c r="T639"/>
  <c r="R639"/>
  <c r="P639"/>
  <c r="BI632"/>
  <c r="BH632"/>
  <c r="BG632"/>
  <c r="BF632"/>
  <c r="T632"/>
  <c r="R632"/>
  <c r="P632"/>
  <c r="BI630"/>
  <c r="BH630"/>
  <c r="BG630"/>
  <c r="BF630"/>
  <c r="T630"/>
  <c r="R630"/>
  <c r="P630"/>
  <c r="BI626"/>
  <c r="BH626"/>
  <c r="BG626"/>
  <c r="BF626"/>
  <c r="T626"/>
  <c r="R626"/>
  <c r="P626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6"/>
  <c r="BH596"/>
  <c r="BG596"/>
  <c r="BF596"/>
  <c r="T596"/>
  <c r="R596"/>
  <c r="P596"/>
  <c r="BI593"/>
  <c r="BH593"/>
  <c r="BG593"/>
  <c r="BF593"/>
  <c r="T593"/>
  <c r="T592"/>
  <c r="R593"/>
  <c r="R592"/>
  <c r="P593"/>
  <c r="P592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3"/>
  <c r="BH573"/>
  <c r="BG573"/>
  <c r="BF573"/>
  <c r="T573"/>
  <c r="R573"/>
  <c r="P573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7"/>
  <c r="BH557"/>
  <c r="BG557"/>
  <c r="BF557"/>
  <c r="T557"/>
  <c r="R557"/>
  <c r="P557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5"/>
  <c r="BH515"/>
  <c r="BG515"/>
  <c r="BF515"/>
  <c r="T515"/>
  <c r="R515"/>
  <c r="P515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76"/>
  <c r="BH476"/>
  <c r="BG476"/>
  <c r="BF476"/>
  <c r="T476"/>
  <c r="R476"/>
  <c r="P476"/>
  <c r="BI472"/>
  <c r="BH472"/>
  <c r="BG472"/>
  <c r="BF472"/>
  <c r="T472"/>
  <c r="R472"/>
  <c r="P472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7"/>
  <c r="BH447"/>
  <c r="BG447"/>
  <c r="BF447"/>
  <c r="T447"/>
  <c r="R447"/>
  <c r="P447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4"/>
  <c r="BH414"/>
  <c r="BG414"/>
  <c r="BF414"/>
  <c r="T414"/>
  <c r="R414"/>
  <c r="P414"/>
  <c r="BI408"/>
  <c r="BH408"/>
  <c r="BG408"/>
  <c r="BF408"/>
  <c r="T408"/>
  <c r="R408"/>
  <c r="P408"/>
  <c r="BI402"/>
  <c r="BH402"/>
  <c r="BG402"/>
  <c r="BF402"/>
  <c r="T402"/>
  <c r="R402"/>
  <c r="P402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38"/>
  <c r="BH338"/>
  <c r="BG338"/>
  <c r="BF338"/>
  <c r="T338"/>
  <c r="R338"/>
  <c r="P338"/>
  <c r="BI332"/>
  <c r="BH332"/>
  <c r="BG332"/>
  <c r="BF332"/>
  <c r="T332"/>
  <c r="R332"/>
  <c r="P332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67"/>
  <c r="BH267"/>
  <c r="BG267"/>
  <c r="BF267"/>
  <c r="T267"/>
  <c r="R267"/>
  <c r="P267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35"/>
  <c r="BH235"/>
  <c r="BG235"/>
  <c r="BF235"/>
  <c r="T235"/>
  <c r="R235"/>
  <c r="P235"/>
  <c r="BI229"/>
  <c r="BH229"/>
  <c r="BG229"/>
  <c r="BF229"/>
  <c r="T229"/>
  <c r="R229"/>
  <c r="P229"/>
  <c r="BI208"/>
  <c r="BH208"/>
  <c r="BG208"/>
  <c r="BF208"/>
  <c r="T208"/>
  <c r="R208"/>
  <c r="P208"/>
  <c r="BI195"/>
  <c r="BH195"/>
  <c r="BG195"/>
  <c r="BF195"/>
  <c r="T195"/>
  <c r="R195"/>
  <c r="P195"/>
  <c r="BI190"/>
  <c r="BH190"/>
  <c r="BG190"/>
  <c r="BF190"/>
  <c r="T190"/>
  <c r="R190"/>
  <c r="P190"/>
  <c r="BI179"/>
  <c r="BH179"/>
  <c r="BG179"/>
  <c r="BF179"/>
  <c r="T179"/>
  <c r="R179"/>
  <c r="P179"/>
  <c r="BI172"/>
  <c r="BH172"/>
  <c r="BG172"/>
  <c r="BF172"/>
  <c r="T172"/>
  <c r="R172"/>
  <c r="P172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21"/>
  <c r="BH121"/>
  <c r="BG121"/>
  <c r="BF121"/>
  <c r="T121"/>
  <c r="R121"/>
  <c r="P121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J96"/>
  <c r="F96"/>
  <c r="F94"/>
  <c r="E92"/>
  <c r="J54"/>
  <c r="F54"/>
  <c r="F52"/>
  <c r="E50"/>
  <c r="J24"/>
  <c r="E24"/>
  <c r="J97"/>
  <c r="J23"/>
  <c r="J18"/>
  <c r="E18"/>
  <c r="F97"/>
  <c r="J17"/>
  <c r="J12"/>
  <c r="J52"/>
  <c r="E7"/>
  <c r="E90"/>
  <c i="1" r="L50"/>
  <c r="AM50"/>
  <c r="AM49"/>
  <c r="L49"/>
  <c r="AM47"/>
  <c r="L47"/>
  <c r="L45"/>
  <c r="L44"/>
  <c i="2" r="J1009"/>
  <c r="J859"/>
  <c r="BK803"/>
  <c r="BK711"/>
  <c r="BK458"/>
  <c r="J398"/>
  <c r="BK852"/>
  <c r="BK702"/>
  <c r="J545"/>
  <c r="J498"/>
  <c r="J250"/>
  <c r="BK950"/>
  <c r="J759"/>
  <c r="BK563"/>
  <c r="BK432"/>
  <c r="BK307"/>
  <c r="BK855"/>
  <c r="J785"/>
  <c r="BK589"/>
  <c r="BK472"/>
  <c r="J852"/>
  <c r="BK741"/>
  <c r="J490"/>
  <c r="J355"/>
  <c r="J179"/>
  <c r="J626"/>
  <c r="J386"/>
  <c r="BK332"/>
  <c i="3" r="J146"/>
  <c r="BK136"/>
  <c r="J88"/>
  <c r="BK130"/>
  <c r="J87"/>
  <c r="BK88"/>
  <c r="J114"/>
  <c i="4" r="J103"/>
  <c r="J85"/>
  <c r="J104"/>
  <c r="BK100"/>
  <c r="BK84"/>
  <c i="5" r="J98"/>
  <c r="BK91"/>
  <c r="J100"/>
  <c r="J105"/>
  <c r="J92"/>
  <c i="6" r="BK91"/>
  <c i="2" r="J432"/>
  <c r="BK377"/>
  <c r="J959"/>
  <c r="J871"/>
  <c r="BK585"/>
  <c r="J414"/>
  <c r="BK818"/>
  <c r="J525"/>
  <c r="BK327"/>
  <c r="BK109"/>
  <c r="J676"/>
  <c r="J581"/>
  <c r="BK414"/>
  <c i="3" r="BK126"/>
  <c r="J144"/>
  <c r="BK89"/>
  <c r="J102"/>
  <c r="BK141"/>
  <c r="J94"/>
  <c r="BK90"/>
  <c i="4" r="BK105"/>
  <c r="BK124"/>
  <c r="BK101"/>
  <c r="J98"/>
  <c r="BK103"/>
  <c i="5" r="J124"/>
  <c r="J101"/>
  <c r="BK104"/>
  <c i="6" r="J97"/>
  <c i="2" r="J977"/>
  <c r="J818"/>
  <c r="BK734"/>
  <c r="J504"/>
  <c r="BK428"/>
  <c r="BK884"/>
  <c r="J752"/>
  <c r="J573"/>
  <c r="BK525"/>
  <c r="J392"/>
  <c r="BK971"/>
  <c r="J890"/>
  <c r="J727"/>
  <c r="J553"/>
  <c r="BK352"/>
  <c r="BK904"/>
  <c r="BK827"/>
  <c r="J559"/>
  <c r="BK462"/>
  <c r="BK626"/>
  <c r="J532"/>
  <c r="J458"/>
  <c r="J290"/>
  <c r="BK116"/>
  <c r="BK780"/>
  <c r="BK567"/>
  <c r="J402"/>
  <c r="BK229"/>
  <c i="3" r="J133"/>
  <c r="BK98"/>
  <c r="J141"/>
  <c r="J111"/>
  <c r="BK106"/>
  <c r="BK147"/>
  <c r="J97"/>
  <c r="BK87"/>
  <c i="4" r="BK113"/>
  <c r="J94"/>
  <c r="BK108"/>
  <c r="J107"/>
  <c r="BK117"/>
  <c i="5" r="J126"/>
  <c r="J96"/>
  <c r="J128"/>
  <c r="BK118"/>
  <c r="BK121"/>
  <c r="J113"/>
  <c r="BK97"/>
  <c i="6" r="J100"/>
  <c r="BK100"/>
  <c i="2" r="J596"/>
  <c r="BK663"/>
  <c r="BK492"/>
  <c r="J702"/>
  <c r="BK511"/>
  <c r="J359"/>
  <c r="BK754"/>
  <c r="J462"/>
  <c i="3" r="BK145"/>
  <c r="BK140"/>
  <c r="BK104"/>
  <c r="BK105"/>
  <c r="BK115"/>
  <c r="BK108"/>
  <c i="4" r="J95"/>
  <c r="BK92"/>
  <c r="J110"/>
  <c i="5" r="BK99"/>
  <c r="BK92"/>
  <c r="BK98"/>
  <c i="2" r="J901"/>
  <c r="J714"/>
  <c r="BK496"/>
  <c r="J352"/>
  <c r="J697"/>
  <c r="BK488"/>
  <c r="BK103"/>
  <c r="BK549"/>
  <c r="BK280"/>
  <c r="BK807"/>
  <c r="BK737"/>
  <c r="BK490"/>
  <c r="J745"/>
  <c r="J321"/>
  <c r="BK810"/>
  <c r="BK515"/>
  <c r="BK372"/>
  <c r="J161"/>
  <c i="3" r="BK146"/>
  <c r="J115"/>
  <c r="J130"/>
  <c r="BK85"/>
  <c r="BK133"/>
  <c i="4" r="J119"/>
  <c r="BK118"/>
  <c r="BK93"/>
  <c i="5" r="BK88"/>
  <c r="BK113"/>
  <c r="BK120"/>
  <c r="J99"/>
  <c r="J85"/>
  <c i="2" r="J814"/>
  <c r="BK659"/>
  <c r="J539"/>
  <c r="J492"/>
  <c r="J408"/>
  <c r="BK871"/>
  <c r="J519"/>
  <c r="BK374"/>
  <c r="J332"/>
  <c r="BK965"/>
  <c r="J863"/>
  <c r="J694"/>
  <c r="BK294"/>
  <c r="J965"/>
  <c r="BK836"/>
  <c r="BK613"/>
  <c r="J529"/>
  <c r="J904"/>
  <c r="J537"/>
  <c r="J442"/>
  <c r="BK392"/>
  <c r="J294"/>
  <c i="1" r="AS54"/>
  <c i="3" r="BK103"/>
  <c r="BK122"/>
  <c r="BK97"/>
  <c r="J110"/>
  <c r="J80"/>
  <c r="J121"/>
  <c r="J103"/>
  <c i="4" r="J84"/>
  <c r="J127"/>
  <c r="BK123"/>
  <c r="BK91"/>
  <c r="BK85"/>
  <c i="5" r="J87"/>
  <c r="BK127"/>
  <c r="BK96"/>
  <c i="6" r="J94"/>
  <c i="2" r="J796"/>
  <c r="J496"/>
  <c r="J730"/>
  <c r="J500"/>
  <c r="J886"/>
  <c r="J721"/>
  <c r="J476"/>
  <c r="BK357"/>
  <c r="BK797"/>
  <c r="BK551"/>
  <c r="BK381"/>
  <c r="J103"/>
  <c r="J156"/>
  <c i="3" r="J118"/>
  <c r="BK102"/>
  <c r="BK112"/>
  <c r="BK132"/>
  <c r="J83"/>
  <c i="4" r="BK115"/>
  <c r="BK109"/>
  <c r="BK121"/>
  <c i="5" r="J127"/>
  <c r="BK106"/>
  <c r="BK119"/>
  <c r="J110"/>
  <c r="BK85"/>
  <c i="2" r="BK930"/>
  <c r="BK721"/>
  <c r="J630"/>
  <c r="BK519"/>
  <c r="BK442"/>
  <c r="BK267"/>
  <c r="BK875"/>
  <c r="BK646"/>
  <c r="BK172"/>
  <c r="J842"/>
  <c r="J617"/>
  <c r="BK426"/>
  <c r="J298"/>
  <c r="J229"/>
  <c r="J771"/>
  <c r="BK537"/>
  <c r="J912"/>
  <c r="J827"/>
  <c r="J734"/>
  <c r="BK559"/>
  <c r="J377"/>
  <c r="BK838"/>
  <c r="J646"/>
  <c r="BK362"/>
  <c r="BK261"/>
  <c i="3" r="BK137"/>
  <c r="BK99"/>
  <c r="BK117"/>
  <c r="BK91"/>
  <c r="J82"/>
  <c r="BK82"/>
  <c i="4" r="J86"/>
  <c r="J90"/>
  <c r="J125"/>
  <c r="BK125"/>
  <c r="J91"/>
  <c i="5" r="J104"/>
  <c r="J106"/>
  <c r="BK95"/>
  <c i="6" r="BK97"/>
  <c i="2" r="BK208"/>
  <c r="J928"/>
  <c r="BK768"/>
  <c r="BK557"/>
  <c r="J315"/>
  <c r="J803"/>
  <c r="J593"/>
  <c r="BK315"/>
  <c i="3" r="J147"/>
  <c r="BK120"/>
  <c r="J123"/>
  <c r="BK93"/>
  <c r="BK96"/>
  <c r="J96"/>
  <c r="J101"/>
  <c i="4" r="BK127"/>
  <c r="J123"/>
  <c i="5" r="BK128"/>
  <c r="J107"/>
  <c r="J108"/>
  <c r="J86"/>
  <c i="2" r="J758"/>
  <c r="J453"/>
  <c r="BK863"/>
  <c r="BK500"/>
  <c r="J938"/>
  <c r="BK684"/>
  <c r="BK151"/>
  <c r="BK596"/>
  <c r="J428"/>
  <c r="J748"/>
  <c r="BK437"/>
  <c i="3" r="BK116"/>
  <c r="J92"/>
  <c r="J99"/>
  <c i="4" r="BK97"/>
  <c r="J116"/>
  <c r="BK112"/>
  <c i="5" r="J111"/>
  <c r="J103"/>
  <c i="6" r="F36"/>
  <c i="2" r="J908"/>
  <c r="J768"/>
  <c r="J607"/>
  <c r="J506"/>
  <c r="BK349"/>
  <c r="BK617"/>
  <c r="J109"/>
  <c r="J829"/>
  <c r="BK541"/>
  <c r="J251"/>
  <c r="BK916"/>
  <c r="BK908"/>
  <c r="BK689"/>
  <c r="BK531"/>
  <c r="J369"/>
  <c r="J121"/>
  <c r="BK447"/>
  <c r="BK298"/>
  <c i="3" r="J95"/>
  <c r="BK110"/>
  <c r="J120"/>
  <c r="BK128"/>
  <c r="J105"/>
  <c i="4" r="BK122"/>
  <c r="J109"/>
  <c r="J105"/>
  <c i="5" r="J120"/>
  <c r="BK110"/>
  <c r="BK112"/>
  <c r="BK89"/>
  <c i="2" r="BK521"/>
  <c r="BK179"/>
  <c r="J806"/>
  <c r="BK195"/>
  <c r="J632"/>
  <c r="BK398"/>
  <c r="J151"/>
  <c r="J235"/>
  <c i="3" r="J137"/>
  <c r="BK121"/>
  <c r="BK86"/>
  <c r="J109"/>
  <c r="BK80"/>
  <c i="4" r="J87"/>
  <c r="BK120"/>
  <c i="5" r="BK116"/>
  <c r="J125"/>
  <c r="BK90"/>
  <c i="2" r="J982"/>
  <c r="J838"/>
  <c r="J780"/>
  <c r="J705"/>
  <c r="BK603"/>
  <c r="BK476"/>
  <c r="J855"/>
  <c r="J551"/>
  <c r="BK494"/>
  <c r="BK351"/>
  <c r="BK1009"/>
  <c r="J792"/>
  <c r="BK539"/>
  <c r="J971"/>
  <c r="BK848"/>
  <c r="BK676"/>
  <c r="BK502"/>
  <c r="BK859"/>
  <c r="BK759"/>
  <c r="BK365"/>
  <c r="BK161"/>
  <c r="BK792"/>
  <c r="BK632"/>
  <c r="BK453"/>
  <c i="3" r="J142"/>
  <c r="J107"/>
  <c i="4" r="BK126"/>
  <c r="J89"/>
  <c i="3" r="J131"/>
  <c r="J126"/>
  <c i="4" r="J115"/>
  <c i="5" r="J89"/>
  <c r="BK115"/>
  <c i="6" r="J91"/>
  <c i="2" r="BK822"/>
  <c r="BK694"/>
  <c r="BK890"/>
  <c r="J549"/>
  <c r="J568"/>
  <c r="J875"/>
  <c r="BK639"/>
  <c r="BK928"/>
  <c i="3" r="BK119"/>
  <c i="2" r="BK959"/>
  <c r="BK829"/>
  <c r="BK752"/>
  <c r="BK697"/>
  <c r="BK590"/>
  <c r="BK429"/>
  <c r="J116"/>
  <c r="J789"/>
  <c r="J663"/>
  <c r="BK529"/>
  <c r="J447"/>
  <c r="J362"/>
  <c r="BK899"/>
  <c r="BK789"/>
  <c r="BK593"/>
  <c r="BK532"/>
  <c r="BK355"/>
  <c r="BK982"/>
  <c r="BK705"/>
  <c r="BK553"/>
  <c r="J946"/>
  <c r="J810"/>
  <c r="J659"/>
  <c r="J567"/>
  <c r="J653"/>
  <c r="J494"/>
  <c r="J354"/>
  <c r="J195"/>
  <c i="3" r="J138"/>
  <c r="BK123"/>
  <c r="BK138"/>
  <c r="BK142"/>
  <c r="J100"/>
  <c r="BK139"/>
  <c r="BK131"/>
  <c r="J89"/>
  <c r="BK84"/>
  <c i="4" r="J113"/>
  <c r="J121"/>
  <c r="BK90"/>
  <c r="J122"/>
  <c i="5" r="J114"/>
  <c r="BK105"/>
  <c r="BK122"/>
  <c r="BK103"/>
  <c i="6" r="BK94"/>
  <c r="BK88"/>
  <c i="2" r="J671"/>
  <c r="BK989"/>
  <c r="BK946"/>
  <c r="BK630"/>
  <c r="BK536"/>
  <c r="BK285"/>
  <c r="J741"/>
  <c r="J563"/>
  <c r="J285"/>
  <c r="BK842"/>
  <c r="BK758"/>
  <c r="J639"/>
  <c r="J472"/>
  <c r="BK338"/>
  <c i="3" r="BK100"/>
  <c r="BK124"/>
  <c r="J139"/>
  <c r="BK95"/>
  <c r="J119"/>
  <c r="BK118"/>
  <c r="J117"/>
  <c i="4" r="BK104"/>
  <c r="J120"/>
  <c r="J92"/>
  <c r="BK87"/>
  <c r="BK86"/>
  <c i="5" r="BK107"/>
  <c r="BK114"/>
  <c r="J95"/>
  <c i="6" r="J88"/>
  <c i="2" r="BK912"/>
  <c r="J807"/>
  <c r="J764"/>
  <c r="BK667"/>
  <c r="J357"/>
  <c r="BK714"/>
  <c r="J536"/>
  <c r="BK423"/>
  <c r="BK369"/>
  <c r="BK246"/>
  <c r="BK764"/>
  <c r="BK573"/>
  <c r="J515"/>
  <c r="J993"/>
  <c r="BK799"/>
  <c r="J603"/>
  <c r="J488"/>
  <c r="J799"/>
  <c r="BK570"/>
  <c r="J502"/>
  <c r="BK408"/>
  <c r="BK354"/>
  <c r="J280"/>
  <c r="J884"/>
  <c r="J689"/>
  <c r="BK504"/>
  <c r="J261"/>
  <c r="J172"/>
  <c i="3" r="J124"/>
  <c r="BK148"/>
  <c r="J90"/>
  <c r="J134"/>
  <c r="BK101"/>
  <c r="J113"/>
  <c r="J135"/>
  <c r="BK113"/>
  <c r="J112"/>
  <c i="4" r="BK106"/>
  <c r="BK116"/>
  <c r="BK119"/>
  <c r="BK111"/>
  <c r="J93"/>
  <c i="5" r="J122"/>
  <c r="J123"/>
  <c r="BK108"/>
  <c r="BK125"/>
  <c r="J118"/>
  <c r="BK102"/>
  <c r="J94"/>
  <c i="2" r="J437"/>
  <c r="BK359"/>
  <c r="BK748"/>
  <c r="BK545"/>
  <c r="J836"/>
  <c r="J589"/>
  <c r="BK251"/>
  <c r="J684"/>
  <c r="J374"/>
  <c r="BK121"/>
  <c i="3" r="BK109"/>
  <c r="BK129"/>
  <c r="J93"/>
  <c r="BK143"/>
  <c r="J132"/>
  <c r="J81"/>
  <c i="4" r="J112"/>
  <c r="BK99"/>
  <c r="BK110"/>
  <c r="BK96"/>
  <c i="5" r="BK123"/>
  <c r="BK94"/>
  <c i="2" r="J989"/>
  <c r="BK785"/>
  <c r="BK581"/>
  <c r="J426"/>
  <c r="J613"/>
  <c r="J381"/>
  <c r="BK977"/>
  <c r="BK771"/>
  <c r="J349"/>
  <c r="J950"/>
  <c r="J509"/>
  <c r="J867"/>
  <c r="J711"/>
  <c r="BK506"/>
  <c r="BK367"/>
  <c r="BK901"/>
  <c r="J667"/>
  <c r="BK156"/>
  <c i="3" r="BK135"/>
  <c r="BK134"/>
  <c r="J140"/>
  <c r="J98"/>
  <c r="BK111"/>
  <c r="J86"/>
  <c i="4" r="BK95"/>
  <c r="J118"/>
  <c r="J100"/>
  <c r="J96"/>
  <c i="5" r="BK126"/>
  <c r="BK87"/>
  <c r="BK86"/>
  <c i="2" r="J916"/>
  <c r="BK727"/>
  <c r="J531"/>
  <c r="J365"/>
  <c r="BK730"/>
  <c r="BK568"/>
  <c r="J418"/>
  <c r="BK993"/>
  <c r="J423"/>
  <c r="BK190"/>
  <c r="BK814"/>
  <c r="BK498"/>
  <c r="BK796"/>
  <c r="J590"/>
  <c r="J267"/>
  <c r="J557"/>
  <c r="J190"/>
  <c i="3" r="J129"/>
  <c r="J143"/>
  <c r="J106"/>
  <c r="BK107"/>
  <c r="J128"/>
  <c i="4" r="BK107"/>
  <c r="J97"/>
  <c r="J117"/>
  <c r="BK102"/>
  <c r="J101"/>
  <c i="5" r="J121"/>
  <c r="J116"/>
  <c r="J88"/>
  <c i="2" r="J351"/>
  <c r="BK577"/>
  <c r="J338"/>
  <c r="BK321"/>
  <c r="J585"/>
  <c r="J372"/>
  <c r="BK235"/>
  <c r="J737"/>
  <c r="J246"/>
  <c i="3" r="J145"/>
  <c r="J127"/>
  <c r="J84"/>
  <c r="BK94"/>
  <c i="4" r="J111"/>
  <c r="J108"/>
  <c i="5" r="J97"/>
  <c r="J115"/>
  <c r="BK124"/>
  <c r="BK100"/>
  <c i="2" r="BK886"/>
  <c r="J570"/>
  <c r="BK402"/>
  <c r="J797"/>
  <c r="BK509"/>
  <c r="J327"/>
  <c r="J953"/>
  <c r="J367"/>
  <c r="J256"/>
  <c r="BK938"/>
  <c r="BK653"/>
  <c r="J899"/>
  <c r="BK671"/>
  <c r="BK256"/>
  <c r="BK745"/>
  <c r="J429"/>
  <c r="BK290"/>
  <c i="3" r="BK114"/>
  <c r="J125"/>
  <c r="BK144"/>
  <c r="J136"/>
  <c r="BK92"/>
  <c r="J122"/>
  <c r="J104"/>
  <c r="BK127"/>
  <c i="4" r="J106"/>
  <c r="BK94"/>
  <c r="BK98"/>
  <c r="J102"/>
  <c i="5" r="BK101"/>
  <c r="J102"/>
  <c r="J91"/>
  <c r="J90"/>
  <c i="2" r="BK386"/>
  <c r="J822"/>
  <c r="J930"/>
  <c r="BK418"/>
  <c r="BK867"/>
  <c i="3" r="BK125"/>
  <c r="J148"/>
  <c r="J85"/>
  <c r="BK81"/>
  <c i="4" r="J124"/>
  <c r="J99"/>
  <c i="5" r="J119"/>
  <c i="2" r="BK953"/>
  <c r="J521"/>
  <c r="J754"/>
  <c r="J307"/>
  <c r="J848"/>
  <c r="J511"/>
  <c r="J577"/>
  <c r="BK806"/>
  <c r="J541"/>
  <c r="J208"/>
  <c r="BK607"/>
  <c r="BK250"/>
  <c i="3" r="J91"/>
  <c r="BK83"/>
  <c r="J116"/>
  <c r="J108"/>
  <c i="4" r="BK89"/>
  <c r="J126"/>
  <c i="5" r="J112"/>
  <c r="BK111"/>
  <c i="6" l="1" r="R86"/>
  <c r="R85"/>
  <c i="2" r="T356"/>
  <c r="T234"/>
  <c r="R364"/>
  <c r="P431"/>
  <c r="P508"/>
  <c r="R572"/>
  <c r="P595"/>
  <c r="P747"/>
  <c r="P809"/>
  <c r="T854"/>
  <c r="T903"/>
  <c r="P988"/>
  <c r="T108"/>
  <c r="BK356"/>
  <c r="J356"/>
  <c r="J64"/>
  <c r="BK364"/>
  <c r="J364"/>
  <c r="J65"/>
  <c r="R380"/>
  <c r="T380"/>
  <c r="BK508"/>
  <c r="J508"/>
  <c r="J70"/>
  <c r="P572"/>
  <c r="T572"/>
  <c r="BK747"/>
  <c r="J747"/>
  <c r="J75"/>
  <c r="BK809"/>
  <c r="J809"/>
  <c r="J76"/>
  <c r="BK854"/>
  <c r="J854"/>
  <c r="J77"/>
  <c r="BK903"/>
  <c r="J903"/>
  <c r="J78"/>
  <c r="BK952"/>
  <c r="J952"/>
  <c r="J79"/>
  <c r="T952"/>
  <c i="3" r="T79"/>
  <c i="4" r="P88"/>
  <c r="R114"/>
  <c i="5" r="P84"/>
  <c r="BK93"/>
  <c r="J93"/>
  <c r="J61"/>
  <c r="BK109"/>
  <c r="J109"/>
  <c r="J62"/>
  <c r="P117"/>
  <c i="2" r="R108"/>
  <c r="R356"/>
  <c r="R234"/>
  <c r="T364"/>
  <c r="P380"/>
  <c r="R431"/>
  <c r="R508"/>
  <c r="BK572"/>
  <c r="J572"/>
  <c r="J71"/>
  <c r="T595"/>
  <c r="R736"/>
  <c r="R747"/>
  <c r="R809"/>
  <c r="R854"/>
  <c r="P903"/>
  <c r="R952"/>
  <c r="BK988"/>
  <c r="J988"/>
  <c r="J80"/>
  <c i="3" r="R79"/>
  <c i="4" r="T88"/>
  <c i="5" r="R84"/>
  <c r="T93"/>
  <c r="R109"/>
  <c r="T117"/>
  <c i="3" r="P79"/>
  <c i="1" r="AU56"/>
  <c i="4" r="R83"/>
  <c r="P114"/>
  <c i="5" r="P93"/>
  <c r="T109"/>
  <c i="2" r="P108"/>
  <c r="P364"/>
  <c r="T431"/>
  <c r="R595"/>
  <c r="T736"/>
  <c r="R988"/>
  <c i="3" r="BK79"/>
  <c r="J79"/>
  <c r="J59"/>
  <c i="4" r="BK83"/>
  <c r="J83"/>
  <c r="J60"/>
  <c r="P83"/>
  <c r="T83"/>
  <c r="BK114"/>
  <c r="J114"/>
  <c r="J62"/>
  <c r="R88"/>
  <c r="R82"/>
  <c i="5" r="T84"/>
  <c r="T83"/>
  <c r="BK117"/>
  <c r="J117"/>
  <c r="J63"/>
  <c i="2" r="BK108"/>
  <c r="J108"/>
  <c r="J62"/>
  <c r="P356"/>
  <c r="P234"/>
  <c r="BK380"/>
  <c r="BK431"/>
  <c r="J431"/>
  <c r="J69"/>
  <c r="T508"/>
  <c r="BK595"/>
  <c r="J595"/>
  <c r="J73"/>
  <c r="BK736"/>
  <c r="J736"/>
  <c r="J74"/>
  <c r="P736"/>
  <c r="T747"/>
  <c r="T809"/>
  <c r="P854"/>
  <c r="R903"/>
  <c r="P952"/>
  <c r="T988"/>
  <c i="4" r="BK88"/>
  <c r="J88"/>
  <c r="J61"/>
  <c r="T114"/>
  <c i="5" r="BK84"/>
  <c r="J84"/>
  <c r="J60"/>
  <c r="R93"/>
  <c r="P109"/>
  <c r="R117"/>
  <c i="2" r="BK102"/>
  <c r="J102"/>
  <c r="J61"/>
  <c r="BK234"/>
  <c r="J234"/>
  <c r="J63"/>
  <c r="BK376"/>
  <c r="J376"/>
  <c r="J66"/>
  <c r="BK592"/>
  <c r="J592"/>
  <c r="J72"/>
  <c i="6" r="BK93"/>
  <c r="J93"/>
  <c r="J63"/>
  <c r="BK90"/>
  <c r="J90"/>
  <c r="J62"/>
  <c r="BK96"/>
  <c r="J96"/>
  <c r="J64"/>
  <c r="BK99"/>
  <c r="J99"/>
  <c r="J65"/>
  <c r="BK87"/>
  <c r="J87"/>
  <c r="J61"/>
  <c r="J79"/>
  <c r="BE88"/>
  <c r="BE94"/>
  <c r="E48"/>
  <c r="BE91"/>
  <c r="BE100"/>
  <c r="BE97"/>
  <c i="1" r="BC59"/>
  <c i="6" r="F55"/>
  <c i="4" r="BK82"/>
  <c r="J82"/>
  <c r="J59"/>
  <c i="5" r="BE87"/>
  <c r="J55"/>
  <c r="J77"/>
  <c r="BE92"/>
  <c r="E48"/>
  <c r="BE90"/>
  <c r="BE94"/>
  <c r="BE101"/>
  <c r="BE114"/>
  <c r="BE122"/>
  <c r="BE127"/>
  <c r="BE128"/>
  <c r="F55"/>
  <c r="BE85"/>
  <c r="BE88"/>
  <c r="BE89"/>
  <c r="BE97"/>
  <c r="BE99"/>
  <c r="BE106"/>
  <c r="BE107"/>
  <c r="BE112"/>
  <c r="BE116"/>
  <c r="BE120"/>
  <c r="BE96"/>
  <c r="BE100"/>
  <c r="BE104"/>
  <c r="BE105"/>
  <c r="BE108"/>
  <c r="BE113"/>
  <c r="BE118"/>
  <c r="BE119"/>
  <c r="BE86"/>
  <c r="BE91"/>
  <c r="BE95"/>
  <c r="BE98"/>
  <c r="BE102"/>
  <c r="BE103"/>
  <c r="BE110"/>
  <c r="BE111"/>
  <c r="BE115"/>
  <c r="BE121"/>
  <c r="BE123"/>
  <c r="BE124"/>
  <c r="BE125"/>
  <c r="BE126"/>
  <c i="4" r="BE84"/>
  <c r="BE98"/>
  <c r="BE100"/>
  <c r="BE107"/>
  <c r="BE108"/>
  <c r="BE113"/>
  <c r="F55"/>
  <c r="BE86"/>
  <c r="BE90"/>
  <c r="BE92"/>
  <c r="BE95"/>
  <c r="BE97"/>
  <c r="BE106"/>
  <c r="BE110"/>
  <c r="BE115"/>
  <c r="BE117"/>
  <c r="BE122"/>
  <c r="BE124"/>
  <c r="BE126"/>
  <c r="J52"/>
  <c r="BE99"/>
  <c r="J55"/>
  <c r="E72"/>
  <c r="BE91"/>
  <c r="BE93"/>
  <c r="BE103"/>
  <c r="BE111"/>
  <c r="BE123"/>
  <c r="BE87"/>
  <c r="BE96"/>
  <c r="BE102"/>
  <c r="BE105"/>
  <c r="BE109"/>
  <c r="BE112"/>
  <c r="BE120"/>
  <c r="BE85"/>
  <c r="BE89"/>
  <c r="BE94"/>
  <c r="BE101"/>
  <c r="BE104"/>
  <c r="BE116"/>
  <c r="BE118"/>
  <c r="BE119"/>
  <c r="BE121"/>
  <c r="BE125"/>
  <c r="BE127"/>
  <c i="3" r="J52"/>
  <c r="BE83"/>
  <c r="BE85"/>
  <c r="BE93"/>
  <c r="BE100"/>
  <c r="BE102"/>
  <c r="BE111"/>
  <c r="BE115"/>
  <c r="BE119"/>
  <c r="BE124"/>
  <c r="BE125"/>
  <c r="BE131"/>
  <c r="F55"/>
  <c r="BE88"/>
  <c r="BE98"/>
  <c r="BE107"/>
  <c r="BE126"/>
  <c r="BE128"/>
  <c r="BE130"/>
  <c r="BE133"/>
  <c r="BE134"/>
  <c r="BE137"/>
  <c i="2" r="J380"/>
  <c r="J68"/>
  <c i="3" r="J76"/>
  <c r="BE80"/>
  <c r="BE82"/>
  <c r="BE90"/>
  <c r="BE95"/>
  <c r="BE106"/>
  <c r="BE110"/>
  <c r="BE114"/>
  <c r="BE118"/>
  <c r="BE123"/>
  <c r="BE127"/>
  <c r="BE135"/>
  <c r="BE142"/>
  <c r="E48"/>
  <c r="BE81"/>
  <c r="BE84"/>
  <c r="BE89"/>
  <c r="BE92"/>
  <c r="BE94"/>
  <c r="BE97"/>
  <c r="BE99"/>
  <c r="BE104"/>
  <c r="BE109"/>
  <c r="BE112"/>
  <c r="BE116"/>
  <c r="BE129"/>
  <c r="BE132"/>
  <c r="BE138"/>
  <c r="BE140"/>
  <c r="BE147"/>
  <c i="2" r="BK101"/>
  <c r="J101"/>
  <c r="J60"/>
  <c i="3" r="BE86"/>
  <c r="BE87"/>
  <c r="BE91"/>
  <c r="BE96"/>
  <c r="BE101"/>
  <c r="BE103"/>
  <c r="BE139"/>
  <c r="BE144"/>
  <c r="BE143"/>
  <c r="BE148"/>
  <c r="BE145"/>
  <c r="BE146"/>
  <c r="BE105"/>
  <c r="BE108"/>
  <c r="BE113"/>
  <c r="BE117"/>
  <c r="BE120"/>
  <c r="BE121"/>
  <c r="BE122"/>
  <c r="BE136"/>
  <c r="BE141"/>
  <c i="2" r="BE151"/>
  <c r="BE190"/>
  <c r="BE251"/>
  <c r="BE256"/>
  <c r="BE285"/>
  <c r="BE294"/>
  <c r="BE307"/>
  <c r="F55"/>
  <c r="BE109"/>
  <c r="BE116"/>
  <c r="BE172"/>
  <c r="BE179"/>
  <c r="BE246"/>
  <c r="BE352"/>
  <c r="BE359"/>
  <c r="BE398"/>
  <c r="BE402"/>
  <c r="BE426"/>
  <c r="BE432"/>
  <c r="BE500"/>
  <c r="BE502"/>
  <c r="BE539"/>
  <c r="BE541"/>
  <c r="BE549"/>
  <c r="BE553"/>
  <c r="BE563"/>
  <c r="BE573"/>
  <c r="BE577"/>
  <c r="BE590"/>
  <c r="BE603"/>
  <c r="BE630"/>
  <c r="BE659"/>
  <c r="BE663"/>
  <c r="BE741"/>
  <c r="BE752"/>
  <c r="BE789"/>
  <c r="BE796"/>
  <c r="BE836"/>
  <c r="BE863"/>
  <c r="E48"/>
  <c r="J94"/>
  <c r="BE103"/>
  <c r="BE156"/>
  <c r="BE195"/>
  <c r="BE250"/>
  <c r="BE261"/>
  <c r="BE315"/>
  <c r="BE332"/>
  <c r="BE351"/>
  <c r="BE374"/>
  <c r="BE423"/>
  <c r="BE428"/>
  <c r="BE437"/>
  <c r="BE488"/>
  <c r="BE498"/>
  <c r="BE504"/>
  <c r="BE509"/>
  <c r="BE519"/>
  <c r="BE617"/>
  <c r="BE676"/>
  <c r="BE684"/>
  <c r="BE697"/>
  <c r="BE705"/>
  <c r="BE714"/>
  <c r="BE737"/>
  <c r="BE758"/>
  <c r="BE764"/>
  <c r="BE807"/>
  <c r="BE818"/>
  <c r="BE822"/>
  <c r="BE842"/>
  <c r="BE848"/>
  <c r="BE890"/>
  <c r="BE930"/>
  <c r="BE453"/>
  <c r="BE458"/>
  <c r="BE476"/>
  <c r="BE494"/>
  <c r="BE496"/>
  <c r="BE511"/>
  <c r="BE521"/>
  <c r="BE525"/>
  <c r="BE532"/>
  <c r="BE536"/>
  <c r="BE593"/>
  <c r="BE607"/>
  <c r="BE632"/>
  <c r="BE671"/>
  <c r="BE721"/>
  <c r="BE727"/>
  <c r="BE730"/>
  <c r="BE768"/>
  <c r="BE780"/>
  <c r="BE806"/>
  <c r="BE829"/>
  <c r="BE852"/>
  <c r="BE871"/>
  <c r="BE912"/>
  <c r="BE959"/>
  <c r="BE977"/>
  <c r="BE993"/>
  <c r="BE1009"/>
  <c r="BE121"/>
  <c r="BE208"/>
  <c r="BE267"/>
  <c r="BE290"/>
  <c r="BE327"/>
  <c r="BE338"/>
  <c r="BE365"/>
  <c r="BE369"/>
  <c r="BE408"/>
  <c r="BE429"/>
  <c r="BE531"/>
  <c r="BE537"/>
  <c r="BE545"/>
  <c r="BE551"/>
  <c r="BE557"/>
  <c r="BE559"/>
  <c r="BE570"/>
  <c r="BE581"/>
  <c r="BE613"/>
  <c r="BE626"/>
  <c r="BE689"/>
  <c r="BE711"/>
  <c r="BE734"/>
  <c r="BE803"/>
  <c r="BE814"/>
  <c r="BE838"/>
  <c r="BE867"/>
  <c r="BE886"/>
  <c r="BE908"/>
  <c r="BE916"/>
  <c r="BE953"/>
  <c r="BE982"/>
  <c r="BE989"/>
  <c r="BE161"/>
  <c r="BE235"/>
  <c r="BE280"/>
  <c r="BE298"/>
  <c r="BE349"/>
  <c r="BE354"/>
  <c r="BE357"/>
  <c r="BE372"/>
  <c r="BE381"/>
  <c r="BE386"/>
  <c r="BE414"/>
  <c r="BE442"/>
  <c r="BE492"/>
  <c r="BE506"/>
  <c r="BE515"/>
  <c r="BE667"/>
  <c r="BE694"/>
  <c r="BE785"/>
  <c r="BE792"/>
  <c r="BE810"/>
  <c r="BE859"/>
  <c r="BE899"/>
  <c r="J55"/>
  <c r="BE229"/>
  <c r="BE321"/>
  <c r="BE355"/>
  <c r="BE362"/>
  <c r="BE367"/>
  <c r="BE377"/>
  <c r="BE392"/>
  <c r="BE418"/>
  <c r="BE447"/>
  <c r="BE462"/>
  <c r="BE472"/>
  <c r="BE490"/>
  <c r="BE529"/>
  <c r="BE567"/>
  <c r="BE568"/>
  <c r="BE585"/>
  <c r="BE589"/>
  <c r="BE596"/>
  <c r="BE639"/>
  <c r="BE646"/>
  <c r="BE653"/>
  <c r="BE702"/>
  <c r="BE745"/>
  <c r="BE748"/>
  <c r="BE754"/>
  <c r="BE759"/>
  <c r="BE771"/>
  <c r="BE797"/>
  <c r="BE799"/>
  <c r="BE827"/>
  <c r="BE855"/>
  <c r="BE875"/>
  <c r="BE884"/>
  <c r="BE901"/>
  <c r="BE904"/>
  <c r="BE928"/>
  <c r="BE938"/>
  <c r="BE946"/>
  <c r="BE950"/>
  <c r="BE965"/>
  <c r="BE971"/>
  <c i="3" r="F34"/>
  <c i="1" r="BA56"/>
  <c i="5" r="F37"/>
  <c i="1" r="BD58"/>
  <c i="3" r="J34"/>
  <c i="1" r="AW56"/>
  <c i="4" r="F37"/>
  <c i="1" r="BD57"/>
  <c i="5" r="F36"/>
  <c i="1" r="BC58"/>
  <c i="2" r="F35"/>
  <c i="1" r="BB55"/>
  <c i="4" r="F34"/>
  <c i="1" r="BA57"/>
  <c i="5" r="F34"/>
  <c i="1" r="BA58"/>
  <c i="2" r="F37"/>
  <c i="1" r="BD55"/>
  <c i="3" r="F35"/>
  <c i="1" r="BB56"/>
  <c i="4" r="F36"/>
  <c i="1" r="BC57"/>
  <c i="6" r="F34"/>
  <c i="1" r="BA59"/>
  <c i="6" r="F35"/>
  <c i="1" r="BB59"/>
  <c i="3" r="F36"/>
  <c i="1" r="BC56"/>
  <c i="4" r="J34"/>
  <c i="1" r="AW57"/>
  <c i="3" r="J30"/>
  <c i="5" r="J34"/>
  <c i="1" r="AW58"/>
  <c i="6" r="J34"/>
  <c i="1" r="AW59"/>
  <c i="6" r="F37"/>
  <c i="1" r="BD59"/>
  <c i="2" r="F34"/>
  <c i="1" r="BA55"/>
  <c i="2" r="F36"/>
  <c i="1" r="BC55"/>
  <c i="3" r="F37"/>
  <c i="1" r="BD56"/>
  <c i="4" r="F35"/>
  <c i="1" r="BB57"/>
  <c i="5" r="F35"/>
  <c i="1" r="BB58"/>
  <c i="2" r="J34"/>
  <c i="1" r="AW55"/>
  <c i="2" l="1" r="T101"/>
  <c r="P379"/>
  <c i="4" r="P82"/>
  <c i="1" r="AU57"/>
  <c i="2" r="T379"/>
  <c r="T100"/>
  <c r="P101"/>
  <c r="P100"/>
  <c i="1" r="AU55"/>
  <c i="4" r="T82"/>
  <c i="5" r="R83"/>
  <c i="2" r="BK379"/>
  <c r="J379"/>
  <c r="J67"/>
  <c r="R379"/>
  <c i="5" r="P83"/>
  <c i="1" r="AU58"/>
  <c i="2" r="R101"/>
  <c r="R100"/>
  <c i="5" r="BK83"/>
  <c r="J83"/>
  <c r="J59"/>
  <c i="6" r="BK86"/>
  <c r="J86"/>
  <c r="J60"/>
  <c i="1" r="AG56"/>
  <c i="2" r="BK100"/>
  <c r="J100"/>
  <c i="4" r="J33"/>
  <c i="1" r="AV57"/>
  <c r="AT57"/>
  <c i="2" r="J30"/>
  <c i="1" r="AG55"/>
  <c i="2" r="J33"/>
  <c i="1" r="AV55"/>
  <c r="AT55"/>
  <c r="BB54"/>
  <c r="AX54"/>
  <c i="3" r="J33"/>
  <c i="1" r="AV56"/>
  <c r="AT56"/>
  <c r="AN56"/>
  <c r="BC54"/>
  <c r="W32"/>
  <c i="2" r="F33"/>
  <c i="1" r="AZ55"/>
  <c i="4" r="J30"/>
  <c i="1" r="AG57"/>
  <c i="3" r="F33"/>
  <c i="1" r="AZ56"/>
  <c i="5" r="J33"/>
  <c i="1" r="AV58"/>
  <c r="AT58"/>
  <c i="6" r="F33"/>
  <c i="1" r="AZ59"/>
  <c i="5" r="F33"/>
  <c i="1" r="AZ58"/>
  <c r="BA54"/>
  <c r="AW54"/>
  <c r="AK30"/>
  <c i="4" r="F33"/>
  <c i="1" r="AZ57"/>
  <c i="6" r="J33"/>
  <c i="1" r="AV59"/>
  <c r="AT59"/>
  <c r="BD54"/>
  <c r="W33"/>
  <c i="6" l="1" r="BK85"/>
  <c r="J85"/>
  <c i="1" r="AN57"/>
  <c i="4" r="J39"/>
  <c i="1" r="AN55"/>
  <c i="2" r="J59"/>
  <c i="3" r="J39"/>
  <c i="2" r="J39"/>
  <c i="1" r="W30"/>
  <c i="5" r="J30"/>
  <c i="1" r="AG58"/>
  <c i="6" r="J30"/>
  <c i="1" r="AG59"/>
  <c r="AY54"/>
  <c r="AZ54"/>
  <c r="AV54"/>
  <c r="AK29"/>
  <c r="AU54"/>
  <c r="W31"/>
  <c i="5" l="1" r="J39"/>
  <c i="6" r="J39"/>
  <c r="J59"/>
  <c i="1" r="AN59"/>
  <c r="AN58"/>
  <c r="AG54"/>
  <c r="AK26"/>
  <c r="AT54"/>
  <c r="W29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<sst xmlns="http://schemas.openxmlformats.org/spreadsheetml/2006/main">
  <si>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</si>
  <si>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</si>
  <si>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</si>
  <si>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</si>
  <si>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</si>
  <si>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{6649d868-8001-42ab-8d1a-17ba30482bce}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</si>
  <si>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</si>
  <si>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</si>
  <si>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</si>
  <si>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</si>
  <si>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</si>
  <si>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</si>
  <si>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</si>
  <si>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</si>
  <si>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23/09-003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</si>
  <si>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</si>
  <si>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</si>
  <si>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A ZMĚNA UŽÍVÁNÍ - ORDINACE PRAKTICKÉHO LÉKAŘE V DOMĚ PRO SENIORY ČP. 2031 ŽIŽKOVA, TURNOV</t>
  </si>
  <si>
    <t>KSO:</t>
  </si>
  <si>
    <t/>
  </si>
  <si>
    <t>CC-CZ:</t>
  </si>
  <si>
    <t>Místo:</t>
  </si>
  <si>
    <t>na p.č. 865/3 v k.ú. Turnov</t>
  </si>
  <si>
    <t>Datum:</t>
  </si>
  <si>
    <t>20. 12. 2023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</si>
  <si>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</si>
  <si>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</si>
  <si>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</si>
  <si>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</si>
  <si>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</si>
  <si>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</si>
  <si>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</si>
  <si>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</si>
  <si>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</si>
  <si>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</si>
  <si>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</si>
  <si>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</si>
  <si>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</si>
  <si>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</si>
  <si>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</si>
  <si>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</si>
  <si>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</si>
  <si>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</si>
  <si>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</si>
  <si>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</si>
  <si>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</si>
  <si>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</si>
  <si>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</si>
  <si>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</si>
  <si>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</si>
  <si>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</si>
  <si>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</si>
  <si>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</si>
  <si>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</si>
  <si>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</si>
  <si>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</si>
  <si>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</si>
  <si>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</si>
  <si>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</si>
  <si>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</si>
  <si>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</si>
  <si>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</si>
  <si>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</si>
  <si>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</si>
  <si>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</si>
  <si>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</si>
  <si>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</si>
  <si>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</si>
  <si>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</si>
  <si>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</si>
  <si>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</si>
  <si>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</si>
  <si>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</si>
  <si>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</si>
  <si>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</si>
  <si>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</si>
  <si>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</si>
  <si>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</si>
  <si>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</si>
  <si>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</si>
  <si>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Stavební část</t>
  </si>
  <si>
    <t>STA</t>
  </si>
  <si>
    <t>1</t>
  </si>
  <si>
    <t>{5c701100-2ac2-4c03-84c1-452dcbeddb79}</t>
  </si>
  <si>
    <t>2</t>
  </si>
  <si>
    <t>EL</t>
  </si>
  <si>
    <t>Elektroinstalace</t>
  </si>
  <si>
    <t>{b7b76876-b0b8-4631-8579-39d7e0b3ffa4}</t>
  </si>
  <si>
    <t>VZT</t>
  </si>
  <si>
    <t>Vzduchotechnika</t>
  </si>
  <si>
    <t>{7490d8b1-7133-4075-b1ad-53e8a255ccd1}</t>
  </si>
  <si>
    <t>ÚT</t>
  </si>
  <si>
    <t>Vytápění</t>
  </si>
  <si>
    <t>{d36b9dc7-233a-4bee-a550-e18b931137aa}</t>
  </si>
  <si>
    <t>VRN</t>
  </si>
  <si>
    <t>Vedlejší rozpočtové náklady</t>
  </si>
  <si>
    <t>{8ffb4fd1-fef4-4709-9d03-0bedf9f60185}</t>
  </si>
  <si>
    <t>nov_omítky</t>
  </si>
  <si>
    <t>Nové omítky</t>
  </si>
  <si>
    <t>m2</t>
  </si>
  <si>
    <t>54,376</t>
  </si>
  <si>
    <t>nov_keramobklad_OM</t>
  </si>
  <si>
    <t>Nový keramický obklad na omítané konstrukci</t>
  </si>
  <si>
    <t>27,324</t>
  </si>
  <si>
    <t>KRYCÍ LIST SOUPISU PRACÍ</t>
  </si>
  <si>
    <t>SDK_příčky</t>
  </si>
  <si>
    <t>20,548</t>
  </si>
  <si>
    <t>SDK_instalpředstěny</t>
  </si>
  <si>
    <t>12,038</t>
  </si>
  <si>
    <t>SDK_podhled</t>
  </si>
  <si>
    <t>5,048</t>
  </si>
  <si>
    <t>SDK_kastlík_3x400</t>
  </si>
  <si>
    <t>3,51</t>
  </si>
  <si>
    <t>Objekt:</t>
  </si>
  <si>
    <t>SDK_kastlík_500_200</t>
  </si>
  <si>
    <t>m</t>
  </si>
  <si>
    <t>5,39</t>
  </si>
  <si>
    <t>ASŘ - Stavební část</t>
  </si>
  <si>
    <t>SDK_kastlík_450_550</t>
  </si>
  <si>
    <t>2,72</t>
  </si>
  <si>
    <t>SDK_kastlík_750_550</t>
  </si>
  <si>
    <t>5,59</t>
  </si>
  <si>
    <t>keram_dlažba</t>
  </si>
  <si>
    <t>8,704</t>
  </si>
  <si>
    <t>pvc_podlahy</t>
  </si>
  <si>
    <t>74,947</t>
  </si>
  <si>
    <t>nov_keramobklad</t>
  </si>
  <si>
    <t>43,586</t>
  </si>
  <si>
    <t>MALBY</t>
  </si>
  <si>
    <t>342,477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</si>
  <si>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</si>
  <si>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</si>
  <si>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</si>
  <si>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</si>
  <si>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</si>
  <si>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</si>
  <si>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</si>
  <si>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</si>
  <si>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</si>
  <si>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</si>
  <si>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</si>
  <si>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</si>
  <si>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</si>
  <si>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</si>
  <si>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</si>
  <si>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</si>
  <si>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</si>
  <si>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</si>
  <si>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</si>
  <si>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</si>
  <si>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</si>
  <si>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</si>
  <si>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</si>
  <si>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</si>
  <si>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</si>
  <si>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</si>
  <si>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</si>
  <si>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</si>
  <si>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</si>
  <si>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</si>
  <si>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</si>
  <si>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</si>
  <si>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</si>
  <si>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</si>
  <si>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</si>
  <si>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</si>
  <si>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</si>
  <si>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</si>
  <si>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</si>
  <si>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</si>
  <si>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</si>
  <si>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</si>
  <si>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</si>
  <si>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</si>
  <si>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340271045</t>
  </si>
  <si>
    <t>Zazdívka otvorů v příčkách nebo stěnách pórobetonovými tvárnicemi plochy přes 1 m2 do 4 m2, objemová hmotnost 500 kg/m3, tloušťka příčky 150 mm</t>
  </si>
  <si>
    <t>CS ÚRS 2022 02</t>
  </si>
  <si>
    <t>4</t>
  </si>
  <si>
    <t>2129981762</t>
  </si>
  <si>
    <t>Online PSC</t>
  </si>
  <si>
    <t>https://podminky.urs.cz/item/CS_URS_2022_02/340271045</t>
  </si>
  <si>
    <t>VV</t>
  </si>
  <si>
    <t>"dveře mezi mč.11 a 06" 0,9*2,05</t>
  </si>
  <si>
    <t>"dveře mezi mč. 06 a 05"0,9*2,05</t>
  </si>
  <si>
    <t>Součet</t>
  </si>
  <si>
    <t>6</t>
  </si>
  <si>
    <t>Úpravy povrchů, podlahy a osazování výplní</t>
  </si>
  <si>
    <t>611325416</t>
  </si>
  <si>
    <t>Oprava vápenocementové omítky vnitřních ploch hladké, tloušťky do 20 mm, s celoplošným přeštukováním, tloušťky štuku 3 mm stropů, v rozsahu opravované plochy do 10%</t>
  </si>
  <si>
    <t>-1044668006</t>
  </si>
  <si>
    <t>https://podminky.urs.cz/item/CS_URS_2022_02/611325416</t>
  </si>
  <si>
    <t>"mč. 06" (21,14+5,31+1,67)</t>
  </si>
  <si>
    <t>"mč. 07" 28,68</t>
  </si>
  <si>
    <t>"mč. 08" (16,89+2,35)</t>
  </si>
  <si>
    <t>"mč. 10" 2,95</t>
  </si>
  <si>
    <t>strop_omítky</t>
  </si>
  <si>
    <t>612131111</t>
  </si>
  <si>
    <t>Podkladní a spojovací vrstva vnitřních omítaných ploch polymercementový spojovací můstek nanášený ručně stěn</t>
  </si>
  <si>
    <t>-1776974559</t>
  </si>
  <si>
    <t>https://podminky.urs.cz/item/CS_URS_2022_02/612131111</t>
  </si>
  <si>
    <t>spojovací (adhezní) můstek na betonový podklad</t>
  </si>
  <si>
    <t>612315201</t>
  </si>
  <si>
    <t>Vápenná omítka jednotlivých malých ploch hrubá na stěnách, plochy jednotlivě do 0,09 m2</t>
  </si>
  <si>
    <t>kus</t>
  </si>
  <si>
    <t>1584211185</t>
  </si>
  <si>
    <t>https://podminky.urs.cz/item/CS_URS_2022_02/612315201</t>
  </si>
  <si>
    <t>"prostupy pro datové rozvody skrze obvodouvou zeď"</t>
  </si>
  <si>
    <t>1*2</t>
  </si>
  <si>
    <t>Mezisoučet</t>
  </si>
  <si>
    <t>"prostupy pro vzt rozvody skrze obvodouvou zeď"</t>
  </si>
  <si>
    <t>"prostupy pro rozvody"</t>
  </si>
  <si>
    <t>"zti-k"3*2</t>
  </si>
  <si>
    <t>"zti-v" 4*2</t>
  </si>
  <si>
    <t>"elektro"7*2</t>
  </si>
  <si>
    <t>"út"4*2</t>
  </si>
  <si>
    <t>"vzt"2*2</t>
  </si>
  <si>
    <t>"zti-v" 2*2</t>
  </si>
  <si>
    <t>"elektro"8*2</t>
  </si>
  <si>
    <t>"zti-v" 1*2</t>
  </si>
  <si>
    <t>"elektro"4*2</t>
  </si>
  <si>
    <t>"elektro"3*2</t>
  </si>
  <si>
    <t>5</t>
  </si>
  <si>
    <t>612315202</t>
  </si>
  <si>
    <t>Vápenná omítka jednotlivých malých ploch hrubá na stěnách, plochy jednotlivě přes 0,09 do 0,25 m2</t>
  </si>
  <si>
    <t>-1717592434</t>
  </si>
  <si>
    <t>https://podminky.urs.cz/item/CS_URS_2022_02/612315202</t>
  </si>
  <si>
    <t>"stávající dř. dvířka do instlační šachty mč. 09, 60/90cm"</t>
  </si>
  <si>
    <t>612315225</t>
  </si>
  <si>
    <t>Vápenná omítka jednotlivých malých ploch štuková na stěnách, plochy jednotlivě přes 1,0 do 4 m2</t>
  </si>
  <si>
    <t>-1424169727</t>
  </si>
  <si>
    <t>https://podminky.urs.cz/item/CS_URS_2022_02/612315225</t>
  </si>
  <si>
    <t>"dveře mezi mč.11 a 06" 2</t>
  </si>
  <si>
    <t>"dveře mezi mč. 06 a 05"2</t>
  </si>
  <si>
    <t>7</t>
  </si>
  <si>
    <t>612322421</t>
  </si>
  <si>
    <t>Omítka vápenocementová lehčená vyztužená vlákny vnitřních ploch nanášená ručně jednovrstvá, tloušťky do 10 mm hladká svislých konstrukcí stěn</t>
  </si>
  <si>
    <t>-347886730</t>
  </si>
  <si>
    <t>https://podminky.urs.cz/item/CS_URS_2022_02/612322421</t>
  </si>
  <si>
    <t>renovační omítka na betonový podklad</t>
  </si>
  <si>
    <t xml:space="preserve">"mč. 07" </t>
  </si>
  <si>
    <t>(2*7,12+2*4,05)*2,6</t>
  </si>
  <si>
    <t>(-0,8*1,97)*3</t>
  </si>
  <si>
    <t>"mč. 09"</t>
  </si>
  <si>
    <t>2,55*(2,4-2,0)</t>
  </si>
  <si>
    <t>8</t>
  </si>
  <si>
    <t>612325302</t>
  </si>
  <si>
    <t>Vápenocementová omítka ostění nebo nadpraží štuková</t>
  </si>
  <si>
    <t>-1723494212</t>
  </si>
  <si>
    <t>https://podminky.urs.cz/item/CS_URS_2022_02/612325302</t>
  </si>
  <si>
    <t>"mč.06" (2*2,35+1,5)*0,2</t>
  </si>
  <si>
    <t>"mč.07" (2*1,5+1,5)*0,2</t>
  </si>
  <si>
    <t>"mč.08" (2*1,5+1,5)*0,2</t>
  </si>
  <si>
    <t>9</t>
  </si>
  <si>
    <t>619991001</t>
  </si>
  <si>
    <t>Zakrytí vnitřních ploch před znečištěním včetně pozdějšího odkrytí podlah fólií přilepenou lepící páskou</t>
  </si>
  <si>
    <t>563917953</t>
  </si>
  <si>
    <t>https://podminky.urs.cz/item/CS_URS_2022_02/619991001</t>
  </si>
  <si>
    <t>"mč. 06" 21,14</t>
  </si>
  <si>
    <t>"mč. 06a" 5,31</t>
  </si>
  <si>
    <t>"mč. 06b" 1,67</t>
  </si>
  <si>
    <t>"mč. 08" 16,89</t>
  </si>
  <si>
    <t>"mč. 08a" 2,35</t>
  </si>
  <si>
    <t>"mč. 09" 5,07</t>
  </si>
  <si>
    <t>10</t>
  </si>
  <si>
    <t>619991011</t>
  </si>
  <si>
    <t>Zakrytí vnitřních ploch před znečištěním včetně pozdějšího odkrytí konstrukcí a prvků obalením fólií a přelepením páskou</t>
  </si>
  <si>
    <t>-516434613</t>
  </si>
  <si>
    <t>https://podminky.urs.cz/item/CS_URS_2022_02/619991011</t>
  </si>
  <si>
    <t>"rozvody út"</t>
  </si>
  <si>
    <t>(12,5+3,0+4,0)*1,2</t>
  </si>
  <si>
    <t>11</t>
  </si>
  <si>
    <t>619995001</t>
  </si>
  <si>
    <t>Začištění omítek (s dodáním hmot) kolem oken, dveří, podlah, obkladů apod.</t>
  </si>
  <si>
    <t>2112243434</t>
  </si>
  <si>
    <t>https://podminky.urs.cz/item/CS_URS_2022_02/619995001</t>
  </si>
  <si>
    <t xml:space="preserve">Kolem obkladu </t>
  </si>
  <si>
    <t>"mč. 06b"1,0</t>
  </si>
  <si>
    <t>"mč.07" 2,5+0,35+2*2,0</t>
  </si>
  <si>
    <t>"mč.09" 2,5</t>
  </si>
  <si>
    <t>kolem oken a dveří</t>
  </si>
  <si>
    <t>"mč. 06" 2*2,35+1,5</t>
  </si>
  <si>
    <t>"mč.07"2*1,5+1,5</t>
  </si>
  <si>
    <t>"mč.08"2*1,5+1,5</t>
  </si>
  <si>
    <t>12</t>
  </si>
  <si>
    <t>612325416</t>
  </si>
  <si>
    <t>Oprava vápenocementové omítky vnitřních ploch hladké, tloušťky do 20 mm, s celoplošným přeštukováním, tloušťky štuku 3 mm stěn, v rozsahu opravované plochy do 10%</t>
  </si>
  <si>
    <t>1319541375</t>
  </si>
  <si>
    <t>https://podminky.urs.cz/item/CS_URS_2022_02/612325416</t>
  </si>
  <si>
    <t>"mč. 06"</t>
  </si>
  <si>
    <t>2*(7,12+4,05)*2,6</t>
  </si>
  <si>
    <t>-0,8*1,97-1,5*2,35</t>
  </si>
  <si>
    <t>"mč.07"</t>
  </si>
  <si>
    <t>(-0,8*1,97)*3-1,5*1,5</t>
  </si>
  <si>
    <t>"mč. 08"</t>
  </si>
  <si>
    <t>(4,84*4,05)*2,6</t>
  </si>
  <si>
    <t>(-0,8*1,97)*2-1,5*1,5</t>
  </si>
  <si>
    <t>(2,55+2,2+1,92+0,58+0,71+1,35)*2,4</t>
  </si>
  <si>
    <t>-0,8*1,97</t>
  </si>
  <si>
    <t>"mč. 10"</t>
  </si>
  <si>
    <t>2*(1,34+2,2)*2,6</t>
  </si>
  <si>
    <t>-nov_keramobklad_OM</t>
  </si>
  <si>
    <t>-nov_omítky</t>
  </si>
  <si>
    <t>13</t>
  </si>
  <si>
    <t>629991011</t>
  </si>
  <si>
    <t>Zakrytí vnějších ploch před znečištěním včetně pozdějšího odkrytí výplní otvorů a svislých ploch fólií přilepenou lepící páskou</t>
  </si>
  <si>
    <t>-1956381515</t>
  </si>
  <si>
    <t>https://podminky.urs.cz/item/CS_URS_2022_02/629991011</t>
  </si>
  <si>
    <t>"okno v mč. 07 a 08" 2*1,5*1,5</t>
  </si>
  <si>
    <t xml:space="preserve">"fr. okno v mč. 06" 1,5*2,35 </t>
  </si>
  <si>
    <t>Ostatní konstrukce a práce, bourání</t>
  </si>
  <si>
    <t>14</t>
  </si>
  <si>
    <t>952901111</t>
  </si>
  <si>
    <t>Vyčištění budov nebo objektů před předáním do užívání budov bytové nebo občanské výstavby, světlé výšky podlaží do 4 m</t>
  </si>
  <si>
    <t>1390564583</t>
  </si>
  <si>
    <t>https://podminky.urs.cz/item/CS_URS_2022_02/952901111</t>
  </si>
  <si>
    <t>953941209</t>
  </si>
  <si>
    <t>Osazování drobných kovových předmětů se zalitím maltou cementovou, do vysekaných kapes nebo připravených otvorů komínových dvířek</t>
  </si>
  <si>
    <t>1741262198</t>
  </si>
  <si>
    <t>https://podminky.urs.cz/item/CS_URS_2022_02/953941209</t>
  </si>
  <si>
    <t xml:space="preserve">"pol.č. 04" 1 </t>
  </si>
  <si>
    <t>16</t>
  </si>
  <si>
    <t>M</t>
  </si>
  <si>
    <t>59030763</t>
  </si>
  <si>
    <t>dvířka revizní protipožární pro stěny a podhledy EI 60 600x600 mm</t>
  </si>
  <si>
    <t>-1174583276</t>
  </si>
  <si>
    <t>17</t>
  </si>
  <si>
    <t>962031132</t>
  </si>
  <si>
    <t>Bourání příček z cihel, tvárnic nebo příčkovek z cihel pálených, plných nebo dutých na maltu vápennou nebo vápenocementovou, tl. do 100 mm</t>
  </si>
  <si>
    <t>809937113</t>
  </si>
  <si>
    <t>https://podminky.urs.cz/item/CS_URS_2022_02/962031132</t>
  </si>
  <si>
    <t>"obezdívky instalací v mč. 06" (2*0,38+0,35)*2,6</t>
  </si>
  <si>
    <t>"obezdívky instalací v mč. 07" (2*0,38+0,39)*2,6</t>
  </si>
  <si>
    <t>18</t>
  </si>
  <si>
    <t>965043321</t>
  </si>
  <si>
    <t>Bourání mazanin betonových s potěrem nebo teracem tl. do 100 mm, plochy do 1 m2</t>
  </si>
  <si>
    <t>m3</t>
  </si>
  <si>
    <t>1319863365</t>
  </si>
  <si>
    <t>https://podminky.urs.cz/item/CS_URS_2022_02/965043321</t>
  </si>
  <si>
    <t>"sokl pod WC v mč. 09"</t>
  </si>
  <si>
    <t>0,6*0,9*0,10</t>
  </si>
  <si>
    <t>19</t>
  </si>
  <si>
    <t>965081213</t>
  </si>
  <si>
    <t>Bourání podlah z dlaždic bez podkladního lože nebo mazaniny, s jakoukoliv výplní spár keramických nebo xylolitových tl. do 10 mm, plochy přes 1 m2</t>
  </si>
  <si>
    <t>-3935843</t>
  </si>
  <si>
    <t>https://podminky.urs.cz/item/CS_URS_2022_02/965081213</t>
  </si>
  <si>
    <t>"podlaha v mč. 06b" 1,1*1,56</t>
  </si>
  <si>
    <t>"podlaha v mč. 08b" 2,68*1,0</t>
  </si>
  <si>
    <t>"podlaha v mč. 09" 2,68*2,2</t>
  </si>
  <si>
    <t>20</t>
  </si>
  <si>
    <t>965081611</t>
  </si>
  <si>
    <t>Odsekání soklíků včetně otlučení podkladní omítky až na zdivo rovných</t>
  </si>
  <si>
    <t>-174300272</t>
  </si>
  <si>
    <t>https://podminky.urs.cz/item/CS_URS_2022_02/965081611</t>
  </si>
  <si>
    <t>(7,12+4,05)*2</t>
  </si>
  <si>
    <t>-0,8-1,5</t>
  </si>
  <si>
    <t>(4,84+4,05)*2</t>
  </si>
  <si>
    <t>-0,8*2</t>
  </si>
  <si>
    <t>(1,34+2,2)*2</t>
  </si>
  <si>
    <t>-0,8*3</t>
  </si>
  <si>
    <t>968062376</t>
  </si>
  <si>
    <t>Vybourání dřevěných rámů oken s křídly, dveřních zárubní, vrat, stěn, ostění nebo obkladů rámů oken s křídly zdvojených, plochy do 4 m2</t>
  </si>
  <si>
    <t>1194795330</t>
  </si>
  <si>
    <t>https://podminky.urs.cz/item/CS_URS_2022_02/968062376</t>
  </si>
  <si>
    <t>22</t>
  </si>
  <si>
    <t>968072455</t>
  </si>
  <si>
    <t>Vybourání kovových rámů oken s křídly, dveřních zárubní, vrat, stěn, ostění nebo obkladů dveřních zárubní, plochy do 2 m2</t>
  </si>
  <si>
    <t>296400081</t>
  </si>
  <si>
    <t>https://podminky.urs.cz/item/CS_URS_2022_02/968072455</t>
  </si>
  <si>
    <t>23</t>
  </si>
  <si>
    <t>971038141</t>
  </si>
  <si>
    <t>Vybourání otvorů ve zdivu základovém nebo nadzákladovém z cihel, tvárnic, příčkovek dutých tvárnic nebo příčkovek, velikosti průměru profilu do 60 mm, tl. do 300 mm</t>
  </si>
  <si>
    <t>-1926853242</t>
  </si>
  <si>
    <t>https://podminky.urs.cz/item/CS_URS_2022_02/971038141</t>
  </si>
  <si>
    <t>24</t>
  </si>
  <si>
    <t>971038241</t>
  </si>
  <si>
    <t>Vybourání otvorů ve zdivu základovém nebo nadzákladovém z cihel, tvárnic, příčkovek dutých tvárnic nebo příčkovek, velikosti plochy do 0,0225 m2, tl. do 300 mm</t>
  </si>
  <si>
    <t>501767788</t>
  </si>
  <si>
    <t>https://podminky.urs.cz/item/CS_URS_2022_02/971038241</t>
  </si>
  <si>
    <t>25</t>
  </si>
  <si>
    <t>971038231</t>
  </si>
  <si>
    <t>Vybourání otvorů ve zdivu základovém nebo nadzákladovém z cihel, tvárnic, příčkovek dutých tvárnic nebo příčkovek, velikosti plochy do 0,0225 m2, tl. do 150 mm</t>
  </si>
  <si>
    <t>1686209898</t>
  </si>
  <si>
    <t>https://podminky.urs.cz/item/CS_URS_2022_02/971038231</t>
  </si>
  <si>
    <t>"zti-k"3</t>
  </si>
  <si>
    <t>"zti-v" 4</t>
  </si>
  <si>
    <t>"elektro"7</t>
  </si>
  <si>
    <t>"út"4</t>
  </si>
  <si>
    <t>"vzt"2</t>
  </si>
  <si>
    <t>26</t>
  </si>
  <si>
    <t>971042231</t>
  </si>
  <si>
    <t>Vybourání otvorů v betonových příčkách a zdech základových nebo nadzákladových plochy do 0,0225 m2, tl. do 150 mm</t>
  </si>
  <si>
    <t>895708459</t>
  </si>
  <si>
    <t>https://podminky.urs.cz/item/CS_URS_2022_02/971042231</t>
  </si>
  <si>
    <t>"zti-v" 2</t>
  </si>
  <si>
    <t>"elektro"8</t>
  </si>
  <si>
    <t>27</t>
  </si>
  <si>
    <t>971042131</t>
  </si>
  <si>
    <t>Vybourání otvorů v betonových příčkách a zdech základových nebo nadzákladových průměru profilu do 60 mm, tl. do 150 mm</t>
  </si>
  <si>
    <t>-1536709173</t>
  </si>
  <si>
    <t>https://podminky.urs.cz/item/CS_URS_2022_02/971042131</t>
  </si>
  <si>
    <t>"zti-v" 1</t>
  </si>
  <si>
    <t>"elektro"4</t>
  </si>
  <si>
    <t>28</t>
  </si>
  <si>
    <t>971038131</t>
  </si>
  <si>
    <t>Vybourání otvorů ve zdivu základovém nebo nadzákladovém z cihel, tvárnic, příčkovek dutých tvárnic nebo příčkovek, velikosti průměru profilu do 60 mm, tl. do 150 mm</t>
  </si>
  <si>
    <t>-1163869018</t>
  </si>
  <si>
    <t>https://podminky.urs.cz/item/CS_URS_2022_02/971038131</t>
  </si>
  <si>
    <t>"elektro"3</t>
  </si>
  <si>
    <t>29</t>
  </si>
  <si>
    <t>976072321</t>
  </si>
  <si>
    <t>Vybourání kovových madel, zábradlí, dvířek, zděří, kotevních želez komínových a topných dvířek, ventilací apod., plochy přes 0,30 m2, ze zdiva cihelného nebo kamenného</t>
  </si>
  <si>
    <t>1697999369</t>
  </si>
  <si>
    <t>https://podminky.urs.cz/item/CS_URS_2022_02/976072321</t>
  </si>
  <si>
    <t>30</t>
  </si>
  <si>
    <t>977311111</t>
  </si>
  <si>
    <t>Řezání stávajících betonových mazanin bez vyztužení hloubky do 50 mm</t>
  </si>
  <si>
    <t>672858764</t>
  </si>
  <si>
    <t>https://podminky.urs.cz/item/CS_URS_2022_02/977311111</t>
  </si>
  <si>
    <t xml:space="preserve">pro vybourání části keramického podkladu </t>
  </si>
  <si>
    <t>"mč. 06b" 1,1+1,56</t>
  </si>
  <si>
    <t>"mč. 08a" 2,72+1,0</t>
  </si>
  <si>
    <t>31</t>
  </si>
  <si>
    <t>978059541</t>
  </si>
  <si>
    <t>Odsekání obkladů stěn včetně otlučení podkladní omítky až na zdivo z obkládaček vnitřních, z jakýchkoliv materiálů, plochy přes 1 m2</t>
  </si>
  <si>
    <t>1990258476</t>
  </si>
  <si>
    <t>https://podminky.urs.cz/item/CS_URS_2022_02/978059541</t>
  </si>
  <si>
    <t>(2*7,12+2*4,05)*1,8</t>
  </si>
  <si>
    <t>(2,55+2,2+1,92+0,58+0,71+1,35)*1,95</t>
  </si>
  <si>
    <t>32</t>
  </si>
  <si>
    <t>953943211</t>
  </si>
  <si>
    <t>Osazování drobných kovových předmětů kotvených do stěny hasicího přístroje</t>
  </si>
  <si>
    <t>-682580657</t>
  </si>
  <si>
    <t>https://podminky.urs.cz/item/CS_URS_2022_02/953943211</t>
  </si>
  <si>
    <t>33</t>
  </si>
  <si>
    <t>44932114</t>
  </si>
  <si>
    <t>přístroj hasicí ruční práškový PG 6 LE</t>
  </si>
  <si>
    <t>-678790137</t>
  </si>
  <si>
    <t>34</t>
  </si>
  <si>
    <t>953993327</t>
  </si>
  <si>
    <t>Osazení bezpečnostní, orientační nebo informační tabulky plastové nebo smaltované přivrtáním na beton nebo železobeton</t>
  </si>
  <si>
    <t>-1884746280</t>
  </si>
  <si>
    <t>https://podminky.urs.cz/item/CS_URS_2022_02/953993327</t>
  </si>
  <si>
    <t>35</t>
  </si>
  <si>
    <t>73534510</t>
  </si>
  <si>
    <t>tabulka bezpečnostní plastová s tiskem 2 barvy A4 210x297mm</t>
  </si>
  <si>
    <t>-661287864</t>
  </si>
  <si>
    <t>36</t>
  </si>
  <si>
    <t>999-101.r</t>
  </si>
  <si>
    <t xml:space="preserve">Demontáž stávajícího vybavení </t>
  </si>
  <si>
    <t>soub</t>
  </si>
  <si>
    <t>1788143768</t>
  </si>
  <si>
    <t>94</t>
  </si>
  <si>
    <t>Lešení a stavební výtahy</t>
  </si>
  <si>
    <t>37</t>
  </si>
  <si>
    <t>949111111</t>
  </si>
  <si>
    <t>Montáž lešení lehkého kozového trubkového o výšce lešeňové podlahy do 1,2 m</t>
  </si>
  <si>
    <t>sada</t>
  </si>
  <si>
    <t>630554052</t>
  </si>
  <si>
    <t>https://podminky.urs.cz/item/CS_URS_2022_02/949111111</t>
  </si>
  <si>
    <t>38</t>
  </si>
  <si>
    <t>949111211</t>
  </si>
  <si>
    <t>Montáž lešení lehkého kozového trubkového Příplatek za první a každý další den použití lešení k ceně -1111</t>
  </si>
  <si>
    <t>550865813</t>
  </si>
  <si>
    <t>https://podminky.urs.cz/item/CS_URS_2022_02/949111211</t>
  </si>
  <si>
    <t>3*40</t>
  </si>
  <si>
    <t>39</t>
  </si>
  <si>
    <t>949111811</t>
  </si>
  <si>
    <t>Demontáž lešení lehkého kozového trubkového o výšce lešeňové podlahy do 1,2 m</t>
  </si>
  <si>
    <t>597168655</t>
  </si>
  <si>
    <t>https://podminky.urs.cz/item/CS_URS_2022_02/949111811</t>
  </si>
  <si>
    <t>997</t>
  </si>
  <si>
    <t>Přesun sutě</t>
  </si>
  <si>
    <t>40</t>
  </si>
  <si>
    <t>997013211</t>
  </si>
  <si>
    <t>Vnitrostaveništní doprava suti a vybouraných hmot vodorovně do 50 m svisle ručně pro budovy a haly výšky do 6 m</t>
  </si>
  <si>
    <t>t</t>
  </si>
  <si>
    <t>-1685052195</t>
  </si>
  <si>
    <t>https://podminky.urs.cz/item/CS_URS_2022_02/997013211</t>
  </si>
  <si>
    <t>41</t>
  </si>
  <si>
    <t>997013501</t>
  </si>
  <si>
    <t>Odvoz suti a vybouraných hmot na skládku nebo meziskládku se složením, na vzdálenost do 1 km</t>
  </si>
  <si>
    <t>-2075662273</t>
  </si>
  <si>
    <t>https://podminky.urs.cz/item/CS_URS_2022_02/997013501</t>
  </si>
  <si>
    <t>42</t>
  </si>
  <si>
    <t>997013509</t>
  </si>
  <si>
    <t>Odvoz suti a vybouraných hmot na skládku nebo meziskládku se složením, na vzdálenost Příplatek k ceně za každý další i započatý 1 km přes 1 km</t>
  </si>
  <si>
    <t>-891480953</t>
  </si>
  <si>
    <t>https://podminky.urs.cz/item/CS_URS_2022_02/997013509</t>
  </si>
  <si>
    <t>6,419*5 'Přepočtené koeficientem množství</t>
  </si>
  <si>
    <t>43</t>
  </si>
  <si>
    <t>997013631</t>
  </si>
  <si>
    <t>Poplatek za uložení stavebního odpadu na skládce (skládkovné) směsného stavebního a demoličního zatříděného do Katalogu odpadů pod kódem 17 09 04</t>
  </si>
  <si>
    <t>-1746687924</t>
  </si>
  <si>
    <t>https://podminky.urs.cz/item/CS_URS_2022_02/997013631</t>
  </si>
  <si>
    <t>44</t>
  </si>
  <si>
    <t>997221141</t>
  </si>
  <si>
    <t>Vodorovná doprava suti stavebním kolečkem s naložením a se složením ze sypkých materiálů, na vzdálenost do 50 m</t>
  </si>
  <si>
    <t>307402517</t>
  </si>
  <si>
    <t>https://podminky.urs.cz/item/CS_URS_2022_02/997221141</t>
  </si>
  <si>
    <t>998</t>
  </si>
  <si>
    <t>Přesun hmot</t>
  </si>
  <si>
    <t>45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</si>
  <si>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</si>
  <si>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</si>
  <si>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-460609591</t>
  </si>
  <si>
    <t>https://podminky.urs.cz/item/CS_URS_2022_02/998011001</t>
  </si>
  <si>
    <t>PSV</t>
  </si>
  <si>
    <t>Práce a dodávky PSV</t>
  </si>
  <si>
    <t>721</t>
  </si>
  <si>
    <t>Zdravotechnika - vnitřní kanalizace</t>
  </si>
  <si>
    <t>46</t>
  </si>
  <si>
    <t>721171803</t>
  </si>
  <si>
    <t>Demontáž potrubí z novodurových trub odpadních nebo připojovacích do D 75</t>
  </si>
  <si>
    <t>918578447</t>
  </si>
  <si>
    <t>https://podminky.urs.cz/item/CS_URS_2022_02/721171803</t>
  </si>
  <si>
    <t xml:space="preserve">"umyvadlo" 1,0 </t>
  </si>
  <si>
    <t>"pračky" 4*1,0</t>
  </si>
  <si>
    <t>47</t>
  </si>
  <si>
    <t>721171905</t>
  </si>
  <si>
    <t>Opravy odpadního potrubí plastového vsazení odbočky do potrubí DN 110</t>
  </si>
  <si>
    <t>342482606</t>
  </si>
  <si>
    <t>https://podminky.urs.cz/item/CS_URS_2022_02/721171905</t>
  </si>
  <si>
    <t>"do mč. 06" 1</t>
  </si>
  <si>
    <t>"do mč. 07" 1</t>
  </si>
  <si>
    <t>"do mč. 08a" 1</t>
  </si>
  <si>
    <t>48</t>
  </si>
  <si>
    <t>721174042</t>
  </si>
  <si>
    <t>Potrubí z trub polypropylenových připojovací DN 40</t>
  </si>
  <si>
    <t>-2144712848</t>
  </si>
  <si>
    <t>https://podminky.urs.cz/item/CS_URS_2022_02/721174042</t>
  </si>
  <si>
    <t>"mč.06" 1,75</t>
  </si>
  <si>
    <t>"mč.06b" 1,75</t>
  </si>
  <si>
    <t>"mč.09" 1,8</t>
  </si>
  <si>
    <t>49</t>
  </si>
  <si>
    <t>721174043</t>
  </si>
  <si>
    <t>Potrubí z trub polypropylenových připojovací DN 50</t>
  </si>
  <si>
    <t>814052123</t>
  </si>
  <si>
    <t>https://podminky.urs.cz/item/CS_URS_2022_02/721174043</t>
  </si>
  <si>
    <t>"mč.07" 2,0</t>
  </si>
  <si>
    <t>50</t>
  </si>
  <si>
    <t>721174045</t>
  </si>
  <si>
    <t>Potrubí z trub polypropylenových připojovací DN 110</t>
  </si>
  <si>
    <t>1105095747</t>
  </si>
  <si>
    <t>https://podminky.urs.cz/item/CS_URS_2022_02/721174045</t>
  </si>
  <si>
    <t>"mč.06b" 1,0</t>
  </si>
  <si>
    <t>"mč.08a" 1,5</t>
  </si>
  <si>
    <t>"mč.09" 1,0</t>
  </si>
  <si>
    <t>51</t>
  </si>
  <si>
    <t>721194104</t>
  </si>
  <si>
    <t>Vyměření přípojek na potrubí vyvedení a upevnění odpadních výpustek DN 40</t>
  </si>
  <si>
    <t>-932650494</t>
  </si>
  <si>
    <t>https://podminky.urs.cz/item/CS_URS_2022_02/721194104</t>
  </si>
  <si>
    <t>"mč.06"1</t>
  </si>
  <si>
    <t>"mč.06b"1</t>
  </si>
  <si>
    <t>"mč.09"1</t>
  </si>
  <si>
    <t>52</t>
  </si>
  <si>
    <t>721194105</t>
  </si>
  <si>
    <t>Vyměření přípojek na potrubí vyvedení a upevnění odpadních výpustek DN 50</t>
  </si>
  <si>
    <t>-2030092999</t>
  </si>
  <si>
    <t>https://podminky.urs.cz/item/CS_URS_2022_02/721194105</t>
  </si>
  <si>
    <t>"mč.07"2</t>
  </si>
  <si>
    <t>53</t>
  </si>
  <si>
    <t>721194109</t>
  </si>
  <si>
    <t>Vyměření přípojek na potrubí vyvedení a upevnění odpadních výpustek DN 110</t>
  </si>
  <si>
    <t>-842207952</t>
  </si>
  <si>
    <t>https://podminky.urs.cz/item/CS_URS_2022_02/721194109</t>
  </si>
  <si>
    <t>"mč. 08a"1</t>
  </si>
  <si>
    <t>"mč. 09"1</t>
  </si>
  <si>
    <t>54</t>
  </si>
  <si>
    <t>721210813</t>
  </si>
  <si>
    <t>Demontáž kanalizačního příslušenství vpustí podlahových z kyselinovzdorné kameniny DN 100</t>
  </si>
  <si>
    <t>1402131367</t>
  </si>
  <si>
    <t>https://podminky.urs.cz/item/CS_URS_2022_02/721210813</t>
  </si>
  <si>
    <t>"mč. 07" 2</t>
  </si>
  <si>
    <t>55</t>
  </si>
  <si>
    <t>721229111</t>
  </si>
  <si>
    <t>Zápachové uzávěrky montáž zápachových uzávěrek ostatních typů do DN 50</t>
  </si>
  <si>
    <t>991753712</t>
  </si>
  <si>
    <t>https://podminky.urs.cz/item/CS_URS_2022_02/721229111</t>
  </si>
  <si>
    <t>56</t>
  </si>
  <si>
    <t>48481003</t>
  </si>
  <si>
    <t>sifon pro odvod kondenzátu</t>
  </si>
  <si>
    <t>111287863</t>
  </si>
  <si>
    <t>57</t>
  </si>
  <si>
    <t>998721201</t>
  </si>
  <si>
    <t>Přesun hmot pro vnitřní kanalizace stanovený procentní sazbou (%) z ceny vodorovná dopravní vzdálenost do 50 m v objektech výšky do 6 m</t>
  </si>
  <si>
    <t>%</t>
  </si>
  <si>
    <t>1483989846</t>
  </si>
  <si>
    <t>https://podminky.urs.cz/item/CS_URS_2022_02/998721201</t>
  </si>
  <si>
    <t>722</t>
  </si>
  <si>
    <t>Zdravotechnika - vnitřní vodovod</t>
  </si>
  <si>
    <t>58</t>
  </si>
  <si>
    <t>722130801</t>
  </si>
  <si>
    <t>Demontáž potrubí z ocelových trubek pozinkovaných závitových do DN 25</t>
  </si>
  <si>
    <t>1238337235</t>
  </si>
  <si>
    <t>https://podminky.urs.cz/item/CS_URS_2022_02/722130801</t>
  </si>
  <si>
    <t>"mč.09"</t>
  </si>
  <si>
    <t>3,0+2*2,0</t>
  </si>
  <si>
    <t>59</t>
  </si>
  <si>
    <t>722170801</t>
  </si>
  <si>
    <t>Demontáž rozvodů vody z plastů do Ø 25 mm</t>
  </si>
  <si>
    <t>1317216298</t>
  </si>
  <si>
    <t>https://podminky.urs.cz/item/CS_URS_2022_02/722170801</t>
  </si>
  <si>
    <t>"mč. 07"</t>
  </si>
  <si>
    <t>4,7+2*8,4+2*4,5+2*1,7</t>
  </si>
  <si>
    <t>60</t>
  </si>
  <si>
    <t>722170804</t>
  </si>
  <si>
    <t>Demontáž rozvodů vody z plastů přes 25 do Ø 50 mm</t>
  </si>
  <si>
    <t>-1463712503</t>
  </si>
  <si>
    <t>https://podminky.urs.cz/item/CS_URS_2022_02/722170804</t>
  </si>
  <si>
    <t>2*1,5</t>
  </si>
  <si>
    <t>61</t>
  </si>
  <si>
    <t>722175001</t>
  </si>
  <si>
    <t>Potrubí z plastových trubek z polypropylenu PP-RCT svařovaných polyfúzně D 16 x 2,2</t>
  </si>
  <si>
    <t>440666274</t>
  </si>
  <si>
    <t>https://podminky.urs.cz/item/CS_URS_2022_02/722175001</t>
  </si>
  <si>
    <t>"mč.06, 06b" 2*5</t>
  </si>
  <si>
    <t>"mč.07" 2*4,5</t>
  </si>
  <si>
    <t>"mč.08a, 09" 2*4,0</t>
  </si>
  <si>
    <t>62</t>
  </si>
  <si>
    <t>722175002</t>
  </si>
  <si>
    <t>Potrubí z plastových trubek z polypropylenu PP-RCT svařovaných polyfúzně D 20 x 2,8</t>
  </si>
  <si>
    <t>-1419437766</t>
  </si>
  <si>
    <t>https://podminky.urs.cz/item/CS_URS_2022_02/722175002</t>
  </si>
  <si>
    <t>"mč.06, 06b" 2*3,5</t>
  </si>
  <si>
    <t>"mč.08a, 09" 2*2,0</t>
  </si>
  <si>
    <t>63</t>
  </si>
  <si>
    <t>722175003</t>
  </si>
  <si>
    <t>Potrubí z plastových trubek z polypropylenu PP-RCT svařovaných polyfúzně D 25 x 3,5</t>
  </si>
  <si>
    <t>786213459</t>
  </si>
  <si>
    <t>https://podminky.urs.cz/item/CS_URS_2022_02/722175003</t>
  </si>
  <si>
    <t>"mč.07" 2*0,5</t>
  </si>
  <si>
    <t>64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</si>
  <si>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</si>
  <si>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</si>
  <si>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2043162434</t>
  </si>
  <si>
    <t>https://podminky.urs.cz/item/CS_URS_2022_02/722181241</t>
  </si>
  <si>
    <t>65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</si>
  <si>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</si>
  <si>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</si>
  <si>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-1779582930</t>
  </si>
  <si>
    <t>https://podminky.urs.cz/item/CS_URS_2022_02/722181242</t>
  </si>
  <si>
    <t>66</t>
  </si>
  <si>
    <t>722181851</t>
  </si>
  <si>
    <t>Demontáž ochrany potrubí termoizolačních trubic z trub, průměru do 45 mm</t>
  </si>
  <si>
    <t>-612372391</t>
  </si>
  <si>
    <t>https://podminky.urs.cz/item/CS_URS_2022_02/722181851</t>
  </si>
  <si>
    <t>"mč.09-pozink"</t>
  </si>
  <si>
    <t>"mč. 07-ppr"</t>
  </si>
  <si>
    <t>"mč.07-ppr"</t>
  </si>
  <si>
    <t>67</t>
  </si>
  <si>
    <t>722190401</t>
  </si>
  <si>
    <t>Zřízení přípojek na potrubí vyvedení a upevnění výpustek do DN 25</t>
  </si>
  <si>
    <t>723228459</t>
  </si>
  <si>
    <t>https://podminky.urs.cz/item/CS_URS_2022_02/722190401</t>
  </si>
  <si>
    <t>68</t>
  </si>
  <si>
    <t>722220151</t>
  </si>
  <si>
    <t>Armatury s jedním závitem plastové (PPR) PN 20 (SDR 6) DN 16 x G 1/2"</t>
  </si>
  <si>
    <t>419851347</t>
  </si>
  <si>
    <t>https://podminky.urs.cz/item/CS_URS_2022_02/722220151</t>
  </si>
  <si>
    <t>69</t>
  </si>
  <si>
    <t>722220232</t>
  </si>
  <si>
    <t>Armatury s jedním závitem přechodové tvarovky PPR, PN 20 (SDR 6) s kovovým závitem vnitřním přechodky dGK D 25 x G 3/4"</t>
  </si>
  <si>
    <t>-1255366498</t>
  </si>
  <si>
    <t>https://podminky.urs.cz/item/CS_URS_2022_02/722220232</t>
  </si>
  <si>
    <t>70</t>
  </si>
  <si>
    <t>722220241</t>
  </si>
  <si>
    <t>Armatury s jedním závitem přechodové tvarovky PPR, PN 20 (SDR 6) s kovovým závitem vnitřním přechodky s převlečnou maticí D 20 x G 3/4"</t>
  </si>
  <si>
    <t>-731482511</t>
  </si>
  <si>
    <t>https://podminky.urs.cz/item/CS_URS_2022_02/722220241</t>
  </si>
  <si>
    <t>71</t>
  </si>
  <si>
    <t>722240122</t>
  </si>
  <si>
    <t>Armatury z plastických hmot kohouty (PPR) kulové DN 20</t>
  </si>
  <si>
    <t>1358425386</t>
  </si>
  <si>
    <t>https://podminky.urs.cz/item/CS_URS_2022_02/722240122</t>
  </si>
  <si>
    <t>72</t>
  </si>
  <si>
    <t>722260811</t>
  </si>
  <si>
    <t>Demontáž vodoměrů závitových G 1/2</t>
  </si>
  <si>
    <t>1129986684</t>
  </si>
  <si>
    <t>https://podminky.urs.cz/item/CS_URS_2022_02/722260811</t>
  </si>
  <si>
    <t>73</t>
  </si>
  <si>
    <t>722262225</t>
  </si>
  <si>
    <t>Vodoměry pro vodu do 40°C závitové horizontální jednovtokové suchoběžné pro dálkový odečet G 1/2" x 110 mm Qn 1,6 R80</t>
  </si>
  <si>
    <t>-1810379422</t>
  </si>
  <si>
    <t>https://podminky.urs.cz/item/CS_URS_2022_02/722262225</t>
  </si>
  <si>
    <t>74</t>
  </si>
  <si>
    <t>722290226</t>
  </si>
  <si>
    <t>Zkoušky, proplach a desinfekce vodovodního potrubí zkoušky těsnosti vodovodního potrubí závitového do DN 50</t>
  </si>
  <si>
    <t>-413212878</t>
  </si>
  <si>
    <t>https://podminky.urs.cz/item/CS_URS_2022_02/722290226</t>
  </si>
  <si>
    <t>75</t>
  </si>
  <si>
    <t>722290234</t>
  </si>
  <si>
    <t>Zkoušky, proplach a desinfekce vodovodního potrubí proplach a desinfekce vodovodního potrubí do DN 80</t>
  </si>
  <si>
    <t>1841817766</t>
  </si>
  <si>
    <t>https://podminky.urs.cz/item/CS_URS_2022_02/722290234</t>
  </si>
  <si>
    <t>76</t>
  </si>
  <si>
    <t>998722201</t>
  </si>
  <si>
    <t>Přesun hmot pro vnitřní vodovod stanovený procentní sazbou (%) z ceny vodorovná dopravní vzdálenost do 50 m v objektech výšky do 6 m</t>
  </si>
  <si>
    <t>-1616635143</t>
  </si>
  <si>
    <t>https://podminky.urs.cz/item/CS_URS_2022_02/998722201</t>
  </si>
  <si>
    <t>725</t>
  </si>
  <si>
    <t>Zdravotechnika - zařizovací předměty</t>
  </si>
  <si>
    <t>77</t>
  </si>
  <si>
    <t>725110814</t>
  </si>
  <si>
    <t>Demontáž klozetů kombi</t>
  </si>
  <si>
    <t>soubor</t>
  </si>
  <si>
    <t>1413768692</t>
  </si>
  <si>
    <t>https://podminky.urs.cz/item/CS_URS_2022_02/725110814</t>
  </si>
  <si>
    <t>78</t>
  </si>
  <si>
    <t>725112022</t>
  </si>
  <si>
    <t>Zařízení záchodů klozety keramické závěsné na nosné stěny s hlubokým splachováním odpad vodorovný</t>
  </si>
  <si>
    <t>-597756377</t>
  </si>
  <si>
    <t>https://podminky.urs.cz/item/CS_URS_2022_02/725112022</t>
  </si>
  <si>
    <t>"Specifikace dle PD - pol.č. I05"1</t>
  </si>
  <si>
    <t>79</t>
  </si>
  <si>
    <t>725112173</t>
  </si>
  <si>
    <t>Zařízení záchodů kombi klozety s hlubokým splachováním zvýšený 50 cm s odpadem svislým</t>
  </si>
  <si>
    <t>-1157393431</t>
  </si>
  <si>
    <t>https://podminky.urs.cz/item/CS_URS_2022_02/725112173</t>
  </si>
  <si>
    <t xml:space="preserve">"Specifikace dle PD - pol.č.I02"1 </t>
  </si>
  <si>
    <t>80</t>
  </si>
  <si>
    <t>725210821</t>
  </si>
  <si>
    <t>Demontáž umyvadel bez výtokových armatur umyvadel</t>
  </si>
  <si>
    <t>2029290946</t>
  </si>
  <si>
    <t>https://podminky.urs.cz/item/CS_URS_2022_02/725210821</t>
  </si>
  <si>
    <t>81</t>
  </si>
  <si>
    <t>725211681</t>
  </si>
  <si>
    <t>Umyvadla keramická bílá bez výtokových armatur připevněná na stěnu šrouby zdravotní, šířka umyvadla 640 mm</t>
  </si>
  <si>
    <t>1264854635</t>
  </si>
  <si>
    <t>https://podminky.urs.cz/item/CS_URS_2022_02/725211681</t>
  </si>
  <si>
    <t>"Specifikace dle PD - pol.č. I01" 1</t>
  </si>
  <si>
    <t>82</t>
  </si>
  <si>
    <t>725211701</t>
  </si>
  <si>
    <t>Umyvadla keramická bílá bez výtokových armatur připevněná na stěnu šrouby malá (umývátka) stěnová 400 mm</t>
  </si>
  <si>
    <t>-1137503833</t>
  </si>
  <si>
    <t>https://podminky.urs.cz/item/CS_URS_2022_02/725211701</t>
  </si>
  <si>
    <t>"Specifikace dle PD - pol.č. I04" 2</t>
  </si>
  <si>
    <t>83</t>
  </si>
  <si>
    <t>725220842</t>
  </si>
  <si>
    <t>Demontáž van ocelových volně stojících</t>
  </si>
  <si>
    <t>185586291</t>
  </si>
  <si>
    <t>https://podminky.urs.cz/item/CS_URS_2022_02/725220842</t>
  </si>
  <si>
    <t>84</t>
  </si>
  <si>
    <t>725291x1</t>
  </si>
  <si>
    <t xml:space="preserve">Doplňky dle vyhl. č. 398/2009 Sb. zařízení a vybavení k WC pzn.č. I01, I02" dle PD </t>
  </si>
  <si>
    <t>-489156788</t>
  </si>
  <si>
    <t>85</t>
  </si>
  <si>
    <t>725319111</t>
  </si>
  <si>
    <t>Dřezy bez výtokových armatur montáž dřezů ostatních typů</t>
  </si>
  <si>
    <t>808021398</t>
  </si>
  <si>
    <t>https://podminky.urs.cz/item/CS_URS_2022_02/725319111</t>
  </si>
  <si>
    <t>"Specifikace dle PD - pol.č. 01" 1</t>
  </si>
  <si>
    <t>86</t>
  </si>
  <si>
    <t>55231082</t>
  </si>
  <si>
    <t>dřez nerez s odkládací ploškou vestavný matný 560x480mm</t>
  </si>
  <si>
    <t>-887444062</t>
  </si>
  <si>
    <t>87</t>
  </si>
  <si>
    <t>725330840</t>
  </si>
  <si>
    <t>Demontáž výlevek bez výtokových armatur a bez nádrže a splachovacího potrubí ocelových nebo litinových</t>
  </si>
  <si>
    <t>-187649639</t>
  </si>
  <si>
    <t>https://podminky.urs.cz/item/CS_URS_2022_02/725330840</t>
  </si>
  <si>
    <t>88</t>
  </si>
  <si>
    <t>725810811</t>
  </si>
  <si>
    <t>Demontáž výtokových ventilů nástěnných</t>
  </si>
  <si>
    <t>130084227</t>
  </si>
  <si>
    <t>https://podminky.urs.cz/item/CS_URS_2022_02/725810811</t>
  </si>
  <si>
    <t>89</t>
  </si>
  <si>
    <t>725331111</t>
  </si>
  <si>
    <t>Výlevky bez výtokových armatur a splachovací nádrže keramické se sklopnou plastovou mřížkou 425 mm</t>
  </si>
  <si>
    <t>-1167388224</t>
  </si>
  <si>
    <t>https://podminky.urs.cz/item/CS_URS_2022_02/725331111</t>
  </si>
  <si>
    <t>"Specifikace dle PD - pol.č. I03" 1</t>
  </si>
  <si>
    <t>90</t>
  </si>
  <si>
    <t>725813111</t>
  </si>
  <si>
    <t>Ventily rohové bez připojovací trubičky nebo flexi hadičky G 1/2"</t>
  </si>
  <si>
    <t>1339273754</t>
  </si>
  <si>
    <t>https://podminky.urs.cz/item/CS_URS_2022_02/725813111</t>
  </si>
  <si>
    <t>"pro WC a dřezy" 5</t>
  </si>
  <si>
    <t>91</t>
  </si>
  <si>
    <t>725820801</t>
  </si>
  <si>
    <t>Demontáž baterií nástěnných do G 3/4</t>
  </si>
  <si>
    <t>-23073756</t>
  </si>
  <si>
    <t>https://podminky.urs.cz/item/CS_URS_2022_02/725820801</t>
  </si>
  <si>
    <t>92</t>
  </si>
  <si>
    <t>725820802</t>
  </si>
  <si>
    <t>Demontáž baterií stojánkových do 1 otvoru</t>
  </si>
  <si>
    <t>-8048232</t>
  </si>
  <si>
    <t>https://podminky.urs.cz/item/CS_URS_2022_02/725820802</t>
  </si>
  <si>
    <t>93</t>
  </si>
  <si>
    <t>725821312</t>
  </si>
  <si>
    <t>Baterie dřezové nástěnné pákové s otáčivým kulatým ústím a délkou ramínka 300 mm</t>
  </si>
  <si>
    <t>-1642809486</t>
  </si>
  <si>
    <t>https://podminky.urs.cz/item/CS_URS_2022_02/725821312</t>
  </si>
  <si>
    <t>725821329</t>
  </si>
  <si>
    <t>Baterie dřezové stojánkové pákové s otáčivým ústím a délkou ramínka s vytahovací sprškou</t>
  </si>
  <si>
    <t>719804668</t>
  </si>
  <si>
    <t>https://podminky.urs.cz/item/CS_URS_2022_02/725821329</t>
  </si>
  <si>
    <t>95</t>
  </si>
  <si>
    <t>725822611</t>
  </si>
  <si>
    <t>Baterie umyvadlové stojánkové pákové bez výpusti</t>
  </si>
  <si>
    <t>-1313894124</t>
  </si>
  <si>
    <t>https://podminky.urs.cz/item/CS_URS_2022_02/725822611</t>
  </si>
  <si>
    <t>96</t>
  </si>
  <si>
    <t>725829131</t>
  </si>
  <si>
    <t>Baterie umyvadlové montáž ostatních typů stojánkových G 1/2"</t>
  </si>
  <si>
    <t>-964397295</t>
  </si>
  <si>
    <t>https://podminky.urs.cz/item/CS_URS_2022_02/725829131</t>
  </si>
  <si>
    <t>97</t>
  </si>
  <si>
    <t>55145692</t>
  </si>
  <si>
    <t>baterie umyvadlová stojánková páková s prodlouženou pákou (lékařská)</t>
  </si>
  <si>
    <t>-289383092</t>
  </si>
  <si>
    <t>98</t>
  </si>
  <si>
    <t>725860811</t>
  </si>
  <si>
    <t>Demontáž zápachových uzávěrek pro zařizovací předměty jednoduchých</t>
  </si>
  <si>
    <t>1045238570</t>
  </si>
  <si>
    <t>https://podminky.urs.cz/item/CS_URS_2022_02/725860811</t>
  </si>
  <si>
    <t>99</t>
  </si>
  <si>
    <t>998725201</t>
  </si>
  <si>
    <t>Přesun hmot pro zařizovací předměty stanovený procentní sazbou (%) z ceny vodorovná dopravní vzdálenost do 50 m v objektech výšky do 6 m</t>
  </si>
  <si>
    <t>-1290406588</t>
  </si>
  <si>
    <t>https://podminky.urs.cz/item/CS_URS_2022_02/998725201</t>
  </si>
  <si>
    <t>726</t>
  </si>
  <si>
    <t>Zdravotechnika - předstěnové instalace</t>
  </si>
  <si>
    <t>100</t>
  </si>
  <si>
    <t>726131001</t>
  </si>
  <si>
    <t>Předstěnové instalační systémy do lehkých stěn s kovovou konstrukcí pro umyvadla stavební výšky do 1120 mm se stojánkovou baterií</t>
  </si>
  <si>
    <t>-321831206</t>
  </si>
  <si>
    <t>https://podminky.urs.cz/item/CS_URS_2022_02/726131001</t>
  </si>
  <si>
    <t>101</t>
  </si>
  <si>
    <t>726131002</t>
  </si>
  <si>
    <t>Předstěnové instalační systémy do lehkých stěn s kovovou konstrukcí pro umyvadla stavební výšky do 1120 mm pro tělesně postižené</t>
  </si>
  <si>
    <t>-1959824428</t>
  </si>
  <si>
    <t>https://podminky.urs.cz/item/CS_URS_2022_02/726131002</t>
  </si>
  <si>
    <t>102</t>
  </si>
  <si>
    <t>726131041</t>
  </si>
  <si>
    <t>Předstěnové instalační systémy do lehkých stěn s kovovou konstrukcí pro závěsné klozety ovládání zepředu, stavební výšky 1120 mm</t>
  </si>
  <si>
    <t>-1502401687</t>
  </si>
  <si>
    <t>https://podminky.urs.cz/item/CS_URS_2022_02/726131041</t>
  </si>
  <si>
    <t>103</t>
  </si>
  <si>
    <t>726131204</t>
  </si>
  <si>
    <t>Předstěnové instalační systémy do lehkých stěn s kovovou konstrukcí montáž ostatních typů klozetů</t>
  </si>
  <si>
    <t>-901511056</t>
  </si>
  <si>
    <t>https://podminky.urs.cz/item/CS_URS_2022_02/726131204</t>
  </si>
  <si>
    <t>104</t>
  </si>
  <si>
    <t>552313.r</t>
  </si>
  <si>
    <t xml:space="preserve">instalační modul do SDK pro výlevku se spalchováním a nástěnnou baterií </t>
  </si>
  <si>
    <t>1679017216</t>
  </si>
  <si>
    <t>105</t>
  </si>
  <si>
    <t>998726211</t>
  </si>
  <si>
    <t>Přesun hmot pro instalační prefabrikáty stanovený procentní sazbou (%) z ceny vodorovná dopravní vzdálenost do 50 m v objektech výšky do 6 m</t>
  </si>
  <si>
    <t>2070472316</t>
  </si>
  <si>
    <t>https://podminky.urs.cz/item/CS_URS_2022_02/998726211</t>
  </si>
  <si>
    <t>727</t>
  </si>
  <si>
    <t>Zdravotechnika - požární ochrana</t>
  </si>
  <si>
    <t>106</t>
  </si>
  <si>
    <t>727213227</t>
  </si>
  <si>
    <t>Protipožární trubní ucpávky plastového potrubí prostup stropem tloušťky 150 mm požární odolnost EI 120 D 110</t>
  </si>
  <si>
    <t>-125230691</t>
  </si>
  <si>
    <t>https://podminky.urs.cz/item/CS_URS_2022_02/727213227</t>
  </si>
  <si>
    <t>763</t>
  </si>
  <si>
    <t>Konstrukce suché výstavby</t>
  </si>
  <si>
    <t>107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</si>
  <si>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</si>
  <si>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</si>
  <si>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1154850980</t>
  </si>
  <si>
    <t>https://podminky.urs.cz/item/CS_URS_2022_02/763111431</t>
  </si>
  <si>
    <t>(délka*výška)-plocha otvorů*počet</t>
  </si>
  <si>
    <t>"06-06a-06b" (4,05+1,8)*2,6-(1,97*0,8+1,97*0,7)</t>
  </si>
  <si>
    <t>"08-08a" (2,72+1,0)*2,6-(1,97*0,7)</t>
  </si>
  <si>
    <t>108</t>
  </si>
  <si>
    <t>763111717</t>
  </si>
  <si>
    <t>Příčka ze sádrokartonových desek ostatní konstrukce a práce na příčkách ze sádrokartonových desek základní penetrační nátěr (oboustranný)</t>
  </si>
  <si>
    <t>-2107843809</t>
  </si>
  <si>
    <t>https://podminky.urs.cz/item/CS_URS_2022_02/763111717</t>
  </si>
  <si>
    <t>109</t>
  </si>
  <si>
    <t>763111751</t>
  </si>
  <si>
    <t>Příčka ze sádrokartonových desek Příplatek k cenám za plochu do 6 m2 jednotlivě</t>
  </si>
  <si>
    <t>145305584</t>
  </si>
  <si>
    <t>https://podminky.urs.cz/item/CS_URS_2022_02/763111751</t>
  </si>
  <si>
    <t>"06-06a-06b" 1,8*2,6-(1,97*0,7)</t>
  </si>
  <si>
    <t>110</t>
  </si>
  <si>
    <t>763111771</t>
  </si>
  <si>
    <t>Příčka ze sádrokartonových desek Příplatek k cenám za rovinnost speciální tmelení kvality Q3</t>
  </si>
  <si>
    <t>1649704980</t>
  </si>
  <si>
    <t>https://podminky.urs.cz/item/CS_URS_2022_02/763111771</t>
  </si>
  <si>
    <t>111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</si>
  <si>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</si>
  <si>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</si>
  <si>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-498654851</t>
  </si>
  <si>
    <t>https://podminky.urs.cz/item/CS_URS_2022_02/763121422</t>
  </si>
  <si>
    <t>"S02" (0,39*3)*2,6</t>
  </si>
  <si>
    <t xml:space="preserve">"S03" 1,1*2,6 </t>
  </si>
  <si>
    <t>"S05" 0,9*2,6</t>
  </si>
  <si>
    <t>"S06" 1,46*2,6</t>
  </si>
  <si>
    <t>112</t>
  </si>
  <si>
    <t>763121621</t>
  </si>
  <si>
    <t>Stěna předsazená ze sádrokartonových desek montáž desek na nosnou konstrukci, tl. 12,5 mm</t>
  </si>
  <si>
    <t>-177114301</t>
  </si>
  <si>
    <t>https://podminky.urs.cz/item/CS_URS_2022_02/763121621</t>
  </si>
  <si>
    <t>113</t>
  </si>
  <si>
    <t>59030025</t>
  </si>
  <si>
    <t>deska SDK impregnovaná H2 tl 12,5mm</t>
  </si>
  <si>
    <t>-302172197</t>
  </si>
  <si>
    <t>12,038*1,05 'Přepočtené koeficientem množství</t>
  </si>
  <si>
    <t>114</t>
  </si>
  <si>
    <t>763121714</t>
  </si>
  <si>
    <t>Stěna předsazená ze sádrokartonových desek ostatní konstrukce a práce na předsazených stěnách ze sádrokartonových desek základní penetrační nátěr</t>
  </si>
  <si>
    <t>1283371427</t>
  </si>
  <si>
    <t>https://podminky.urs.cz/item/CS_URS_2022_02/763121714</t>
  </si>
  <si>
    <t>SDK_kastlík_750_550+SDK_kastlík_450_550</t>
  </si>
  <si>
    <t>SDK_kastlík_500_200*0,7</t>
  </si>
  <si>
    <t>115</t>
  </si>
  <si>
    <t>763121751</t>
  </si>
  <si>
    <t>Stěna předsazená ze sádrokartonových desek Příplatek k cenám za plochu do 6 m2 jednotlivě</t>
  </si>
  <si>
    <t>-1771134690</t>
  </si>
  <si>
    <t>https://podminky.urs.cz/item/CS_URS_2022_02/763121751</t>
  </si>
  <si>
    <t>116</t>
  </si>
  <si>
    <t>763121761</t>
  </si>
  <si>
    <t>Stěna předsazená ze sádrokartonových desek Příplatek k cenám za rovinnost kvality speciální tmelení kvality Q3</t>
  </si>
  <si>
    <t>30713275</t>
  </si>
  <si>
    <t>https://podminky.urs.cz/item/CS_URS_2022_02/763121761</t>
  </si>
  <si>
    <t>117</t>
  </si>
  <si>
    <t>763131461</t>
  </si>
  <si>
    <t>Podhled ze sádrokartonových desek dvouvrstvá zavěšená spodní konstrukce z ocelových profilů CD, UD dvojitě opláštěná deskami impregnovanou H2, tl. 2 x 12,5 mm, bez izolace</t>
  </si>
  <si>
    <t>-245004158</t>
  </si>
  <si>
    <t>https://podminky.urs.cz/item/CS_URS_2022_02/763131461</t>
  </si>
  <si>
    <t>Podhledy typu PK22</t>
  </si>
  <si>
    <t>"09" (2,53*2,2)-(0,85*0,61)</t>
  </si>
  <si>
    <t>118</t>
  </si>
  <si>
    <t>763131714</t>
  </si>
  <si>
    <t>Podhled ze sádrokartonových desek ostatní práce a konstrukce na podhledech ze sádrokartonových desek základní penetrační nátěr</t>
  </si>
  <si>
    <t>1686240303</t>
  </si>
  <si>
    <t>https://podminky.urs.cz/item/CS_URS_2022_02/763131714</t>
  </si>
  <si>
    <t>119</t>
  </si>
  <si>
    <t>763131761</t>
  </si>
  <si>
    <t>Podhled ze sádrokartonových desek Příplatek k cenám za plochu do 3 m2 jednotlivě</t>
  </si>
  <si>
    <t>1267638161</t>
  </si>
  <si>
    <t>https://podminky.urs.cz/item/CS_URS_2022_02/763131761</t>
  </si>
  <si>
    <t>120</t>
  </si>
  <si>
    <t>763131771</t>
  </si>
  <si>
    <t>Podhled ze sádrokartonových desek Příplatek k cenám za rovinnost kvality speciální tmelení kvality Q3</t>
  </si>
  <si>
    <t>1089796674</t>
  </si>
  <si>
    <t>https://podminky.urs.cz/item/CS_URS_2022_02/763131771</t>
  </si>
  <si>
    <t>121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</si>
  <si>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</si>
  <si>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</si>
  <si>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1317706947</t>
  </si>
  <si>
    <t>https://podminky.urs.cz/item/CS_URS_2022_02/763164547</t>
  </si>
  <si>
    <t>"S01" (4,05+1,34)</t>
  </si>
  <si>
    <t>122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</si>
  <si>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</si>
  <si>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</si>
  <si>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-602064742</t>
  </si>
  <si>
    <t>https://podminky.urs.cz/item/CS_URS_2022_02/763164567</t>
  </si>
  <si>
    <t>"S01" (0,45+0,55)*2,72</t>
  </si>
  <si>
    <t>"S01"(0,75+0,55)*2,5</t>
  </si>
  <si>
    <t>"S01"(0,75+0,55)*1,8</t>
  </si>
  <si>
    <t>123</t>
  </si>
  <si>
    <t>763164667</t>
  </si>
  <si>
    <t>Obklad konstrukcí sádrokartonovými deskami včetně ochranných úhelníků ve tvaru U rozvinuté šíře přes 1,2 m, opláštěný deskou protipožární impregnovanou DFH2, tl. 2 x 12,5 mm</t>
  </si>
  <si>
    <t>987240493</t>
  </si>
  <si>
    <t>https://podminky.urs.cz/item/CS_URS_2022_02/763164667</t>
  </si>
  <si>
    <t>"S02" 1,35*2,6</t>
  </si>
  <si>
    <t>124</t>
  </si>
  <si>
    <t>763172387</t>
  </si>
  <si>
    <t>Montáž dvířek pro konstrukce ze sádrokartonových desek revizních dvouplášťových pro příčky a předsazené stěny ostatních velikostí do 0,16 m2</t>
  </si>
  <si>
    <t>-661526868</t>
  </si>
  <si>
    <t>https://podminky.urs.cz/item/CS_URS_2022_02/763172387</t>
  </si>
  <si>
    <t>"mč. 06" 1</t>
  </si>
  <si>
    <t>"mč. 07" 1</t>
  </si>
  <si>
    <t>125</t>
  </si>
  <si>
    <t>59030.r1</t>
  </si>
  <si>
    <t>dvířka revizní jednokřídlá dvouplášťová s automatickým zámkem 200x200mm</t>
  </si>
  <si>
    <t>1868879190</t>
  </si>
  <si>
    <t>"Specifikace dle PD" 2</t>
  </si>
  <si>
    <t>126</t>
  </si>
  <si>
    <t>763172388</t>
  </si>
  <si>
    <t>Montáž dvířek pro konstrukce ze sádrokartonových desek revizních dvouplášťových pro příčky a předsazené stěny ostatních velikostí do 0,5 m2</t>
  </si>
  <si>
    <t>-735614532</t>
  </si>
  <si>
    <t>https://podminky.urs.cz/item/CS_URS_2022_02/763172388</t>
  </si>
  <si>
    <t>127</t>
  </si>
  <si>
    <t>59030.r2</t>
  </si>
  <si>
    <t>dvířka revizní jednokřídlá dvouplášťová s automatickým zámkem 600x400mm</t>
  </si>
  <si>
    <t>-2071746641</t>
  </si>
  <si>
    <t>128</t>
  </si>
  <si>
    <t>763172398</t>
  </si>
  <si>
    <t>Montáž dvířek pro konstrukce ze sádrokartonových desek revizních dvouplášťových pro podhledy ostatních velikostí do 0,5 m2</t>
  </si>
  <si>
    <t>-253669956</t>
  </si>
  <si>
    <t>https://podminky.urs.cz/item/CS_URS_2022_02/763172398</t>
  </si>
  <si>
    <t>"mč. 06a" 1</t>
  </si>
  <si>
    <t>"mč. 09" 2</t>
  </si>
  <si>
    <t>129</t>
  </si>
  <si>
    <t>59030.r3</t>
  </si>
  <si>
    <t>-161977509</t>
  </si>
  <si>
    <t>"Specifikace dle PD" 4</t>
  </si>
  <si>
    <t>130</t>
  </si>
  <si>
    <t>763173R</t>
  </si>
  <si>
    <t>Montáž nosičů zařizovacích předmětů pro konstrukce ze sádrokartonových desek úchytu pro kuchyň a pod.</t>
  </si>
  <si>
    <t>kpl</t>
  </si>
  <si>
    <t>1564784198</t>
  </si>
  <si>
    <t>"mč.06" 1</t>
  </si>
  <si>
    <t>"mč.06b" 2</t>
  </si>
  <si>
    <t>"mč.08" 1</t>
  </si>
  <si>
    <t>"mč.08a" 1</t>
  </si>
  <si>
    <t>"mč.09" 2</t>
  </si>
  <si>
    <t>131</t>
  </si>
  <si>
    <t>763181311</t>
  </si>
  <si>
    <t>Výplně otvorů konstrukcí ze sádrokartonových desek montáž zárubně kovové s konstrukcí jednokřídlové</t>
  </si>
  <si>
    <t>452718711</t>
  </si>
  <si>
    <t>https://podminky.urs.cz/item/CS_URS_2022_02/763181311</t>
  </si>
  <si>
    <t>"Specifikace dle PD - pol.č. D01/P" 1</t>
  </si>
  <si>
    <t>"Specifikace dle PD - pol.č. D02/P" 1</t>
  </si>
  <si>
    <t>"Specifikace dle PD - pol.č. D02/L" 1</t>
  </si>
  <si>
    <t>132</t>
  </si>
  <si>
    <t>55331590</t>
  </si>
  <si>
    <t>zárubeň jednokřídlá ocelová pro sádrokartonové příčky tl stěny 75-100mm rozměru 800/1970, 2100mm</t>
  </si>
  <si>
    <t>1505263476</t>
  </si>
  <si>
    <t>133</t>
  </si>
  <si>
    <t>55331589</t>
  </si>
  <si>
    <t>zárubeň jednokřídlá ocelová pro sádrokartonové příčky tl stěny 75-100mm rozměru 700/1970, 2100mm</t>
  </si>
  <si>
    <t>-684656923</t>
  </si>
  <si>
    <t>134</t>
  </si>
  <si>
    <t>998763401</t>
  </si>
  <si>
    <t>Přesun hmot pro konstrukce montované z desek stanovený procentní sazbou (%) z ceny vodorovná dopravní vzdálenost do 50 m v objektech výšky do 6 m</t>
  </si>
  <si>
    <t>-1230801589</t>
  </si>
  <si>
    <t>https://podminky.urs.cz/item/CS_URS_2022_02/998763401</t>
  </si>
  <si>
    <t>764</t>
  </si>
  <si>
    <t>Konstrukce klempířské</t>
  </si>
  <si>
    <t>135</t>
  </si>
  <si>
    <t>764002851</t>
  </si>
  <si>
    <t>Demontáž klempířských konstrukcí oplechování parapetů do suti</t>
  </si>
  <si>
    <t>-1534080198</t>
  </si>
  <si>
    <t>https://podminky.urs.cz/item/CS_URS_2022_02/764002851</t>
  </si>
  <si>
    <t>"Specifikace dle PD - pol.č. K01" 2*1,5*1,05</t>
  </si>
  <si>
    <t>136</t>
  </si>
  <si>
    <t>764246304</t>
  </si>
  <si>
    <t>Oplechování parapetů z titanzinkového lesklého válcovaného plechu rovných mechanicky kotvené, bez rohů rš 330 mm</t>
  </si>
  <si>
    <t>1246678448</t>
  </si>
  <si>
    <t>https://podminky.urs.cz/item/CS_URS_2022_02/764246304</t>
  </si>
  <si>
    <t>137</t>
  </si>
  <si>
    <t>998764201</t>
  </si>
  <si>
    <t>Přesun hmot pro konstrukce klempířské stanovený procentní sazbou (%) z ceny vodorovná dopravní vzdálenost do 50 m v objektech výšky do 6 m</t>
  </si>
  <si>
    <t>291695654</t>
  </si>
  <si>
    <t>https://podminky.urs.cz/item/CS_URS_2022_02/998764201</t>
  </si>
  <si>
    <t>766</t>
  </si>
  <si>
    <t>Konstrukce truhlářské</t>
  </si>
  <si>
    <t>138</t>
  </si>
  <si>
    <t>766441821</t>
  </si>
  <si>
    <t>Demontáž parapetních desek dřevěných nebo plastových šířky do 300 mm, délky přes 1000 do 2000 mm</t>
  </si>
  <si>
    <t>-470371787</t>
  </si>
  <si>
    <t>https://podminky.urs.cz/item/CS_URS_2022_02/766441821</t>
  </si>
  <si>
    <t>"Specifikace dle PD - pol.č. T01" 2*1,5*1,05</t>
  </si>
  <si>
    <t>139</t>
  </si>
  <si>
    <t>766491851</t>
  </si>
  <si>
    <t>Demontáž ostatních truhlářských konstrukcí prahů dveří jednokřídlových</t>
  </si>
  <si>
    <t>-1837665369</t>
  </si>
  <si>
    <t>https://podminky.urs.cz/item/CS_URS_2022_02/766491851</t>
  </si>
  <si>
    <t>140</t>
  </si>
  <si>
    <t>766622131</t>
  </si>
  <si>
    <t>Montáž oken plastových včetně montáže rámu plochy přes 1 m2 otevíravých do zdiva, výšky do 1,5 m</t>
  </si>
  <si>
    <t>1463277425</t>
  </si>
  <si>
    <t>https://podminky.urs.cz/item/CS_URS_2022_02/766622131</t>
  </si>
  <si>
    <t>"Specifikace dle PD - pol.č. O01" 2*1,5*1,5</t>
  </si>
  <si>
    <t>141</t>
  </si>
  <si>
    <t>61140052</t>
  </si>
  <si>
    <t>okno plastové otevíravé/sklopné trojsklo přes plochu 1m2 do v 1,5m</t>
  </si>
  <si>
    <t>-1619944320</t>
  </si>
  <si>
    <t>142</t>
  </si>
  <si>
    <t>766629214</t>
  </si>
  <si>
    <t>Montáž oken dřevěných Příplatek k cenám za izolaci mezi ostěním a rámem okna při rovném ostění, připojovací spára tl. do 15 mm, páska</t>
  </si>
  <si>
    <t>197290192</t>
  </si>
  <si>
    <t>https://podminky.urs.cz/item/CS_URS_2022_02/766629214</t>
  </si>
  <si>
    <t>"pol.č. D00" 2*(1,5+2,35)</t>
  </si>
  <si>
    <t>"pol.č. D00" 2*(1,5+1,5)*2</t>
  </si>
  <si>
    <t>143</t>
  </si>
  <si>
    <t>766641141</t>
  </si>
  <si>
    <t>Montáž balkónových dveří dřevěných nebo plastových včetně rámu zdvojených do zdiva jednokřídlových s pevně zasklenými bočními díly, bez nadsvětlíku</t>
  </si>
  <si>
    <t>1859097566</t>
  </si>
  <si>
    <t>https://podminky.urs.cz/item/CS_URS_2022_02/766641141</t>
  </si>
  <si>
    <t>"Specifikace dle PD - pol.č. O00" 1</t>
  </si>
  <si>
    <t>144</t>
  </si>
  <si>
    <t>61140062</t>
  </si>
  <si>
    <t>dveře plastové balkonové jednokřídlové s bočním pevným dílem trojsklo</t>
  </si>
  <si>
    <t>656593718</t>
  </si>
  <si>
    <t>"Specifikace dle PD - pol.č. O00" 1*2,35*1,5</t>
  </si>
  <si>
    <t>145</t>
  </si>
  <si>
    <t>766660001</t>
  </si>
  <si>
    <t>Montáž dveřních křídel dřevěných nebo plastových otevíravých do ocelové zárubně povrchově upravených jednokřídlových, šířky do 800 mm</t>
  </si>
  <si>
    <t>-748636484</t>
  </si>
  <si>
    <t>https://podminky.urs.cz/item/CS_URS_2022_02/766660001</t>
  </si>
  <si>
    <t>"Specifikace dle PD - pol.č. D03/P" 1</t>
  </si>
  <si>
    <t>"Specifikace dle PD - pol.č. D03/L" 2</t>
  </si>
  <si>
    <t>"Specifikace dle PD - pol.č. D04/L" 1</t>
  </si>
  <si>
    <t>146</t>
  </si>
  <si>
    <t>61162074</t>
  </si>
  <si>
    <t>dveře jednokřídlé voštinové povrch laminátový plné 800x1970-2100mm</t>
  </si>
  <si>
    <t>1120214907</t>
  </si>
  <si>
    <t>147</t>
  </si>
  <si>
    <t>61162073</t>
  </si>
  <si>
    <t>dveře jednokřídlé voštinové povrch laminátový plné 700x1970-2100mm</t>
  </si>
  <si>
    <t>1904247931</t>
  </si>
  <si>
    <t>148</t>
  </si>
  <si>
    <t>61162080</t>
  </si>
  <si>
    <t>dveře jednokřídlé voštinové povrch laminátový částečně prosklené 800x1970-2100mm</t>
  </si>
  <si>
    <t>142575657</t>
  </si>
  <si>
    <t>149</t>
  </si>
  <si>
    <t>766660717</t>
  </si>
  <si>
    <t>Montáž dveřních doplňků samozavírače na zárubeň ocelovou</t>
  </si>
  <si>
    <t>1537242997</t>
  </si>
  <si>
    <t>https://podminky.urs.cz/item/CS_URS_2022_02/766660717</t>
  </si>
  <si>
    <t>"Specifikace dle PD - pol.č. 03" 2</t>
  </si>
  <si>
    <t>150</t>
  </si>
  <si>
    <t>54917250</t>
  </si>
  <si>
    <t>samozavírač dveří hydraulický</t>
  </si>
  <si>
    <t>-498876422</t>
  </si>
  <si>
    <t>151</t>
  </si>
  <si>
    <t>766691914</t>
  </si>
  <si>
    <t>Ostatní práce vyvěšení nebo zavěšení křídel dřevěných dveřních, plochy do 2 m2</t>
  </si>
  <si>
    <t>-645903532</t>
  </si>
  <si>
    <t>https://podminky.urs.cz/item/CS_URS_2022_02/766691914</t>
  </si>
  <si>
    <t>152</t>
  </si>
  <si>
    <t>766694112</t>
  </si>
  <si>
    <t>Montáž ostatních truhlářských konstrukcí parapetních desek dřevěných nebo plastových šířky do 300 mm, délky přes 1000 do 1600 mm</t>
  </si>
  <si>
    <t>1028954403</t>
  </si>
  <si>
    <t>https://podminky.urs.cz/item/CS_URS_2022_02/766694112</t>
  </si>
  <si>
    <t>"Specifikace dle PD - pol.č. T01" 2</t>
  </si>
  <si>
    <t>153</t>
  </si>
  <si>
    <t>60794100</t>
  </si>
  <si>
    <t>parapet dřevotřískový vnitřní povrch laminátový š 150mm</t>
  </si>
  <si>
    <t>1688419187</t>
  </si>
  <si>
    <t>154</t>
  </si>
  <si>
    <t>60794121</t>
  </si>
  <si>
    <t>koncovka PVC k parapetním dřevotřískovým deskám 600mm</t>
  </si>
  <si>
    <t>546426590</t>
  </si>
  <si>
    <t>155</t>
  </si>
  <si>
    <t>998766201</t>
  </si>
  <si>
    <t>Přesun hmot pro konstrukce truhlářské stanovený procentní sazbou (%) z ceny vodorovná dopravní vzdálenost do 50 m v objektech výšky do 6 m</t>
  </si>
  <si>
    <t>-1530729914</t>
  </si>
  <si>
    <t>https://podminky.urs.cz/item/CS_URS_2022_02/998766201</t>
  </si>
  <si>
    <t>771</t>
  </si>
  <si>
    <t>Podlahy z dlaždic</t>
  </si>
  <si>
    <t>156</t>
  </si>
  <si>
    <t>771111011</t>
  </si>
  <si>
    <t>Příprava podkladu před provedením dlažby vysátí podlah</t>
  </si>
  <si>
    <t>1693491263</t>
  </si>
  <si>
    <t>https://podminky.urs.cz/item/CS_URS_2022_02/771111011</t>
  </si>
  <si>
    <t>157</t>
  </si>
  <si>
    <t>771121011</t>
  </si>
  <si>
    <t>Příprava podkladu před provedením dlažby nátěr penetrační na podlahu</t>
  </si>
  <si>
    <t>602391251</t>
  </si>
  <si>
    <t>https://podminky.urs.cz/item/CS_URS_2022_02/771121011</t>
  </si>
  <si>
    <t>158</t>
  </si>
  <si>
    <t>771151021</t>
  </si>
  <si>
    <t>Příprava podkladu před provedením dlažby samonivelační stěrka min.pevnosti 30 MPa, tloušťky do 3 mm</t>
  </si>
  <si>
    <t>-1231894438</t>
  </si>
  <si>
    <t>https://podminky.urs.cz/item/CS_URS_2022_02/771151021</t>
  </si>
  <si>
    <t>159</t>
  </si>
  <si>
    <t>771161021</t>
  </si>
  <si>
    <t>Příprava podkladu před provedením dlažby montáž profilu ukončujícího profilu pro plynulý přechod (dlažba-koberec apod.)</t>
  </si>
  <si>
    <t>-634044313</t>
  </si>
  <si>
    <t>https://podminky.urs.cz/item/CS_URS_2022_02/771161021</t>
  </si>
  <si>
    <t>0,8*1</t>
  </si>
  <si>
    <t>0,7*2</t>
  </si>
  <si>
    <t>160</t>
  </si>
  <si>
    <t>59054100</t>
  </si>
  <si>
    <t>profil přechodový Al s pohyblivým ramenem 8x20mm</t>
  </si>
  <si>
    <t>640241020</t>
  </si>
  <si>
    <t>2,2*1,1 'Přepočtené koeficientem množství</t>
  </si>
  <si>
    <t>161</t>
  </si>
  <si>
    <t>771574264</t>
  </si>
  <si>
    <t>Montáž podlah z dlaždic keramických lepených flexibilním lepidlem maloformátových pro vysoké mechanické zatížení protiskluzných nebo reliéfních (bezbariérových) přes 12 do 19 ks/m2</t>
  </si>
  <si>
    <t>10304676</t>
  </si>
  <si>
    <t>https://podminky.urs.cz/item/CS_URS_2022_02/771574264</t>
  </si>
  <si>
    <t>"mč.06b" 1,0*1,46</t>
  </si>
  <si>
    <t>"mč.08a" 0,9*2,44</t>
  </si>
  <si>
    <t>"mč.09" 2,53*2,2-(0,85*0,61)</t>
  </si>
  <si>
    <t>162</t>
  </si>
  <si>
    <t>59761612</t>
  </si>
  <si>
    <t>dlažba keramická slinutá hladká do interiéru i exteriéru pro vysoké mechanické namáhání přes 12 do 19ks/m2</t>
  </si>
  <si>
    <t>1708921659</t>
  </si>
  <si>
    <t>8,704*1,1 'Přepočtené koeficientem množství</t>
  </si>
  <si>
    <t>163</t>
  </si>
  <si>
    <t>771577111</t>
  </si>
  <si>
    <t>Montáž podlah z dlaždic keramických lepených flexibilním lepidlem Příplatek k cenám za plochu do 5 m2 jednotlivě</t>
  </si>
  <si>
    <t>-1531784431</t>
  </si>
  <si>
    <t>https://podminky.urs.cz/item/CS_URS_2022_02/771577111</t>
  </si>
  <si>
    <t>164</t>
  </si>
  <si>
    <t>771591115</t>
  </si>
  <si>
    <t>Podlahy - dokončovací práce spárování silikonem</t>
  </si>
  <si>
    <t>-1679983065</t>
  </si>
  <si>
    <t>https://podminky.urs.cz/item/CS_URS_2022_02/771591115</t>
  </si>
  <si>
    <t>"mč.06" (1,0+1,46)*2</t>
  </si>
  <si>
    <t>"mč.08a" (0,9+2,44)*2</t>
  </si>
  <si>
    <t>"mč.09" (2,53*2,2)*2</t>
  </si>
  <si>
    <t>165</t>
  </si>
  <si>
    <t>771592011</t>
  </si>
  <si>
    <t>Čištění vnitřních ploch po položení dlažby podlah nebo schodišť chemickými prostředky</t>
  </si>
  <si>
    <t>-175396393</t>
  </si>
  <si>
    <t>https://podminky.urs.cz/item/CS_URS_2022_02/771592011</t>
  </si>
  <si>
    <t>166</t>
  </si>
  <si>
    <t>998771201</t>
  </si>
  <si>
    <t>Přesun hmot pro podlahy z dlaždic stanovený procentní sazbou (%) z ceny vodorovná dopravní vzdálenost do 50 m v objektech výšky do 6 m</t>
  </si>
  <si>
    <t>1448128679</t>
  </si>
  <si>
    <t>https://podminky.urs.cz/item/CS_URS_2022_02/998771201</t>
  </si>
  <si>
    <t>776</t>
  </si>
  <si>
    <t>Podlahy povlakové</t>
  </si>
  <si>
    <t>167</t>
  </si>
  <si>
    <t>776111116</t>
  </si>
  <si>
    <t>Příprava podkladu broušení podlah stávajícího podkladu pro odstranění lepidla (po starých krytinách)</t>
  </si>
  <si>
    <t>465603087</t>
  </si>
  <si>
    <t>https://podminky.urs.cz/item/CS_URS_2022_02/776111116</t>
  </si>
  <si>
    <t>168</t>
  </si>
  <si>
    <t>776111311</t>
  </si>
  <si>
    <t>Příprava podkladu vysátí podlah</t>
  </si>
  <si>
    <t>870373406</t>
  </si>
  <si>
    <t>https://podminky.urs.cz/item/CS_URS_2022_02/776111311</t>
  </si>
  <si>
    <t>169</t>
  </si>
  <si>
    <t>776121321</t>
  </si>
  <si>
    <t>Příprava podkladu penetrace neředěná podlah</t>
  </si>
  <si>
    <t>-1097475163</t>
  </si>
  <si>
    <t>https://podminky.urs.cz/item/CS_URS_2022_02/776121321</t>
  </si>
  <si>
    <t>"penatrace na nesavé podklady jako je keramická dlažba a pod." pvc_podlahy</t>
  </si>
  <si>
    <t>170</t>
  </si>
  <si>
    <t>776141124</t>
  </si>
  <si>
    <t>Příprava podkladu vyrovnání samonivelační stěrkou podlah min.pevnosti 30 MPa, tloušťky přes 8 do 10 mm</t>
  </si>
  <si>
    <t>-66643807</t>
  </si>
  <si>
    <t>https://podminky.urs.cz/item/CS_URS_2022_02/776141124</t>
  </si>
  <si>
    <t>"stěrka na nesavé podklady jako je keramická dlažba a pod." pvc_podlahy*2</t>
  </si>
  <si>
    <t>171</t>
  </si>
  <si>
    <t>776201811</t>
  </si>
  <si>
    <t>Demontáž povlakových podlahovin lepených ručně bez podložky</t>
  </si>
  <si>
    <t>-1217097990</t>
  </si>
  <si>
    <t>https://podminky.urs.cz/item/CS_URS_2022_02/776201811</t>
  </si>
  <si>
    <t>"mč. 08" 19,6</t>
  </si>
  <si>
    <t>172</t>
  </si>
  <si>
    <t>776221111</t>
  </si>
  <si>
    <t>Montáž podlahovin z PVC lepením standardním lepidlem z pásů standardních</t>
  </si>
  <si>
    <t>-980194323</t>
  </si>
  <si>
    <t>https://podminky.urs.cz/item/CS_URS_2022_02/776221111</t>
  </si>
  <si>
    <t>"mč.06" 5,22*4,05</t>
  </si>
  <si>
    <t>"mč.06a" 1,8*2,85</t>
  </si>
  <si>
    <t>"mč.07" 7,12*4,05</t>
  </si>
  <si>
    <t>"mč.08" 3,84*4,05+1,0*1,34</t>
  </si>
  <si>
    <t>"mč.10" 2,2*1,34</t>
  </si>
  <si>
    <t>173</t>
  </si>
  <si>
    <t>28411012</t>
  </si>
  <si>
    <t>PVC vinyl heterogenní protiskluzná tl 2,00mm, nášlapná vrstva 0,70mm, třída zátěže 34/43, otlak do 0,05mm, R10, hořlavost Bfl S1</t>
  </si>
  <si>
    <t>-1336665996</t>
  </si>
  <si>
    <t>74,947*1,1 'Přepočtené koeficientem množství</t>
  </si>
  <si>
    <t>174</t>
  </si>
  <si>
    <t>776223112</t>
  </si>
  <si>
    <t>Montáž podlahovin z PVC spoj podlah svařováním za studena</t>
  </si>
  <si>
    <t>-1123109598</t>
  </si>
  <si>
    <t>https://podminky.urs.cz/item/CS_URS_2022_02/776223112</t>
  </si>
  <si>
    <t>4,05*3</t>
  </si>
  <si>
    <t>175</t>
  </si>
  <si>
    <t>776411112</t>
  </si>
  <si>
    <t>Montáž soklíků lepením obvodových, výšky přes 80 do 100 mm</t>
  </si>
  <si>
    <t>1613852295</t>
  </si>
  <si>
    <t>https://podminky.urs.cz/item/CS_URS_2022_02/776411112</t>
  </si>
  <si>
    <t>"mč.06" (5,22+4,05)*2-(0,8+1,5)</t>
  </si>
  <si>
    <t>"mč.06a" (1,8+2,85)*2-(0,8+0,7)</t>
  </si>
  <si>
    <t>"mč.07" (7,12+4,05)*2-(0,8*3)</t>
  </si>
  <si>
    <t xml:space="preserve">"mč.08" (4,05+3,84+2,72+1,0+1,34+4,84)-(0,8*2+0,7) </t>
  </si>
  <si>
    <t>"mč.10" (2,2+1,34)*2-(0,8*3)</t>
  </si>
  <si>
    <t>176</t>
  </si>
  <si>
    <t>28411010</t>
  </si>
  <si>
    <t>lišta soklová PVC 20x100mm</t>
  </si>
  <si>
    <t>733114621</t>
  </si>
  <si>
    <t>64,15*1,02 'Přepočtené koeficientem množství</t>
  </si>
  <si>
    <t>177</t>
  </si>
  <si>
    <t>998776201</t>
  </si>
  <si>
    <t>Přesun hmot pro podlahy povlakové stanovený procentní sazbou (%) z ceny vodorovná dopravní vzdálenost do 50 m v objektech výšky do 6 m</t>
  </si>
  <si>
    <t>1683469247</t>
  </si>
  <si>
    <t>https://podminky.urs.cz/item/CS_URS_2022_02/998776201</t>
  </si>
  <si>
    <t>781</t>
  </si>
  <si>
    <t>Dokončovací práce - obklady</t>
  </si>
  <si>
    <t>178</t>
  </si>
  <si>
    <t>781111011</t>
  </si>
  <si>
    <t>Příprava podkladu před provedením obkladu oprášení (ometení) stěny</t>
  </si>
  <si>
    <t>-1312272105</t>
  </si>
  <si>
    <t>https://podminky.urs.cz/item/CS_URS_2022_02/781111011</t>
  </si>
  <si>
    <t>179</t>
  </si>
  <si>
    <t>781121011</t>
  </si>
  <si>
    <t>Příprava podkladu před provedením obkladu nátěr penetrační na stěnu</t>
  </si>
  <si>
    <t>1067546445</t>
  </si>
  <si>
    <t>https://podminky.urs.cz/item/CS_URS_2022_02/781121011</t>
  </si>
  <si>
    <t>180</t>
  </si>
  <si>
    <t>781151031</t>
  </si>
  <si>
    <t>Příprava podkladu před provedením obkladu celoplošné vyrovnání podkladu stěrkou, tloušťky 3 mm</t>
  </si>
  <si>
    <t>333393267</t>
  </si>
  <si>
    <t>https://podminky.urs.cz/item/CS_URS_2022_02/781151031</t>
  </si>
  <si>
    <t>181</t>
  </si>
  <si>
    <t>781474115</t>
  </si>
  <si>
    <t>Montáž obkladů vnitřních stěn z dlaždic keramických lepených flexibilním lepidlem maloformátových hladkých přes 22 do 25 ks/m2</t>
  </si>
  <si>
    <t>-2043405914</t>
  </si>
  <si>
    <t>https://podminky.urs.cz/item/CS_URS_2022_02/781474115</t>
  </si>
  <si>
    <t>"mč.06" 1,0*2,0</t>
  </si>
  <si>
    <t>"mč.07" (2,5+0,4)*2,0</t>
  </si>
  <si>
    <t>"mč.08a" 2,44*2,0</t>
  </si>
  <si>
    <t>"mč.09" (2,53+2,2+1,92+0,85+0,61)*2-(0,8*1,97)</t>
  </si>
  <si>
    <t>"mč.06" (1,0+1,46*2)*2,0-(0,7*1,97)</t>
  </si>
  <si>
    <t>"mč.08a" (2*0,9+2,44)*2,0-(0,7*1,97)</t>
  </si>
  <si>
    <t>"mč.09" 1,35*2,0</t>
  </si>
  <si>
    <t>nov_keramobklad_SDK</t>
  </si>
  <si>
    <t>182</t>
  </si>
  <si>
    <t>59761039</t>
  </si>
  <si>
    <t>obklad keramický hladký přes 22 do 25ks/m2</t>
  </si>
  <si>
    <t>-448792300</t>
  </si>
  <si>
    <t>43,586*1,1 'Přepočtené koeficientem množství</t>
  </si>
  <si>
    <t>183</t>
  </si>
  <si>
    <t>781494511</t>
  </si>
  <si>
    <t>Obklad - dokončující práce profily ukončovací lepené flexibilním lepidlem ukončovací</t>
  </si>
  <si>
    <t>1542642187</t>
  </si>
  <si>
    <t>https://podminky.urs.cz/item/CS_URS_2022_02/781494511</t>
  </si>
  <si>
    <t>"mč.06" (1,0+1,46)*2+1,46</t>
  </si>
  <si>
    <t>"mč.07" 2,0+(2,5+0,4)+2,0</t>
  </si>
  <si>
    <t>"mč.09" (2,53*2,2)*2+2,0</t>
  </si>
  <si>
    <t>184</t>
  </si>
  <si>
    <t>781495115</t>
  </si>
  <si>
    <t>Obklad - dokončující práce ostatní práce spárování silikonem</t>
  </si>
  <si>
    <t>-1116536935</t>
  </si>
  <si>
    <t>https://podminky.urs.cz/item/CS_URS_2022_02/781495115</t>
  </si>
  <si>
    <t>"mč.06" 4*2,0+1,46</t>
  </si>
  <si>
    <t>"mč.07" 1*2,0</t>
  </si>
  <si>
    <t>"mč.08a" 4*2,0</t>
  </si>
  <si>
    <t>"mč.09" 5*2,0</t>
  </si>
  <si>
    <t>185</t>
  </si>
  <si>
    <t>781495211</t>
  </si>
  <si>
    <t>Čištění vnitřních ploch po provedení obkladu stěn chemickými prostředky</t>
  </si>
  <si>
    <t>279385527</t>
  </si>
  <si>
    <t>https://podminky.urs.cz/item/CS_URS_2022_02/781495211</t>
  </si>
  <si>
    <t>186</t>
  </si>
  <si>
    <t>998781201</t>
  </si>
  <si>
    <t>Přesun hmot pro obklady keramické stanovený procentní sazbou (%) z ceny vodorovná dopravní vzdálenost do 50 m v objektech výšky do 6 m</t>
  </si>
  <si>
    <t>-1538410627</t>
  </si>
  <si>
    <t>https://podminky.urs.cz/item/CS_URS_2022_02/998781201</t>
  </si>
  <si>
    <t>783</t>
  </si>
  <si>
    <t>Dokončovací práce - nátěry</t>
  </si>
  <si>
    <t>187</t>
  </si>
  <si>
    <t>783301313</t>
  </si>
  <si>
    <t>Příprava podkladu zámečnických konstrukcí před provedením nátěru odmaštění odmašťovačem ředidlovým</t>
  </si>
  <si>
    <t>-1733366383</t>
  </si>
  <si>
    <t>https://podminky.urs.cz/item/CS_URS_2022_02/783301313</t>
  </si>
  <si>
    <t>ocelové zárubně</t>
  </si>
  <si>
    <t>(0,7+2*2,05)*0,2*2</t>
  </si>
  <si>
    <t>(0,8+2*2,05)*0,2*7</t>
  </si>
  <si>
    <t>188</t>
  </si>
  <si>
    <t>783314101</t>
  </si>
  <si>
    <t>Základní nátěr zámečnických konstrukcí jednonásobný syntetický</t>
  </si>
  <si>
    <t>-1137491268</t>
  </si>
  <si>
    <t>https://podminky.urs.cz/item/CS_URS_2022_02/783314101</t>
  </si>
  <si>
    <t>189</t>
  </si>
  <si>
    <t>783315101</t>
  </si>
  <si>
    <t>Mezinátěr zámečnických konstrukcí jednonásobný syntetický standardní</t>
  </si>
  <si>
    <t>1755649</t>
  </si>
  <si>
    <t>https://podminky.urs.cz/item/CS_URS_2022_02/783315101</t>
  </si>
  <si>
    <t>190</t>
  </si>
  <si>
    <t>783317101</t>
  </si>
  <si>
    <t>Krycí nátěr (email) zámečnických konstrukcí jednonásobný syntetický standardní</t>
  </si>
  <si>
    <t>804323570</t>
  </si>
  <si>
    <t>https://podminky.urs.cz/item/CS_URS_2022_02/783317101</t>
  </si>
  <si>
    <t>191</t>
  </si>
  <si>
    <t>783342101</t>
  </si>
  <si>
    <t>Tmelení zámečnických konstrukcí včetně přebroušení tmelených míst, tmelem polyuretanovým</t>
  </si>
  <si>
    <t>-1659666159</t>
  </si>
  <si>
    <t>https://podminky.urs.cz/item/CS_URS_2022_02/783342101</t>
  </si>
  <si>
    <t>(0,8+2*2,05)*0,2*6</t>
  </si>
  <si>
    <t>192</t>
  </si>
  <si>
    <t>783617615</t>
  </si>
  <si>
    <t>Krycí nátěr (email) armatur a kovových potrubí potrubí do DN 50 mm dvojnásobný syntetický tepelně odolný</t>
  </si>
  <si>
    <t>-1098355414</t>
  </si>
  <si>
    <t>https://podminky.urs.cz/item/CS_URS_2022_02/783617615</t>
  </si>
  <si>
    <t>"stávající rozvody ÚT" 2,6*4+4</t>
  </si>
  <si>
    <t xml:space="preserve">"CU  rozvody 15x1" 43</t>
  </si>
  <si>
    <t xml:space="preserve">"CU  rozvody 18x1" 16</t>
  </si>
  <si>
    <t>784</t>
  </si>
  <si>
    <t>Dokončovací práce - malby a tapety</t>
  </si>
  <si>
    <t>193</t>
  </si>
  <si>
    <t>784111001</t>
  </si>
  <si>
    <t>Oprášení (ometení) podkladu v místnostech výšky do 3,80 m</t>
  </si>
  <si>
    <t>108994847</t>
  </si>
  <si>
    <t>https://podminky.urs.cz/item/CS_URS_2022_02/784111001</t>
  </si>
  <si>
    <t>194</t>
  </si>
  <si>
    <t>784181101</t>
  </si>
  <si>
    <t>Penetrace podkladu jednonásobná základní akrylátová bezbarvá v místnostech výšky do 3,80 m</t>
  </si>
  <si>
    <t>117690889</t>
  </si>
  <si>
    <t>https://podminky.urs.cz/item/CS_URS_2022_02/784181101</t>
  </si>
  <si>
    <t>Penetrace stěn SDK</t>
  </si>
  <si>
    <t>-2*SDK_příčky</t>
  </si>
  <si>
    <t>Penetrace předstěn SDK</t>
  </si>
  <si>
    <t>-SDK_instalpředstěny</t>
  </si>
  <si>
    <t>-SDK_kastlík_3x400</t>
  </si>
  <si>
    <t>Penetrace podhledu SDK</t>
  </si>
  <si>
    <t>-SDK_podhled</t>
  </si>
  <si>
    <t>-SDK_kastlík_450_550</t>
  </si>
  <si>
    <t>-SDK_kastlík_500_200</t>
  </si>
  <si>
    <t>-SDK_kastlík_750_550</t>
  </si>
  <si>
    <t>195</t>
  </si>
  <si>
    <t>784221101</t>
  </si>
  <si>
    <t>Malby z malířských směsí otěruvzdorných za sucha dvojnásobné, bílé za sucha otěruvzdorné dobře v místnostech výšky do 3,80 m</t>
  </si>
  <si>
    <t>611887046</t>
  </si>
  <si>
    <t>https://podminky.urs.cz/item/CS_URS_2022_02/784221101</t>
  </si>
  <si>
    <t>"mč.06"</t>
  </si>
  <si>
    <t>"stěny" 2*(5,22+4,05)*2,6</t>
  </si>
  <si>
    <t>"stropy"5,22*4,05</t>
  </si>
  <si>
    <t>"keram obklady" -1,55*2,0</t>
  </si>
  <si>
    <t>"otvory"-(1,5*2,35)-(2*1,97*0,8)</t>
  </si>
  <si>
    <t>"mč.06a"</t>
  </si>
  <si>
    <t>"stěny" 2*(1,8+2,85)*2,6</t>
  </si>
  <si>
    <t>"stropy" (1,8*2,85)</t>
  </si>
  <si>
    <t>"otvory"-(1,97*0,7)-(1,97*0,8)</t>
  </si>
  <si>
    <t xml:space="preserve">"mč.06b" </t>
  </si>
  <si>
    <t>"stěny" 2*(1,46+1,0)*2,6</t>
  </si>
  <si>
    <t>"stropy" (1,46*1,0)</t>
  </si>
  <si>
    <t>"keram obkaldy" -2*(1,46+1,0)*2,0</t>
  </si>
  <si>
    <t>"otvory"0</t>
  </si>
  <si>
    <t>"stěny" 2*(7,12*4,05)*2,6</t>
  </si>
  <si>
    <t>"stropy" (7,12*4,05)</t>
  </si>
  <si>
    <t>"keram obkaldy" -(2,5+0,4)*2</t>
  </si>
  <si>
    <t>"otvory"-(1,5*1,5)-(3*0,8*1,97)</t>
  </si>
  <si>
    <t>"mč.08"</t>
  </si>
  <si>
    <t>"stěny" (4,05+3,84+2,72+1,0+1,34+4,84)*2,6</t>
  </si>
  <si>
    <t>"stropy" 3,84*4,05+1,0*1,34</t>
  </si>
  <si>
    <t>"otvory"-(1,5*1,5)-(1,97*0,7)-(2*1,97*0,8)</t>
  </si>
  <si>
    <t xml:space="preserve">"mč.08a" </t>
  </si>
  <si>
    <t>"stěny" 2*(2,44+0,9)*2,6</t>
  </si>
  <si>
    <t>"stropy" (2,44*0,9)</t>
  </si>
  <si>
    <t>"keram obkaldy" -2*(2,44+0,9)*2,0</t>
  </si>
  <si>
    <t>"stěny" (2,53+2,2+1,92+0,85+0,61+1,35)*2,2</t>
  </si>
  <si>
    <t>"stropy" 2,53*2,2-(0,85*0,61)</t>
  </si>
  <si>
    <t>"keram obkaldy" -(2,53+2,2+1,92+0,85+0,61+1,35)*2,0</t>
  </si>
  <si>
    <t>"mč.10"</t>
  </si>
  <si>
    <t>"stěny" 2*(2,2+1,34)*2,6</t>
  </si>
  <si>
    <t>"stropy" (2,2*1,34)</t>
  </si>
  <si>
    <t>"otvory"-(3*1,97*0,8)</t>
  </si>
  <si>
    <t>EL - Elektroinstalace</t>
  </si>
  <si>
    <t>Pol1</t>
  </si>
  <si>
    <t>parapetní kanál PVC, PK170x65D-HF</t>
  </si>
  <si>
    <t>Pol2</t>
  </si>
  <si>
    <t>parapetní kanál PVC, PK170x65D-HF – kryt koncový</t>
  </si>
  <si>
    <t>ks</t>
  </si>
  <si>
    <t>Pol3</t>
  </si>
  <si>
    <t>parapetní kanál PVC, PK170x65D-HF – kryt spojovací</t>
  </si>
  <si>
    <t>Pol4</t>
  </si>
  <si>
    <t>parapetní kanál PVC, PK170x65D-HF – roh vnitřní</t>
  </si>
  <si>
    <t>Pol5</t>
  </si>
  <si>
    <t>parapetní kanál PVC, PK170x65D-HF – kryt ohybový</t>
  </si>
  <si>
    <t>Pol6</t>
  </si>
  <si>
    <t>parapetní kanál PVC, PK170x65D-HF – kryt odbočný</t>
  </si>
  <si>
    <t>Pol7</t>
  </si>
  <si>
    <t>parapetní kanál PVC, PK130x65D</t>
  </si>
  <si>
    <t>Pol8</t>
  </si>
  <si>
    <t>parapetní kanál PVC, PK130x65D – kryt koncový</t>
  </si>
  <si>
    <t>Pol9</t>
  </si>
  <si>
    <t>parapetní kanál PVC, PK130x65D – kryt spojovací</t>
  </si>
  <si>
    <t>Pol10</t>
  </si>
  <si>
    <t>parapetní kanál PVC, PK130x65D – roh vnitřní</t>
  </si>
  <si>
    <t>Pol11</t>
  </si>
  <si>
    <t>parapetní kanál PVC, PK130x65D – roh vnější</t>
  </si>
  <si>
    <t>Pol12</t>
  </si>
  <si>
    <t>parapetní kanál PVC, PK130x65D – kryt ohybový</t>
  </si>
  <si>
    <t>Pol13</t>
  </si>
  <si>
    <t>parapetní kanál PVC, PK130x65D – kryt odbočný</t>
  </si>
  <si>
    <t>Pol14</t>
  </si>
  <si>
    <t>stínící kanál SK40x20</t>
  </si>
  <si>
    <t>Pol15</t>
  </si>
  <si>
    <t>krab.pristrojova do parapet.kanálu KP-PK-HF, vč.podložky</t>
  </si>
  <si>
    <t>Pol16</t>
  </si>
  <si>
    <t>lišta vkládací PVC, LHD 20x10-HF, vč.příslušenství</t>
  </si>
  <si>
    <t>Pol17</t>
  </si>
  <si>
    <t>krab.pristrojova lištová LK 80x28</t>
  </si>
  <si>
    <t>Pol18</t>
  </si>
  <si>
    <t>lišta vkládací ocelová bílá, LFS 40x60, vč.příslušenství</t>
  </si>
  <si>
    <t>Pol19</t>
  </si>
  <si>
    <t>krab.pristrojova KP67/2</t>
  </si>
  <si>
    <t>Pol20</t>
  </si>
  <si>
    <t>plast.rozvaděč 12mod.IP30/20 nástěnný (PA1-PA2)</t>
  </si>
  <si>
    <t>Pol21</t>
  </si>
  <si>
    <t>osazeni svork. 3x2.5</t>
  </si>
  <si>
    <t>Pol22</t>
  </si>
  <si>
    <t>osazeni svork. 4x2.5</t>
  </si>
  <si>
    <t>Pol23</t>
  </si>
  <si>
    <t>osazeni svork. 5x2.5</t>
  </si>
  <si>
    <t>Pol24</t>
  </si>
  <si>
    <t>spínače jednopólový řaz.1, vč.krytu a rámečku</t>
  </si>
  <si>
    <t>Pol25</t>
  </si>
  <si>
    <t>přepínač sériový řaz.5, vč.krytu a rámečku</t>
  </si>
  <si>
    <t>Pol26</t>
  </si>
  <si>
    <t>ovladač zapínací řaz.1O s popisovým polem, vč.krytu a rámečku</t>
  </si>
  <si>
    <t>Pol27</t>
  </si>
  <si>
    <t>spínač automatický stropní PIR, relé</t>
  </si>
  <si>
    <t>Pol28</t>
  </si>
  <si>
    <t>zásuvka zapuštěná 16A/250V, s clonkami IP40, vč.rámečku</t>
  </si>
  <si>
    <t>Pol29</t>
  </si>
  <si>
    <t>zásuvka zapuštěná 16A/250V se svodičem, s clonkami IP40, vč.rámečku</t>
  </si>
  <si>
    <t>Pol30</t>
  </si>
  <si>
    <t>zásuvka datová zapuštěná Cat.6, vč.krytu a rámečku</t>
  </si>
  <si>
    <t>Pol31</t>
  </si>
  <si>
    <t>zásuvka datová dvojnásobná zapuštěná Cat.6, vč.krytu a rámečku</t>
  </si>
  <si>
    <t>Pol32</t>
  </si>
  <si>
    <t>zásuvka pro pospojení dvojnásobná zapuštěná, vč.rámečku</t>
  </si>
  <si>
    <t>Pol33</t>
  </si>
  <si>
    <t>signalizace ZTP, sada (napaječ, signalizace, tlačítko, spínač), 3280B-C10001</t>
  </si>
  <si>
    <t>Pol34</t>
  </si>
  <si>
    <t>svítidlo stropní LED 40, 4000K, 3409Lm, IP40, Ra90 (ozn.A)</t>
  </si>
  <si>
    <t>Pol35</t>
  </si>
  <si>
    <t>svítidlo stropní LED 40, 4000K, 3409Lm, IP40, Ra90, s nouz.modulem SE/3hod. (ozn.AN)</t>
  </si>
  <si>
    <t>Pol36</t>
  </si>
  <si>
    <t>svítidlo stropní LED 32W, 4000K, 4204Lm, IP40 (ozn.B)</t>
  </si>
  <si>
    <t>Pol37</t>
  </si>
  <si>
    <t>svítidlo stropní LED 32W, 4000K, 4204Lm, IP40, s nouz.modulem SE/3hod. (ozn.BN)</t>
  </si>
  <si>
    <t>Pol38</t>
  </si>
  <si>
    <t>svítidlo stropní LED 23W, 4000K, 2335Lm, IP40 (ozn.C)</t>
  </si>
  <si>
    <t>Pol39</t>
  </si>
  <si>
    <t>svítidlo nouzové nástěnné/závěsné LED, 3W/SE/3hod., IP20, s piktogramem</t>
  </si>
  <si>
    <t>Pol40</t>
  </si>
  <si>
    <t>svorka na potrubi "Bernard" vc.pasku (bez vodic.)</t>
  </si>
  <si>
    <t>Pol41</t>
  </si>
  <si>
    <t>zapojení 1-f motoru</t>
  </si>
  <si>
    <t>Pol42</t>
  </si>
  <si>
    <t>kabel 1-CXKH-R 3-Ox1.5 mm2 750V (B2ca s1 a1 d1)</t>
  </si>
  <si>
    <t>Pol43</t>
  </si>
  <si>
    <t>kabel1-CXKH-R 3-Jx1.5 mm2 750V (B2ca s1 a1 d1)</t>
  </si>
  <si>
    <t>Pol44</t>
  </si>
  <si>
    <t>kabel 1-CXKH-R 3-Jx2.5 mm2 750V (B2ca s1 a1 d1)</t>
  </si>
  <si>
    <t>Pol45</t>
  </si>
  <si>
    <t>kabel 1-CXKH-R 5-Ox1.5 mm2 750V (B2ca s1 a1 d1)</t>
  </si>
  <si>
    <t>Pol46</t>
  </si>
  <si>
    <t>kabel 1-CXKH-R 5-Jx1.5 mm2 750V (B2ca s1 a1 d1)</t>
  </si>
  <si>
    <t>Pol47</t>
  </si>
  <si>
    <t>kabel 1-CXKH-R 5-Jx10 mm2 750V (B2ca s1 a1 d1)</t>
  </si>
  <si>
    <t>Pol48</t>
  </si>
  <si>
    <t>kabel datový U/UTP Cat.6 – LSOHFR (B2ca s1 a1 d1)</t>
  </si>
  <si>
    <t>Pol49</t>
  </si>
  <si>
    <t>vodič CY 4 mm2 (PU)</t>
  </si>
  <si>
    <t>Pol50</t>
  </si>
  <si>
    <t>vodič CYA 4 mm2 (PU)</t>
  </si>
  <si>
    <t>Pol51</t>
  </si>
  <si>
    <t>vodič CY 6 mm2 (PU)</t>
  </si>
  <si>
    <t>Pol52</t>
  </si>
  <si>
    <t>vodič CY 16 mm2 (PU)</t>
  </si>
  <si>
    <t>Pol53</t>
  </si>
  <si>
    <t>kabel J-Y(St)Y 4x2x0,8mm</t>
  </si>
  <si>
    <t>Pol54</t>
  </si>
  <si>
    <t>protipožární kabelová ucpávka EI30</t>
  </si>
  <si>
    <t>Pol55</t>
  </si>
  <si>
    <t>datový rozvaděč nástěnný IP30, 9U (R-IT)</t>
  </si>
  <si>
    <t>Pol56</t>
  </si>
  <si>
    <t>úprava rozvaděče RE1.1</t>
  </si>
  <si>
    <t>Pol57</t>
  </si>
  <si>
    <t>programování relé v RL1.1</t>
  </si>
  <si>
    <t>Pol58</t>
  </si>
  <si>
    <t>osazení rozvaděče do 20kg, zapuštěný do SDK</t>
  </si>
  <si>
    <t>Pol59</t>
  </si>
  <si>
    <t>Rozvaděč RL1.1, 3x400V/40A, IP30/20</t>
  </si>
  <si>
    <t>Pol60</t>
  </si>
  <si>
    <t>Doprava a přesun</t>
  </si>
  <si>
    <t>Pol61</t>
  </si>
  <si>
    <t>Podružný materiál</t>
  </si>
  <si>
    <t>Pol62</t>
  </si>
  <si>
    <t>Pomocné zednické práce (bourání,...)</t>
  </si>
  <si>
    <t>Pol64</t>
  </si>
  <si>
    <t>Zařízení staveniště</t>
  </si>
  <si>
    <t>Pol65</t>
  </si>
  <si>
    <t>Demontáže</t>
  </si>
  <si>
    <t>hod.</t>
  </si>
  <si>
    <t>Pol66</t>
  </si>
  <si>
    <t>Úprava stávající instalace</t>
  </si>
  <si>
    <t>Pol67</t>
  </si>
  <si>
    <t>Likvidace odpadu</t>
  </si>
  <si>
    <t>Pol68</t>
  </si>
  <si>
    <t>Dokumentace skutečného provedení</t>
  </si>
  <si>
    <t>Pol69</t>
  </si>
  <si>
    <t>Revizní zpráva</t>
  </si>
  <si>
    <t>Pol70</t>
  </si>
  <si>
    <t>Poplatek ČEZ Distribuce za navýšení příkonu</t>
  </si>
  <si>
    <t>A</t>
  </si>
  <si>
    <t>VZT - Vzduchotechnika</t>
  </si>
  <si>
    <t>D0 - Demontáže, příprava</t>
  </si>
  <si>
    <t xml:space="preserve">D1 - Zařízení VZT - Větrání prostor ordinace a hygienického zázemí </t>
  </si>
  <si>
    <t>D2 - Ostatní</t>
  </si>
  <si>
    <t>D0</t>
  </si>
  <si>
    <t>Demontáže, příprava</t>
  </si>
  <si>
    <t>Pol114</t>
  </si>
  <si>
    <t>Úprava stávající stoupačky VZT pro připojení nového rozvodu VZT do průměru 200mm - předpoklad 1 místo</t>
  </si>
  <si>
    <t>Pol115</t>
  </si>
  <si>
    <t>Demontáž ventilačních mřížek do plochy 0,07 m2 vč.příslušenství- předpoklad 3 místa</t>
  </si>
  <si>
    <t>Pol116</t>
  </si>
  <si>
    <t>odhalení konstrukcí, průzkum konstrukcí</t>
  </si>
  <si>
    <t>Pol116.1</t>
  </si>
  <si>
    <t>Drobný materiál - demontáže</t>
  </si>
  <si>
    <t>kg</t>
  </si>
  <si>
    <t>D1</t>
  </si>
  <si>
    <t xml:space="preserve">Zařízení VZT - Větrání prostor ordinace a hygienického zázemí </t>
  </si>
  <si>
    <t>Pol117</t>
  </si>
  <si>
    <t>Ventilátor potrubní diagonální tříotáčkový např.TD-EVO 100, vč.klapky, pruž.manžet, uchycení a příslušenství, 230V, 29/21/19W, IP44, M = 60 m3/h, Pext = 90Pa</t>
  </si>
  <si>
    <t>Pol118</t>
  </si>
  <si>
    <t>ovlád. - spínač-dod.elektro</t>
  </si>
  <si>
    <t>Pol119</t>
  </si>
  <si>
    <t>pružné napojení, pružné uchycení</t>
  </si>
  <si>
    <t>Pol120</t>
  </si>
  <si>
    <t>Ventilátor potrubní diagonální tříotáčkový např.TD-EVO 125, vč.klapky, pruž.manžet, uchycení a příslušenství, 230V, 29/21/19W, IP44, M = 200 m3/h, Pext = 85Pa</t>
  </si>
  <si>
    <t>Pol121</t>
  </si>
  <si>
    <t>ovlád. - 2*spínač(tlačítko)+napojení na ovládání ventilátoru stávaj.stoupačky VZT - dodávka elektro</t>
  </si>
  <si>
    <t>Pol122</t>
  </si>
  <si>
    <t>Pol123</t>
  </si>
  <si>
    <t>Zpětná klapka potrubní pro kruhové potrubí těsná d100 nízkoodporová včetně příslušenství např.RSK nebo MCA</t>
  </si>
  <si>
    <t>Pol124</t>
  </si>
  <si>
    <t>Zpětná klapka potrubní pro kruhové potrubí těsná d125 nízkoodporová včetně příslušenství např.RSK nebo MCA</t>
  </si>
  <si>
    <t>Pol125</t>
  </si>
  <si>
    <t>Ochranná mřížka (síto) odvodní kovová d100 včetně napojení na potrubí, povrch.úprava RAL dle arch.požad.- VYVZORKOVÁNÍ</t>
  </si>
  <si>
    <t>Pol126</t>
  </si>
  <si>
    <t>Talířový ventil odvodní kovový d100 např.KK, včetně napojení na potrubí, povrch.úprava RAL dle arch.požad.- VYVZORKOVÁNÍ</t>
  </si>
  <si>
    <t>Pol127</t>
  </si>
  <si>
    <t>Talířový ventil odvodní kovový d125 např.KK, včetně napojení na potrubí, povrch.úprava RAL dle arch.požad.- VYVZORKOVÁNÍ</t>
  </si>
  <si>
    <t>Pol128</t>
  </si>
  <si>
    <t>Protidešťová žaluzie komfortní samotížná kovová pro napojení na kruh.potrubí průměr d100 s okapničkou, povrchová úprava RAL, vč.síta a příslušenství - VYVZORKOVÁNÍ</t>
  </si>
  <si>
    <t>Pol129</t>
  </si>
  <si>
    <t>Napojení na stávaj.stoupačku VZT do průřezu 200*200 mm - úprava stoupacího potrubí do délky 0,5 metru včetně realizace pripojovacího nátrubku do průměru 140mm, vč.utěsnění a příslušenství</t>
  </si>
  <si>
    <t>Pol130</t>
  </si>
  <si>
    <t>Úprava stívajícího ovládání odvod vzduchu z hygien.zázemí - napojení nového ventilátoru a propojení ovládání vč.příslušenství</t>
  </si>
  <si>
    <t>Pol131</t>
  </si>
  <si>
    <t>D100, 30% tvarovek</t>
  </si>
  <si>
    <t>bm</t>
  </si>
  <si>
    <t>Pol132</t>
  </si>
  <si>
    <t>D125, 30% tvarovek</t>
  </si>
  <si>
    <t>Pol133</t>
  </si>
  <si>
    <t>Pol134</t>
  </si>
  <si>
    <t>Pol135</t>
  </si>
  <si>
    <t>Tepelná a hluk.izolace potrubí - miner.vata s AL folií tl.do 40mm</t>
  </si>
  <si>
    <t>Pol136</t>
  </si>
  <si>
    <t>odvod kondenzátu do kanalizace</t>
  </si>
  <si>
    <t>Pol137</t>
  </si>
  <si>
    <t>Nátěry potrubí dle vzorníku RAL (hygienické, protipovětrnostní,..)</t>
  </si>
  <si>
    <t>Pol138</t>
  </si>
  <si>
    <t>Drobný montážní materiál (spojky, uchyty, páska, konzoly,…)</t>
  </si>
  <si>
    <t>Pol139</t>
  </si>
  <si>
    <t>Utěsnění prostupů proti zatékání vody - dodávka stavby</t>
  </si>
  <si>
    <t>Pol140</t>
  </si>
  <si>
    <t>Montáž rozvodů a zařízení</t>
  </si>
  <si>
    <t>Pol141</t>
  </si>
  <si>
    <t>Napojení zařízení na soustavu ÚT, ZTI a elektro, MaR - dodávka příslušných profesí</t>
  </si>
  <si>
    <t>D2</t>
  </si>
  <si>
    <t>Ostatní</t>
  </si>
  <si>
    <t>Pol142</t>
  </si>
  <si>
    <t>Zaregulování systému - VZT</t>
  </si>
  <si>
    <t>hod</t>
  </si>
  <si>
    <t>Pol143</t>
  </si>
  <si>
    <t>Propojení kabeláží - VZT a ELE/MaR - dle schémat dodaných se zařízeními</t>
  </si>
  <si>
    <t>Pol144</t>
  </si>
  <si>
    <t>Koordinace profesí</t>
  </si>
  <si>
    <t>Pol145</t>
  </si>
  <si>
    <t>Zprovoznění (oživení) systému VZT a MaR - předpoklad 1 hod</t>
  </si>
  <si>
    <t>Pol146</t>
  </si>
  <si>
    <t>Provoz investora, zaškolení obsluhy</t>
  </si>
  <si>
    <t>Pol147</t>
  </si>
  <si>
    <t>Drobný materiál ostatní (štítky, cedule,……) - předpoklad 6 ks</t>
  </si>
  <si>
    <t>Pol148</t>
  </si>
  <si>
    <t>Zhotovení dílenské dokumentace VZT a MaR</t>
  </si>
  <si>
    <t>Pol149</t>
  </si>
  <si>
    <t>Zhotovení dokumentace skutečného provedení VZT a MaR</t>
  </si>
  <si>
    <t>Pol150</t>
  </si>
  <si>
    <t>Pol151</t>
  </si>
  <si>
    <t>Měření a zkoušení ke kolaudaci</t>
  </si>
  <si>
    <t>Pol152</t>
  </si>
  <si>
    <t>Ostatní podružné náklady - režie, drobný spotř.materiál, dopravné, záruky</t>
  </si>
  <si>
    <t>Pol153</t>
  </si>
  <si>
    <t>Úpravy systému v rámci zkušebního provozu - předpokl.1 hod</t>
  </si>
  <si>
    <t>Pol154</t>
  </si>
  <si>
    <t>Ostatní položky neuvedené (zakryté konstrukce,..)</t>
  </si>
  <si>
    <t>ÚT - Vytápění</t>
  </si>
  <si>
    <t>D1 - Demontáže technologie, topných ploch a potrubí</t>
  </si>
  <si>
    <t>D2 - Otopná tělesa a plochy vč.jejich armaturního vybavení</t>
  </si>
  <si>
    <t>D3 - Rozvody topného potrubí, tepelné izolace potrubní</t>
  </si>
  <si>
    <t>D4 - Ostatní</t>
  </si>
  <si>
    <t>Demontáže technologie, topných ploch a potrubí</t>
  </si>
  <si>
    <t>Pol71</t>
  </si>
  <si>
    <t>z toho demontáž topných těles litinových do počtu 20 článků vel.500/160 vč.rozvodů a armatur vč.odpojení od potrubního rozvodu</t>
  </si>
  <si>
    <t>Pol72</t>
  </si>
  <si>
    <t>z toho demontáž radiátorových armatur topných těles (termost.ventil, šroubení, termostat.hlavice, odvzdušnění, příp.vypouštění - DN15-20 vč.připojení na rozvod</t>
  </si>
  <si>
    <t>Pol73</t>
  </si>
  <si>
    <t>z toho demontáž trubních rozvodů z potrubí ocelového DN 15-20 vedeného povrchově a v konstrukcích - předpoklad</t>
  </si>
  <si>
    <t>Pol74</t>
  </si>
  <si>
    <t>technický průzkum ponechávaných rozvodů a mist napojení potrubí DN 15 - 25 včetně průzkumu trasování - předpoklad 5 míst</t>
  </si>
  <si>
    <t>Pol75</t>
  </si>
  <si>
    <t>Pol76</t>
  </si>
  <si>
    <t>Odstranění, přesun hmot - demontáže - předpoklad 0,15 t</t>
  </si>
  <si>
    <t>Pol77</t>
  </si>
  <si>
    <t>Pol78</t>
  </si>
  <si>
    <t>Skladování, transport, úložné</t>
  </si>
  <si>
    <t>Otopná tělesa a plochy vč.jejich armaturního vybavení</t>
  </si>
  <si>
    <t>Pol80</t>
  </si>
  <si>
    <t>Deskové otopné těleso bez integr.ventilu - typ náhrada za článková tělesa např.Kalor např.Klasik-R vč.odvzdušnění, připojovacích bodů, uchycení a příslušenství, teplovodní max.75° 21KR - 550/1400</t>
  </si>
  <si>
    <t>-914765204</t>
  </si>
  <si>
    <t>Pol81</t>
  </si>
  <si>
    <t>Deskové otopné těleso bez integr.ventilu - typ náhrada za článková tělesa např.Kalor např.Klasik-R vč.odvzdušnění, připojovacích bodů, uchycení a příslušenství, teplovodní max.75° 33KR - 550/1400</t>
  </si>
  <si>
    <t>Pol83</t>
  </si>
  <si>
    <t>Deskové otopné těleso bez integr.ventilu např.Klasik vč.odvzdušnění, připojovacích bodů, uchycení a příslušenství, teplovodní max.75° 21K -900/400</t>
  </si>
  <si>
    <t>Pol84</t>
  </si>
  <si>
    <t>Deskové otopné těleso bez integr.ventilu např.Klasik vč.odvzdušnění, připojovacích bodů, uchycení a příslušenství, teplovodní max.75° 33K -900/800</t>
  </si>
  <si>
    <t>Pol85</t>
  </si>
  <si>
    <t>KLT 1220x450</t>
  </si>
  <si>
    <t>Pol86</t>
  </si>
  <si>
    <t>DN15</t>
  </si>
  <si>
    <t>Pol87</t>
  </si>
  <si>
    <t>Pol88</t>
  </si>
  <si>
    <t>Radiátorová termostatická hlavice nastavení (cca 6 - 28°C) s úpravou pro veřejné prostory, typ dle architekt.dozoru např.Danfoss nebo typ dle stávajících termohlavic - VYVZORKOVÁNÍ</t>
  </si>
  <si>
    <t>Pol89</t>
  </si>
  <si>
    <t>Vypouštěcí ventil tělesový vč.uzavírání</t>
  </si>
  <si>
    <t>Pol90</t>
  </si>
  <si>
    <t>Dekorativní montážní materiál (rozety apod,…) - vzhled dle architekt.požadavku - VYVZORKOVÁNÍ</t>
  </si>
  <si>
    <t>Pol91</t>
  </si>
  <si>
    <t>Připojení těles na otopnou soustavu (šroubení, kroužky, přechodky…)</t>
  </si>
  <si>
    <t>Pol92</t>
  </si>
  <si>
    <t>Montáž těles a otopných ploch</t>
  </si>
  <si>
    <t>Pol93</t>
  </si>
  <si>
    <t>Sejmutí a opětovné nandání těles po omítkách</t>
  </si>
  <si>
    <t>Pol94</t>
  </si>
  <si>
    <t>Drobný montážní materiál - tělesova - předpokl.20 kg</t>
  </si>
  <si>
    <t>Pol95</t>
  </si>
  <si>
    <t>Zaregul.těles,výpoč.nastavení hydrauliky dle stávaj.telěs -provede mont.organizace</t>
  </si>
  <si>
    <t>D3</t>
  </si>
  <si>
    <t>Rozvody topného potrubí, tepelné izolace potrubní</t>
  </si>
  <si>
    <t>Pol96</t>
  </si>
  <si>
    <t>Cu 15x1</t>
  </si>
  <si>
    <t>Pol97</t>
  </si>
  <si>
    <t>Cu 18x1</t>
  </si>
  <si>
    <t>Pol98</t>
  </si>
  <si>
    <t>předpoklad do DN15</t>
  </si>
  <si>
    <t>Pol99</t>
  </si>
  <si>
    <t>Cu 18/tl.13mm</t>
  </si>
  <si>
    <t>Pol100</t>
  </si>
  <si>
    <t>Montáž potrubí a izolací</t>
  </si>
  <si>
    <t>Pol101</t>
  </si>
  <si>
    <t>napojení nové trasy ÚT na stávající rozvod</t>
  </si>
  <si>
    <t>Pol102</t>
  </si>
  <si>
    <t>Drobný montážní materiál (uchyty konzolky, objimky..) - potrubní rozvody - předp.15 kg</t>
  </si>
  <si>
    <t>D4</t>
  </si>
  <si>
    <t>Pol103</t>
  </si>
  <si>
    <t>Tlakové, topné zkoušky dle ČSN, chemikálie, dopouštění systému - min.12 hod.</t>
  </si>
  <si>
    <t>Pol104</t>
  </si>
  <si>
    <t>Propláchnutí systému před finálním napuštěním</t>
  </si>
  <si>
    <t>Pol105</t>
  </si>
  <si>
    <t>Napuštění a znovunapuštění systému teplovodního</t>
  </si>
  <si>
    <t>Pol106</t>
  </si>
  <si>
    <t>Zaregulování systému topení</t>
  </si>
  <si>
    <t>Pol107</t>
  </si>
  <si>
    <t>Pol108</t>
  </si>
  <si>
    <t>Vypracování dílenské(dodavatelské) dokumentace profese ÚT</t>
  </si>
  <si>
    <t>Pol109</t>
  </si>
  <si>
    <t>Vypracování dokumentace skutečného provedení profese ÚT</t>
  </si>
  <si>
    <t>Pol110</t>
  </si>
  <si>
    <t>Drobný materiál ostatní (štítky, cedule, - předpokl.5ks……), nátěry potrubí - předpokl 1kg</t>
  </si>
  <si>
    <t>Pol111</t>
  </si>
  <si>
    <t>Ostatní položky - záruky</t>
  </si>
  <si>
    <t>Pol112</t>
  </si>
  <si>
    <t>Ostatní podružné náklady - režie, drobný spotř.materiál, dopravné</t>
  </si>
  <si>
    <t>Pol113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</si>
  <si>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</si>
  <si>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</si>
  <si>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</si>
  <si>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</si>
  <si>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</si>
  <si>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</si>
  <si>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</si>
  <si>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</si>
  <si>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</si>
  <si>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1024</t>
  </si>
  <si>
    <t>-1698670571</t>
  </si>
  <si>
    <t>https://podminky.urs.cz/item/CS_URS_2022_02/010001000</t>
  </si>
  <si>
    <t>VRN3</t>
  </si>
  <si>
    <t>030001000</t>
  </si>
  <si>
    <t xml:space="preserve">Zařízení staveniště, zabezpečení, zrušení a pod. </t>
  </si>
  <si>
    <t>-146665681</t>
  </si>
  <si>
    <t>https://podminky.urs.cz/item/CS_URS_2022_02/030001000</t>
  </si>
  <si>
    <t>VRN4</t>
  </si>
  <si>
    <t>Inženýrská činnost</t>
  </si>
  <si>
    <t>040001000</t>
  </si>
  <si>
    <t>Inženýrská činnost, zkoušky, měření, revize a pod.</t>
  </si>
  <si>
    <t>1491739420</t>
  </si>
  <si>
    <t>https://podminky.urs.cz/item/CS_URS_2022_02/040001000</t>
  </si>
  <si>
    <t>VRN6</t>
  </si>
  <si>
    <t>Územní vlivy</t>
  </si>
  <si>
    <t>060001000</t>
  </si>
  <si>
    <t xml:space="preserve">Územní vlivy, zvláštní užívání komunikace, poplatky a pod._x000d_
</t>
  </si>
  <si>
    <t>-1473970800</t>
  </si>
  <si>
    <t>https://podminky.urs.cz/item/CS_URS_2022_02/060001000</t>
  </si>
  <si>
    <t>VRN7</t>
  </si>
  <si>
    <t>Provozní vlivy</t>
  </si>
  <si>
    <t>070001000</t>
  </si>
  <si>
    <t>Provozní vlivy, provoz dalších subjektů a pod.</t>
  </si>
  <si>
    <t>1130828209</t>
  </si>
  <si>
    <t>https://podminky.urs.cz/item/CS_URS_2022_02/070001000</t>
  </si>
  <si>
    <t>SEZNAM FIGUR</t>
  </si>
  <si>
    <t>Výměra</t>
  </si>
  <si>
    <t xml:space="preserve"> ASŘ</t>
  </si>
  <si>
    <t>Použití figury:</t>
  </si>
  <si>
    <t>Montáž podlah keramických pro mechanické zatížení protiskluzných lepených flexibilním lepidlem přes 12 do 19 ks/m2</t>
  </si>
  <si>
    <t>Vysátí podkladu před pokládkou dlažby</t>
  </si>
  <si>
    <t>Nátěr penetrační na podlahu</t>
  </si>
  <si>
    <t>Samonivelační stěrka podlah pevnosti 30 MPa tl 3 mm</t>
  </si>
  <si>
    <t>Příplatek k montáži podlah keramických lepených flexibilním lepidlem za plochu do 5 m2</t>
  </si>
  <si>
    <t>Čištění vnitřních ploch podlah nebo schodišť po položení dlažby chemickými prostředky</t>
  </si>
  <si>
    <t>Dvojnásobné bílé malby ze směsí za sucha dobře otěruvzdorných v místnostech do 3,80 m</t>
  </si>
  <si>
    <t>Oprášení (ometení ) podkladu v místnostech v do 3,80 m</t>
  </si>
  <si>
    <t>Základní akrylátová jednonásobná bezbarvá penetrace podkladu v místnostech v do 3,80 m</t>
  </si>
  <si>
    <t>Montáž obkladů vnitřních keramických hladkých přes 22 do 25 ks/m2 lepených flexibilním lepidlem</t>
  </si>
  <si>
    <t>Ometení (oprášení) stěny při přípravě podkladu</t>
  </si>
  <si>
    <t>Nátěr penetrační na stěnu</t>
  </si>
  <si>
    <t>Čištění vnitřních ploch stěn po provedení obkladu chemickými prostředky</t>
  </si>
  <si>
    <t>Oprava vnitřní vápenocementové hladké omítky stěn v rozsahu plochy do 10 % s celoplošným přeštukováním</t>
  </si>
  <si>
    <t>Celoplošné vyrovnání podkladu stěrkou tl 3 mm</t>
  </si>
  <si>
    <t>Přesun hmot procentní pro podlahy z dlaždic v objektech v do 6 m</t>
  </si>
  <si>
    <t>Nový keramický obklad na SDK konstrukci</t>
  </si>
  <si>
    <t>Vápenocementová lehčená omítka vyztužená vlákny hladká jednovrstvá vnitřních stěn nanášená ručně</t>
  </si>
  <si>
    <t>Polymercementový spojovací můstek vnitřních stěn nanášený ručně</t>
  </si>
  <si>
    <t>Lepení pásů z PVC standardním lepidlem</t>
  </si>
  <si>
    <t>Odstranění zbytků lepidla z podkladu povlakových podlah broušením</t>
  </si>
  <si>
    <t>Vysátí podkladu povlakových podlah</t>
  </si>
  <si>
    <t>Neředěná penetrace savého podkladu povlakových podlah</t>
  </si>
  <si>
    <t>Stěrka podlahová nivelační pro vyrovnání podkladu povlakových podlah pevnosti 30 MPa tl přes 8 do 10 mm</t>
  </si>
  <si>
    <t>SDK stěna předsazená tl 62,5 mm profil CW+UW 50 deska 1xH2 12,5 bez izolace EI 15</t>
  </si>
  <si>
    <t>Montáž desek tl 12,5 mm na nosnou kci SDK stěna předsazená</t>
  </si>
  <si>
    <t>SDK stěna předsazená základní penetrační nátěr</t>
  </si>
  <si>
    <t>Příplatek k SDK stěně předsazené za plochu do 6 m2 jednotlivě</t>
  </si>
  <si>
    <t>Příplatek k SDK stěně předsazené za rovinnost kvality Q3</t>
  </si>
  <si>
    <t>SDK obklad kcí tvaru U š přes 1,2 m desky 2xDFH2 12,5</t>
  </si>
  <si>
    <t>SDK obklad kcí tvaru L š přes 0,8 m desky 2xDFH2 12,5</t>
  </si>
  <si>
    <t>SDK obklad kcí tvaru L š do 0,8 m desky 2xDFH2 12,5</t>
  </si>
  <si>
    <t>SDK podhled desky 2xH2 12,5 bez izolace dvouvrstvá spodní kce profil CD+UD</t>
  </si>
  <si>
    <t>SDK podhled základní penetrační nátěr</t>
  </si>
  <si>
    <t>Příplatek k SDK podhledu za plochu do 3 m2 jednotlivě</t>
  </si>
  <si>
    <t>Příplatek k SDK podhledu za rovinnost kvality Q3</t>
  </si>
  <si>
    <t>SDK příčka tl 100 mm profil CW+UW 50 desky 2xH2 12,5 s izolací EI 60 Rw do 51 dB</t>
  </si>
  <si>
    <t>SDK příčka základní penetrační nátěr (oboustranně)</t>
  </si>
  <si>
    <t>Příplatek k SDK příčce za rovinnost kvality Q3</t>
  </si>
  <si>
    <t>Omítky vodorovných stropů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</si>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</sst>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0271045" TargetMode="External" /><Relationship Id="rId2" Type="http://schemas.openxmlformats.org/officeDocument/2006/relationships/hyperlink" Target="https://podminky.urs.cz/item/CS_URS_2022_02/611325416" TargetMode="External" /><Relationship Id="rId3" Type="http://schemas.openxmlformats.org/officeDocument/2006/relationships/hyperlink" Target="https://podminky.urs.cz/item/CS_URS_2022_02/612131111" TargetMode="External" /><Relationship Id="rId4" Type="http://schemas.openxmlformats.org/officeDocument/2006/relationships/hyperlink" Target="https://podminky.urs.cz/item/CS_URS_2022_02/612315201" TargetMode="External" /><Relationship Id="rId5" Type="http://schemas.openxmlformats.org/officeDocument/2006/relationships/hyperlink" Target="https://podminky.urs.cz/item/CS_URS_2022_02/612315202" TargetMode="External" /><Relationship Id="rId6" Type="http://schemas.openxmlformats.org/officeDocument/2006/relationships/hyperlink" Target="https://podminky.urs.cz/item/CS_URS_2022_02/612315225" TargetMode="External" /><Relationship Id="rId7" Type="http://schemas.openxmlformats.org/officeDocument/2006/relationships/hyperlink" Target="https://podminky.urs.cz/item/CS_URS_2022_02/612322421" TargetMode="External" /><Relationship Id="rId8" Type="http://schemas.openxmlformats.org/officeDocument/2006/relationships/hyperlink" Target="https://podminky.urs.cz/item/CS_URS_2022_02/612325302" TargetMode="External" /><Relationship Id="rId9" Type="http://schemas.openxmlformats.org/officeDocument/2006/relationships/hyperlink" Target="https://podminky.urs.cz/item/CS_URS_2022_02/619991001" TargetMode="External" /><Relationship Id="rId10" Type="http://schemas.openxmlformats.org/officeDocument/2006/relationships/hyperlink" Target="https://podminky.urs.cz/item/CS_URS_2022_02/619991011" TargetMode="External" /><Relationship Id="rId11" Type="http://schemas.openxmlformats.org/officeDocument/2006/relationships/hyperlink" Target="https://podminky.urs.cz/item/CS_URS_2022_02/619995001" TargetMode="External" /><Relationship Id="rId12" Type="http://schemas.openxmlformats.org/officeDocument/2006/relationships/hyperlink" Target="https://podminky.urs.cz/item/CS_URS_2022_02/612325416" TargetMode="External" /><Relationship Id="rId13" Type="http://schemas.openxmlformats.org/officeDocument/2006/relationships/hyperlink" Target="https://podminky.urs.cz/item/CS_URS_2022_02/629991011" TargetMode="External" /><Relationship Id="rId14" Type="http://schemas.openxmlformats.org/officeDocument/2006/relationships/hyperlink" Target="https://podminky.urs.cz/item/CS_URS_2022_02/952901111" TargetMode="External" /><Relationship Id="rId15" Type="http://schemas.openxmlformats.org/officeDocument/2006/relationships/hyperlink" Target="https://podminky.urs.cz/item/CS_URS_2022_02/953941209" TargetMode="External" /><Relationship Id="rId16" Type="http://schemas.openxmlformats.org/officeDocument/2006/relationships/hyperlink" Target="https://podminky.urs.cz/item/CS_URS_2022_02/962031132" TargetMode="External" /><Relationship Id="rId17" Type="http://schemas.openxmlformats.org/officeDocument/2006/relationships/hyperlink" Target="https://podminky.urs.cz/item/CS_URS_2022_02/965043321" TargetMode="External" /><Relationship Id="rId18" Type="http://schemas.openxmlformats.org/officeDocument/2006/relationships/hyperlink" Target="https://podminky.urs.cz/item/CS_URS_2022_02/965081213" TargetMode="External" /><Relationship Id="rId19" Type="http://schemas.openxmlformats.org/officeDocument/2006/relationships/hyperlink" Target="https://podminky.urs.cz/item/CS_URS_2022_02/965081611" TargetMode="External" /><Relationship Id="rId20" Type="http://schemas.openxmlformats.org/officeDocument/2006/relationships/hyperlink" Target="https://podminky.urs.cz/item/CS_URS_2022_02/968062376" TargetMode="External" /><Relationship Id="rId21" Type="http://schemas.openxmlformats.org/officeDocument/2006/relationships/hyperlink" Target="https://podminky.urs.cz/item/CS_URS_2022_02/968072455" TargetMode="External" /><Relationship Id="rId22" Type="http://schemas.openxmlformats.org/officeDocument/2006/relationships/hyperlink" Target="https://podminky.urs.cz/item/CS_URS_2022_02/971038141" TargetMode="External" /><Relationship Id="rId23" Type="http://schemas.openxmlformats.org/officeDocument/2006/relationships/hyperlink" Target="https://podminky.urs.cz/item/CS_URS_2022_02/971038241" TargetMode="External" /><Relationship Id="rId24" Type="http://schemas.openxmlformats.org/officeDocument/2006/relationships/hyperlink" Target="https://podminky.urs.cz/item/CS_URS_2022_02/971038231" TargetMode="External" /><Relationship Id="rId25" Type="http://schemas.openxmlformats.org/officeDocument/2006/relationships/hyperlink" Target="https://podminky.urs.cz/item/CS_URS_2022_02/971042231" TargetMode="External" /><Relationship Id="rId26" Type="http://schemas.openxmlformats.org/officeDocument/2006/relationships/hyperlink" Target="https://podminky.urs.cz/item/CS_URS_2022_02/971042131" TargetMode="External" /><Relationship Id="rId27" Type="http://schemas.openxmlformats.org/officeDocument/2006/relationships/hyperlink" Target="https://podminky.urs.cz/item/CS_URS_2022_02/971038131" TargetMode="External" /><Relationship Id="rId28" Type="http://schemas.openxmlformats.org/officeDocument/2006/relationships/hyperlink" Target="https://podminky.urs.cz/item/CS_URS_2022_02/976072321" TargetMode="External" /><Relationship Id="rId29" Type="http://schemas.openxmlformats.org/officeDocument/2006/relationships/hyperlink" Target="https://podminky.urs.cz/item/CS_URS_2022_02/977311111" TargetMode="External" /><Relationship Id="rId30" Type="http://schemas.openxmlformats.org/officeDocument/2006/relationships/hyperlink" Target="https://podminky.urs.cz/item/CS_URS_2022_02/978059541" TargetMode="External" /><Relationship Id="rId31" Type="http://schemas.openxmlformats.org/officeDocument/2006/relationships/hyperlink" Target="https://podminky.urs.cz/item/CS_URS_2022_02/953943211" TargetMode="External" /><Relationship Id="rId32" Type="http://schemas.openxmlformats.org/officeDocument/2006/relationships/hyperlink" Target="https://podminky.urs.cz/item/CS_URS_2022_02/953993327" TargetMode="External" /><Relationship Id="rId33" Type="http://schemas.openxmlformats.org/officeDocument/2006/relationships/hyperlink" Target="https://podminky.urs.cz/item/CS_URS_2022_02/949111111" TargetMode="External" /><Relationship Id="rId34" Type="http://schemas.openxmlformats.org/officeDocument/2006/relationships/hyperlink" Target="https://podminky.urs.cz/item/CS_URS_2022_02/949111211" TargetMode="External" /><Relationship Id="rId35" Type="http://schemas.openxmlformats.org/officeDocument/2006/relationships/hyperlink" Target="https://podminky.urs.cz/item/CS_URS_2022_02/949111811" TargetMode="External" /><Relationship Id="rId36" Type="http://schemas.openxmlformats.org/officeDocument/2006/relationships/hyperlink" Target="https://podminky.urs.cz/item/CS_URS_2022_02/997013211" TargetMode="External" /><Relationship Id="rId37" Type="http://schemas.openxmlformats.org/officeDocument/2006/relationships/hyperlink" Target="https://podminky.urs.cz/item/CS_URS_2022_02/997013501" TargetMode="External" /><Relationship Id="rId38" Type="http://schemas.openxmlformats.org/officeDocument/2006/relationships/hyperlink" Target="https://podminky.urs.cz/item/CS_URS_2022_02/997013509" TargetMode="External" /><Relationship Id="rId39" Type="http://schemas.openxmlformats.org/officeDocument/2006/relationships/hyperlink" Target="https://podminky.urs.cz/item/CS_URS_2022_02/997013631" TargetMode="External" /><Relationship Id="rId40" Type="http://schemas.openxmlformats.org/officeDocument/2006/relationships/hyperlink" Target="https://podminky.urs.cz/item/CS_URS_2022_02/997221141" TargetMode="External" /><Relationship Id="rId41" Type="http://schemas.openxmlformats.org/officeDocument/2006/relationships/hyperlink" Target="https://podminky.urs.cz/item/CS_URS_2022_02/998011001" TargetMode="External" /><Relationship Id="rId42" Type="http://schemas.openxmlformats.org/officeDocument/2006/relationships/hyperlink" Target="https://podminky.urs.cz/item/CS_URS_2022_02/721171803" TargetMode="External" /><Relationship Id="rId43" Type="http://schemas.openxmlformats.org/officeDocument/2006/relationships/hyperlink" Target="https://podminky.urs.cz/item/CS_URS_2022_02/721171905" TargetMode="External" /><Relationship Id="rId44" Type="http://schemas.openxmlformats.org/officeDocument/2006/relationships/hyperlink" Target="https://podminky.urs.cz/item/CS_URS_2022_02/721174042" TargetMode="External" /><Relationship Id="rId45" Type="http://schemas.openxmlformats.org/officeDocument/2006/relationships/hyperlink" Target="https://podminky.urs.cz/item/CS_URS_2022_02/721174043" TargetMode="External" /><Relationship Id="rId46" Type="http://schemas.openxmlformats.org/officeDocument/2006/relationships/hyperlink" Target="https://podminky.urs.cz/item/CS_URS_2022_02/721174045" TargetMode="External" /><Relationship Id="rId47" Type="http://schemas.openxmlformats.org/officeDocument/2006/relationships/hyperlink" Target="https://podminky.urs.cz/item/CS_URS_2022_02/721194104" TargetMode="External" /><Relationship Id="rId48" Type="http://schemas.openxmlformats.org/officeDocument/2006/relationships/hyperlink" Target="https://podminky.urs.cz/item/CS_URS_2022_02/721194105" TargetMode="External" /><Relationship Id="rId49" Type="http://schemas.openxmlformats.org/officeDocument/2006/relationships/hyperlink" Target="https://podminky.urs.cz/item/CS_URS_2022_02/721194109" TargetMode="External" /><Relationship Id="rId50" Type="http://schemas.openxmlformats.org/officeDocument/2006/relationships/hyperlink" Target="https://podminky.urs.cz/item/CS_URS_2022_02/721210813" TargetMode="External" /><Relationship Id="rId51" Type="http://schemas.openxmlformats.org/officeDocument/2006/relationships/hyperlink" Target="https://podminky.urs.cz/item/CS_URS_2022_02/721229111" TargetMode="External" /><Relationship Id="rId52" Type="http://schemas.openxmlformats.org/officeDocument/2006/relationships/hyperlink" Target="https://podminky.urs.cz/item/CS_URS_2022_02/998721201" TargetMode="External" /><Relationship Id="rId53" Type="http://schemas.openxmlformats.org/officeDocument/2006/relationships/hyperlink" Target="https://podminky.urs.cz/item/CS_URS_2022_02/722130801" TargetMode="External" /><Relationship Id="rId54" Type="http://schemas.openxmlformats.org/officeDocument/2006/relationships/hyperlink" Target="https://podminky.urs.cz/item/CS_URS_2022_02/722170801" TargetMode="External" /><Relationship Id="rId55" Type="http://schemas.openxmlformats.org/officeDocument/2006/relationships/hyperlink" Target="https://podminky.urs.cz/item/CS_URS_2022_02/722170804" TargetMode="External" /><Relationship Id="rId56" Type="http://schemas.openxmlformats.org/officeDocument/2006/relationships/hyperlink" Target="https://podminky.urs.cz/item/CS_URS_2022_02/722175001" TargetMode="External" /><Relationship Id="rId57" Type="http://schemas.openxmlformats.org/officeDocument/2006/relationships/hyperlink" Target="https://podminky.urs.cz/item/CS_URS_2022_02/722175002" TargetMode="External" /><Relationship Id="rId58" Type="http://schemas.openxmlformats.org/officeDocument/2006/relationships/hyperlink" Target="https://podminky.urs.cz/item/CS_URS_2022_02/722175003" TargetMode="External" /><Relationship Id="rId59" Type="http://schemas.openxmlformats.org/officeDocument/2006/relationships/hyperlink" Target="https://podminky.urs.cz/item/CS_URS_2022_02/722181241" TargetMode="External" /><Relationship Id="rId60" Type="http://schemas.openxmlformats.org/officeDocument/2006/relationships/hyperlink" Target="https://podminky.urs.cz/item/CS_URS_2022_02/722181242" TargetMode="External" /><Relationship Id="rId61" Type="http://schemas.openxmlformats.org/officeDocument/2006/relationships/hyperlink" Target="https://podminky.urs.cz/item/CS_URS_2022_02/722181851" TargetMode="External" /><Relationship Id="rId62" Type="http://schemas.openxmlformats.org/officeDocument/2006/relationships/hyperlink" Target="https://podminky.urs.cz/item/CS_URS_2022_02/722190401" TargetMode="External" /><Relationship Id="rId63" Type="http://schemas.openxmlformats.org/officeDocument/2006/relationships/hyperlink" Target="https://podminky.urs.cz/item/CS_URS_2022_02/722220151" TargetMode="External" /><Relationship Id="rId64" Type="http://schemas.openxmlformats.org/officeDocument/2006/relationships/hyperlink" Target="https://podminky.urs.cz/item/CS_URS_2022_02/722220232" TargetMode="External" /><Relationship Id="rId65" Type="http://schemas.openxmlformats.org/officeDocument/2006/relationships/hyperlink" Target="https://podminky.urs.cz/item/CS_URS_2022_02/722220241" TargetMode="External" /><Relationship Id="rId66" Type="http://schemas.openxmlformats.org/officeDocument/2006/relationships/hyperlink" Target="https://podminky.urs.cz/item/CS_URS_2022_02/722240122" TargetMode="External" /><Relationship Id="rId67" Type="http://schemas.openxmlformats.org/officeDocument/2006/relationships/hyperlink" Target="https://podminky.urs.cz/item/CS_URS_2022_02/722260811" TargetMode="External" /><Relationship Id="rId68" Type="http://schemas.openxmlformats.org/officeDocument/2006/relationships/hyperlink" Target="https://podminky.urs.cz/item/CS_URS_2022_02/722262225" TargetMode="External" /><Relationship Id="rId69" Type="http://schemas.openxmlformats.org/officeDocument/2006/relationships/hyperlink" Target="https://podminky.urs.cz/item/CS_URS_2022_02/722290226" TargetMode="External" /><Relationship Id="rId70" Type="http://schemas.openxmlformats.org/officeDocument/2006/relationships/hyperlink" Target="https://podminky.urs.cz/item/CS_URS_2022_02/722290234" TargetMode="External" /><Relationship Id="rId71" Type="http://schemas.openxmlformats.org/officeDocument/2006/relationships/hyperlink" Target="https://podminky.urs.cz/item/CS_URS_2022_02/998722201" TargetMode="External" /><Relationship Id="rId72" Type="http://schemas.openxmlformats.org/officeDocument/2006/relationships/hyperlink" Target="https://podminky.urs.cz/item/CS_URS_2022_02/725110814" TargetMode="External" /><Relationship Id="rId73" Type="http://schemas.openxmlformats.org/officeDocument/2006/relationships/hyperlink" Target="https://podminky.urs.cz/item/CS_URS_2022_02/725112022" TargetMode="External" /><Relationship Id="rId74" Type="http://schemas.openxmlformats.org/officeDocument/2006/relationships/hyperlink" Target="https://podminky.urs.cz/item/CS_URS_2022_02/725112173" TargetMode="External" /><Relationship Id="rId75" Type="http://schemas.openxmlformats.org/officeDocument/2006/relationships/hyperlink" Target="https://podminky.urs.cz/item/CS_URS_2022_02/725210821" TargetMode="External" /><Relationship Id="rId76" Type="http://schemas.openxmlformats.org/officeDocument/2006/relationships/hyperlink" Target="https://podminky.urs.cz/item/CS_URS_2022_02/725211681" TargetMode="External" /><Relationship Id="rId77" Type="http://schemas.openxmlformats.org/officeDocument/2006/relationships/hyperlink" Target="https://podminky.urs.cz/item/CS_URS_2022_02/725211701" TargetMode="External" /><Relationship Id="rId78" Type="http://schemas.openxmlformats.org/officeDocument/2006/relationships/hyperlink" Target="https://podminky.urs.cz/item/CS_URS_2022_02/725220842" TargetMode="External" /><Relationship Id="rId79" Type="http://schemas.openxmlformats.org/officeDocument/2006/relationships/hyperlink" Target="https://podminky.urs.cz/item/CS_URS_2022_02/725319111" TargetMode="External" /><Relationship Id="rId80" Type="http://schemas.openxmlformats.org/officeDocument/2006/relationships/hyperlink" Target="https://podminky.urs.cz/item/CS_URS_2022_02/725330840" TargetMode="External" /><Relationship Id="rId81" Type="http://schemas.openxmlformats.org/officeDocument/2006/relationships/hyperlink" Target="https://podminky.urs.cz/item/CS_URS_2022_02/725810811" TargetMode="External" /><Relationship Id="rId82" Type="http://schemas.openxmlformats.org/officeDocument/2006/relationships/hyperlink" Target="https://podminky.urs.cz/item/CS_URS_2022_02/725331111" TargetMode="External" /><Relationship Id="rId83" Type="http://schemas.openxmlformats.org/officeDocument/2006/relationships/hyperlink" Target="https://podminky.urs.cz/item/CS_URS_2022_02/725813111" TargetMode="External" /><Relationship Id="rId84" Type="http://schemas.openxmlformats.org/officeDocument/2006/relationships/hyperlink" Target="https://podminky.urs.cz/item/CS_URS_2022_02/725820801" TargetMode="External" /><Relationship Id="rId85" Type="http://schemas.openxmlformats.org/officeDocument/2006/relationships/hyperlink" Target="https://podminky.urs.cz/item/CS_URS_2022_02/725820802" TargetMode="External" /><Relationship Id="rId86" Type="http://schemas.openxmlformats.org/officeDocument/2006/relationships/hyperlink" Target="https://podminky.urs.cz/item/CS_URS_2022_02/725821312" TargetMode="External" /><Relationship Id="rId87" Type="http://schemas.openxmlformats.org/officeDocument/2006/relationships/hyperlink" Target="https://podminky.urs.cz/item/CS_URS_2022_02/725821329" TargetMode="External" /><Relationship Id="rId88" Type="http://schemas.openxmlformats.org/officeDocument/2006/relationships/hyperlink" Target="https://podminky.urs.cz/item/CS_URS_2022_02/725822611" TargetMode="External" /><Relationship Id="rId89" Type="http://schemas.openxmlformats.org/officeDocument/2006/relationships/hyperlink" Target="https://podminky.urs.cz/item/CS_URS_2022_02/725829131" TargetMode="External" /><Relationship Id="rId90" Type="http://schemas.openxmlformats.org/officeDocument/2006/relationships/hyperlink" Target="https://podminky.urs.cz/item/CS_URS_2022_02/725860811" TargetMode="External" /><Relationship Id="rId91" Type="http://schemas.openxmlformats.org/officeDocument/2006/relationships/hyperlink" Target="https://podminky.urs.cz/item/CS_URS_2022_02/998725201" TargetMode="External" /><Relationship Id="rId92" Type="http://schemas.openxmlformats.org/officeDocument/2006/relationships/hyperlink" Target="https://podminky.urs.cz/item/CS_URS_2022_02/726131001" TargetMode="External" /><Relationship Id="rId93" Type="http://schemas.openxmlformats.org/officeDocument/2006/relationships/hyperlink" Target="https://podminky.urs.cz/item/CS_URS_2022_02/726131002" TargetMode="External" /><Relationship Id="rId94" Type="http://schemas.openxmlformats.org/officeDocument/2006/relationships/hyperlink" Target="https://podminky.urs.cz/item/CS_URS_2022_02/726131041" TargetMode="External" /><Relationship Id="rId95" Type="http://schemas.openxmlformats.org/officeDocument/2006/relationships/hyperlink" Target="https://podminky.urs.cz/item/CS_URS_2022_02/726131204" TargetMode="External" /><Relationship Id="rId96" Type="http://schemas.openxmlformats.org/officeDocument/2006/relationships/hyperlink" Target="https://podminky.urs.cz/item/CS_URS_2022_02/998726211" TargetMode="External" /><Relationship Id="rId97" Type="http://schemas.openxmlformats.org/officeDocument/2006/relationships/hyperlink" Target="https://podminky.urs.cz/item/CS_URS_2022_02/727213227" TargetMode="External" /><Relationship Id="rId98" Type="http://schemas.openxmlformats.org/officeDocument/2006/relationships/hyperlink" Target="https://podminky.urs.cz/item/CS_URS_2022_02/763111431" TargetMode="External" /><Relationship Id="rId99" Type="http://schemas.openxmlformats.org/officeDocument/2006/relationships/hyperlink" Target="https://podminky.urs.cz/item/CS_URS_2022_02/763111717" TargetMode="External" /><Relationship Id="rId100" Type="http://schemas.openxmlformats.org/officeDocument/2006/relationships/hyperlink" Target="https://podminky.urs.cz/item/CS_URS_2022_02/763111751" TargetMode="External" /><Relationship Id="rId101" Type="http://schemas.openxmlformats.org/officeDocument/2006/relationships/hyperlink" Target="https://podminky.urs.cz/item/CS_URS_2022_02/763111771" TargetMode="External" /><Relationship Id="rId102" Type="http://schemas.openxmlformats.org/officeDocument/2006/relationships/hyperlink" Target="https://podminky.urs.cz/item/CS_URS_2022_02/763121422" TargetMode="External" /><Relationship Id="rId103" Type="http://schemas.openxmlformats.org/officeDocument/2006/relationships/hyperlink" Target="https://podminky.urs.cz/item/CS_URS_2022_02/763121621" TargetMode="External" /><Relationship Id="rId104" Type="http://schemas.openxmlformats.org/officeDocument/2006/relationships/hyperlink" Target="https://podminky.urs.cz/item/CS_URS_2022_02/763121714" TargetMode="External" /><Relationship Id="rId105" Type="http://schemas.openxmlformats.org/officeDocument/2006/relationships/hyperlink" Target="https://podminky.urs.cz/item/CS_URS_2022_02/763121751" TargetMode="External" /><Relationship Id="rId106" Type="http://schemas.openxmlformats.org/officeDocument/2006/relationships/hyperlink" Target="https://podminky.urs.cz/item/CS_URS_2022_02/763121761" TargetMode="External" /><Relationship Id="rId107" Type="http://schemas.openxmlformats.org/officeDocument/2006/relationships/hyperlink" Target="https://podminky.urs.cz/item/CS_URS_2022_02/763131461" TargetMode="External" /><Relationship Id="rId108" Type="http://schemas.openxmlformats.org/officeDocument/2006/relationships/hyperlink" Target="https://podminky.urs.cz/item/CS_URS_2022_02/763131714" TargetMode="External" /><Relationship Id="rId109" Type="http://schemas.openxmlformats.org/officeDocument/2006/relationships/hyperlink" Target="https://podminky.urs.cz/item/CS_URS_2022_02/763131761" TargetMode="External" /><Relationship Id="rId110" Type="http://schemas.openxmlformats.org/officeDocument/2006/relationships/hyperlink" Target="https://podminky.urs.cz/item/CS_URS_2022_02/763131771" TargetMode="External" /><Relationship Id="rId111" Type="http://schemas.openxmlformats.org/officeDocument/2006/relationships/hyperlink" Target="https://podminky.urs.cz/item/CS_URS_2022_02/763164547" TargetMode="External" /><Relationship Id="rId112" Type="http://schemas.openxmlformats.org/officeDocument/2006/relationships/hyperlink" Target="https://podminky.urs.cz/item/CS_URS_2022_02/763164567" TargetMode="External" /><Relationship Id="rId113" Type="http://schemas.openxmlformats.org/officeDocument/2006/relationships/hyperlink" Target="https://podminky.urs.cz/item/CS_URS_2022_02/763164667" TargetMode="External" /><Relationship Id="rId114" Type="http://schemas.openxmlformats.org/officeDocument/2006/relationships/hyperlink" Target="https://podminky.urs.cz/item/CS_URS_2022_02/763172387" TargetMode="External" /><Relationship Id="rId115" Type="http://schemas.openxmlformats.org/officeDocument/2006/relationships/hyperlink" Target="https://podminky.urs.cz/item/CS_URS_2022_02/763172388" TargetMode="External" /><Relationship Id="rId116" Type="http://schemas.openxmlformats.org/officeDocument/2006/relationships/hyperlink" Target="https://podminky.urs.cz/item/CS_URS_2022_02/763172398" TargetMode="External" /><Relationship Id="rId117" Type="http://schemas.openxmlformats.org/officeDocument/2006/relationships/hyperlink" Target="https://podminky.urs.cz/item/CS_URS_2022_02/763181311" TargetMode="External" /><Relationship Id="rId118" Type="http://schemas.openxmlformats.org/officeDocument/2006/relationships/hyperlink" Target="https://podminky.urs.cz/item/CS_URS_2022_02/998763401" TargetMode="External" /><Relationship Id="rId119" Type="http://schemas.openxmlformats.org/officeDocument/2006/relationships/hyperlink" Target="https://podminky.urs.cz/item/CS_URS_2022_02/764002851" TargetMode="External" /><Relationship Id="rId120" Type="http://schemas.openxmlformats.org/officeDocument/2006/relationships/hyperlink" Target="https://podminky.urs.cz/item/CS_URS_2022_02/764246304" TargetMode="External" /><Relationship Id="rId121" Type="http://schemas.openxmlformats.org/officeDocument/2006/relationships/hyperlink" Target="https://podminky.urs.cz/item/CS_URS_2022_02/998764201" TargetMode="External" /><Relationship Id="rId122" Type="http://schemas.openxmlformats.org/officeDocument/2006/relationships/hyperlink" Target="https://podminky.urs.cz/item/CS_URS_2022_02/766441821" TargetMode="External" /><Relationship Id="rId123" Type="http://schemas.openxmlformats.org/officeDocument/2006/relationships/hyperlink" Target="https://podminky.urs.cz/item/CS_URS_2022_02/766491851" TargetMode="External" /><Relationship Id="rId124" Type="http://schemas.openxmlformats.org/officeDocument/2006/relationships/hyperlink" Target="https://podminky.urs.cz/item/CS_URS_2022_02/766622131" TargetMode="External" /><Relationship Id="rId125" Type="http://schemas.openxmlformats.org/officeDocument/2006/relationships/hyperlink" Target="https://podminky.urs.cz/item/CS_URS_2022_02/766629214" TargetMode="External" /><Relationship Id="rId126" Type="http://schemas.openxmlformats.org/officeDocument/2006/relationships/hyperlink" Target="https://podminky.urs.cz/item/CS_URS_2022_02/766641141" TargetMode="External" /><Relationship Id="rId127" Type="http://schemas.openxmlformats.org/officeDocument/2006/relationships/hyperlink" Target="https://podminky.urs.cz/item/CS_URS_2022_02/766660001" TargetMode="External" /><Relationship Id="rId128" Type="http://schemas.openxmlformats.org/officeDocument/2006/relationships/hyperlink" Target="https://podminky.urs.cz/item/CS_URS_2022_02/766660717" TargetMode="External" /><Relationship Id="rId129" Type="http://schemas.openxmlformats.org/officeDocument/2006/relationships/hyperlink" Target="https://podminky.urs.cz/item/CS_URS_2022_02/766691914" TargetMode="External" /><Relationship Id="rId130" Type="http://schemas.openxmlformats.org/officeDocument/2006/relationships/hyperlink" Target="https://podminky.urs.cz/item/CS_URS_2022_02/766694112" TargetMode="External" /><Relationship Id="rId131" Type="http://schemas.openxmlformats.org/officeDocument/2006/relationships/hyperlink" Target="https://podminky.urs.cz/item/CS_URS_2022_02/998766201" TargetMode="External" /><Relationship Id="rId132" Type="http://schemas.openxmlformats.org/officeDocument/2006/relationships/hyperlink" Target="https://podminky.urs.cz/item/CS_URS_2022_02/771111011" TargetMode="External" /><Relationship Id="rId133" Type="http://schemas.openxmlformats.org/officeDocument/2006/relationships/hyperlink" Target="https://podminky.urs.cz/item/CS_URS_2022_02/771121011" TargetMode="External" /><Relationship Id="rId134" Type="http://schemas.openxmlformats.org/officeDocument/2006/relationships/hyperlink" Target="https://podminky.urs.cz/item/CS_URS_2022_02/771151021" TargetMode="External" /><Relationship Id="rId135" Type="http://schemas.openxmlformats.org/officeDocument/2006/relationships/hyperlink" Target="https://podminky.urs.cz/item/CS_URS_2022_02/771161021" TargetMode="External" /><Relationship Id="rId136" Type="http://schemas.openxmlformats.org/officeDocument/2006/relationships/hyperlink" Target="https://podminky.urs.cz/item/CS_URS_2022_02/771574264" TargetMode="External" /><Relationship Id="rId137" Type="http://schemas.openxmlformats.org/officeDocument/2006/relationships/hyperlink" Target="https://podminky.urs.cz/item/CS_URS_2022_02/771577111" TargetMode="External" /><Relationship Id="rId138" Type="http://schemas.openxmlformats.org/officeDocument/2006/relationships/hyperlink" Target="https://podminky.urs.cz/item/CS_URS_2022_02/771591115" TargetMode="External" /><Relationship Id="rId139" Type="http://schemas.openxmlformats.org/officeDocument/2006/relationships/hyperlink" Target="https://podminky.urs.cz/item/CS_URS_2022_02/771592011" TargetMode="External" /><Relationship Id="rId140" Type="http://schemas.openxmlformats.org/officeDocument/2006/relationships/hyperlink" Target="https://podminky.urs.cz/item/CS_URS_2022_02/998771201" TargetMode="External" /><Relationship Id="rId141" Type="http://schemas.openxmlformats.org/officeDocument/2006/relationships/hyperlink" Target="https://podminky.urs.cz/item/CS_URS_2022_02/776111116" TargetMode="External" /><Relationship Id="rId142" Type="http://schemas.openxmlformats.org/officeDocument/2006/relationships/hyperlink" Target="https://podminky.urs.cz/item/CS_URS_2022_02/776111311" TargetMode="External" /><Relationship Id="rId143" Type="http://schemas.openxmlformats.org/officeDocument/2006/relationships/hyperlink" Target="https://podminky.urs.cz/item/CS_URS_2022_02/776121321" TargetMode="External" /><Relationship Id="rId144" Type="http://schemas.openxmlformats.org/officeDocument/2006/relationships/hyperlink" Target="https://podminky.urs.cz/item/CS_URS_2022_02/776141124" TargetMode="External" /><Relationship Id="rId145" Type="http://schemas.openxmlformats.org/officeDocument/2006/relationships/hyperlink" Target="https://podminky.urs.cz/item/CS_URS_2022_02/776201811" TargetMode="External" /><Relationship Id="rId146" Type="http://schemas.openxmlformats.org/officeDocument/2006/relationships/hyperlink" Target="https://podminky.urs.cz/item/CS_URS_2022_02/776221111" TargetMode="External" /><Relationship Id="rId147" Type="http://schemas.openxmlformats.org/officeDocument/2006/relationships/hyperlink" Target="https://podminky.urs.cz/item/CS_URS_2022_02/776223112" TargetMode="External" /><Relationship Id="rId148" Type="http://schemas.openxmlformats.org/officeDocument/2006/relationships/hyperlink" Target="https://podminky.urs.cz/item/CS_URS_2022_02/776411112" TargetMode="External" /><Relationship Id="rId149" Type="http://schemas.openxmlformats.org/officeDocument/2006/relationships/hyperlink" Target="https://podminky.urs.cz/item/CS_URS_2022_02/998776201" TargetMode="External" /><Relationship Id="rId150" Type="http://schemas.openxmlformats.org/officeDocument/2006/relationships/hyperlink" Target="https://podminky.urs.cz/item/CS_URS_2022_02/781111011" TargetMode="External" /><Relationship Id="rId151" Type="http://schemas.openxmlformats.org/officeDocument/2006/relationships/hyperlink" Target="https://podminky.urs.cz/item/CS_URS_2022_02/781121011" TargetMode="External" /><Relationship Id="rId152" Type="http://schemas.openxmlformats.org/officeDocument/2006/relationships/hyperlink" Target="https://podminky.urs.cz/item/CS_URS_2022_02/781151031" TargetMode="External" /><Relationship Id="rId153" Type="http://schemas.openxmlformats.org/officeDocument/2006/relationships/hyperlink" Target="https://podminky.urs.cz/item/CS_URS_2022_02/781474115" TargetMode="External" /><Relationship Id="rId154" Type="http://schemas.openxmlformats.org/officeDocument/2006/relationships/hyperlink" Target="https://podminky.urs.cz/item/CS_URS_2022_02/781494511" TargetMode="External" /><Relationship Id="rId155" Type="http://schemas.openxmlformats.org/officeDocument/2006/relationships/hyperlink" Target="https://podminky.urs.cz/item/CS_URS_2022_02/781495115" TargetMode="External" /><Relationship Id="rId156" Type="http://schemas.openxmlformats.org/officeDocument/2006/relationships/hyperlink" Target="https://podminky.urs.cz/item/CS_URS_2022_02/781495211" TargetMode="External" /><Relationship Id="rId157" Type="http://schemas.openxmlformats.org/officeDocument/2006/relationships/hyperlink" Target="https://podminky.urs.cz/item/CS_URS_2022_02/998781201" TargetMode="External" /><Relationship Id="rId158" Type="http://schemas.openxmlformats.org/officeDocument/2006/relationships/hyperlink" Target="https://podminky.urs.cz/item/CS_URS_2022_02/783301313" TargetMode="External" /><Relationship Id="rId159" Type="http://schemas.openxmlformats.org/officeDocument/2006/relationships/hyperlink" Target="https://podminky.urs.cz/item/CS_URS_2022_02/783314101" TargetMode="External" /><Relationship Id="rId160" Type="http://schemas.openxmlformats.org/officeDocument/2006/relationships/hyperlink" Target="https://podminky.urs.cz/item/CS_URS_2022_02/783315101" TargetMode="External" /><Relationship Id="rId161" Type="http://schemas.openxmlformats.org/officeDocument/2006/relationships/hyperlink" Target="https://podminky.urs.cz/item/CS_URS_2022_02/783317101" TargetMode="External" /><Relationship Id="rId162" Type="http://schemas.openxmlformats.org/officeDocument/2006/relationships/hyperlink" Target="https://podminky.urs.cz/item/CS_URS_2022_02/783342101" TargetMode="External" /><Relationship Id="rId163" Type="http://schemas.openxmlformats.org/officeDocument/2006/relationships/hyperlink" Target="https://podminky.urs.cz/item/CS_URS_2022_02/783617615" TargetMode="External" /><Relationship Id="rId164" Type="http://schemas.openxmlformats.org/officeDocument/2006/relationships/hyperlink" Target="https://podminky.urs.cz/item/CS_URS_2022_02/784111001" TargetMode="External" /><Relationship Id="rId165" Type="http://schemas.openxmlformats.org/officeDocument/2006/relationships/hyperlink" Target="https://podminky.urs.cz/item/CS_URS_2022_02/784181101" TargetMode="External" /><Relationship Id="rId166" Type="http://schemas.openxmlformats.org/officeDocument/2006/relationships/hyperlink" Target="https://podminky.urs.cz/item/CS_URS_2022_02/784221101" TargetMode="External" /><Relationship Id="rId1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0001000" TargetMode="External" /><Relationship Id="rId4" Type="http://schemas.openxmlformats.org/officeDocument/2006/relationships/hyperlink" Target="https://podminky.urs.cz/item/CS_URS_2022_02/060001000" TargetMode="External" /><Relationship Id="rId5" Type="http://schemas.openxmlformats.org/officeDocument/2006/relationships/hyperlink" Target="https://podminky.urs.cz/item/CS_URS_2022_02/070001000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23/09-003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A ZMĚNA UŽÍVÁNÍ - ORDINACE PRAKTICKÉHO LÉKAŘE V DOMĚ PRO SENIORY ČP. 2031 ŽIŽKOVA, TURNOV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p.č. 865/3 v k.ú. Turnov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Turnov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ACTIV Projekce, s.r.o.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'ASŘ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'ASŘ - Stavební část'!P100</f>
        <v>0</v>
      </c>
      <c r="AV55" s="122">
        <f>'ASŘ - Stavební část'!J33</f>
        <v>0</v>
      </c>
      <c r="AW55" s="122">
        <f>'ASŘ - Stavební část'!J34</f>
        <v>0</v>
      </c>
      <c r="AX55" s="122">
        <f>'ASŘ - Stavební část'!J35</f>
        <v>0</v>
      </c>
      <c r="AY55" s="122">
        <f>'ASŘ - Stavební část'!J36</f>
        <v>0</v>
      </c>
      <c r="AZ55" s="122">
        <f>'ASŘ - Stavební část'!F33</f>
        <v>0</v>
      </c>
      <c r="BA55" s="122">
        <f>'ASŘ - Stavební část'!F34</f>
        <v>0</v>
      </c>
      <c r="BB55" s="122">
        <f>'ASŘ - Stavební část'!F35</f>
        <v>0</v>
      </c>
      <c r="BC55" s="122">
        <f>'ASŘ - Stavební část'!F36</f>
        <v>0</v>
      </c>
      <c r="BD55" s="124">
        <f>'ASŘ - Stavební část'!F37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'EL - Elektroinstalace'!J30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'EL - Elektroinstalace'!P79</f>
        <v>0</v>
      </c>
      <c r="AV56" s="122">
        <f>'EL - Elektroinstalace'!J33</f>
        <v>0</v>
      </c>
      <c r="AW56" s="122">
        <f>'EL - Elektroinstalace'!J34</f>
        <v>0</v>
      </c>
      <c r="AX56" s="122">
        <f>'EL - Elektroinstalace'!J35</f>
        <v>0</v>
      </c>
      <c r="AY56" s="122">
        <f>'EL - Elektroinstalace'!J36</f>
        <v>0</v>
      </c>
      <c r="AZ56" s="122">
        <f>'EL - Elektroinstalace'!F33</f>
        <v>0</v>
      </c>
      <c r="BA56" s="122">
        <f>'EL - Elektroinstalace'!F34</f>
        <v>0</v>
      </c>
      <c r="BB56" s="122">
        <f>'EL - Elektroinstalace'!F35</f>
        <v>0</v>
      </c>
      <c r="BC56" s="122">
        <f>'EL - Elektroinstalace'!F36</f>
        <v>0</v>
      </c>
      <c r="BD56" s="124">
        <f>'EL - Elektroinstalace'!F37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88</v>
      </c>
      <c r="E57" s="116"/>
      <c r="F57" s="116"/>
      <c r="G57" s="116"/>
      <c r="H57" s="116"/>
      <c r="I57" s="117"/>
      <c r="J57" s="116" t="s">
        <v>89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'VZT - Vzduchotechnika'!J30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1">
        <v>0</v>
      </c>
      <c r="AT57" s="122">
        <f>ROUND(SUM(AV57:AW57),2)</f>
        <v>0</v>
      </c>
      <c r="AU57" s="123">
        <f>'VZT - Vzduchotechnika'!P82</f>
        <v>0</v>
      </c>
      <c r="AV57" s="122">
        <f>'VZT - Vzduchotechnika'!J33</f>
        <v>0</v>
      </c>
      <c r="AW57" s="122">
        <f>'VZT - Vzduchotechnika'!J34</f>
        <v>0</v>
      </c>
      <c r="AX57" s="122">
        <f>'VZT - Vzduchotechnika'!J35</f>
        <v>0</v>
      </c>
      <c r="AY57" s="122">
        <f>'VZT - Vzduchotechnika'!J36</f>
        <v>0</v>
      </c>
      <c r="AZ57" s="122">
        <f>'VZT - Vzduchotechnika'!F33</f>
        <v>0</v>
      </c>
      <c r="BA57" s="122">
        <f>'VZT - Vzduchotechnika'!F34</f>
        <v>0</v>
      </c>
      <c r="BB57" s="122">
        <f>'VZT - Vzduchotechnika'!F35</f>
        <v>0</v>
      </c>
      <c r="BC57" s="122">
        <f>'VZT - Vzduchotechnika'!F36</f>
        <v>0</v>
      </c>
      <c r="BD57" s="124">
        <f>'VZT - Vzduchotechnika'!F37</f>
        <v>0</v>
      </c>
      <c r="BE57" s="7"/>
      <c r="BT57" s="125" t="s">
        <v>82</v>
      </c>
      <c r="BV57" s="125" t="s">
        <v>76</v>
      </c>
      <c r="BW57" s="125" t="s">
        <v>90</v>
      </c>
      <c r="BX57" s="125" t="s">
        <v>5</v>
      </c>
      <c r="CL57" s="125" t="s">
        <v>19</v>
      </c>
      <c r="CM57" s="125" t="s">
        <v>84</v>
      </c>
    </row>
    <row r="58" s="7" customFormat="1" ht="16.5" customHeight="1">
      <c r="A58" s="113" t="s">
        <v>78</v>
      </c>
      <c r="B58" s="114"/>
      <c r="C58" s="115"/>
      <c r="D58" s="116" t="s">
        <v>91</v>
      </c>
      <c r="E58" s="116"/>
      <c r="F58" s="116"/>
      <c r="G58" s="116"/>
      <c r="H58" s="116"/>
      <c r="I58" s="117"/>
      <c r="J58" s="116" t="s">
        <v>92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'ÚT - Vytápění'!J30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81</v>
      </c>
      <c r="AR58" s="120"/>
      <c r="AS58" s="121">
        <v>0</v>
      </c>
      <c r="AT58" s="122">
        <f>ROUND(SUM(AV58:AW58),2)</f>
        <v>0</v>
      </c>
      <c r="AU58" s="123">
        <f>'ÚT - Vytápění'!P83</f>
        <v>0</v>
      </c>
      <c r="AV58" s="122">
        <f>'ÚT - Vytápění'!J33</f>
        <v>0</v>
      </c>
      <c r="AW58" s="122">
        <f>'ÚT - Vytápění'!J34</f>
        <v>0</v>
      </c>
      <c r="AX58" s="122">
        <f>'ÚT - Vytápění'!J35</f>
        <v>0</v>
      </c>
      <c r="AY58" s="122">
        <f>'ÚT - Vytápění'!J36</f>
        <v>0</v>
      </c>
      <c r="AZ58" s="122">
        <f>'ÚT - Vytápění'!F33</f>
        <v>0</v>
      </c>
      <c r="BA58" s="122">
        <f>'ÚT - Vytápění'!F34</f>
        <v>0</v>
      </c>
      <c r="BB58" s="122">
        <f>'ÚT - Vytápění'!F35</f>
        <v>0</v>
      </c>
      <c r="BC58" s="122">
        <f>'ÚT - Vytápění'!F36</f>
        <v>0</v>
      </c>
      <c r="BD58" s="124">
        <f>'ÚT - Vytápění'!F37</f>
        <v>0</v>
      </c>
      <c r="BE58" s="7"/>
      <c r="BT58" s="125" t="s">
        <v>82</v>
      </c>
      <c r="BV58" s="125" t="s">
        <v>76</v>
      </c>
      <c r="BW58" s="125" t="s">
        <v>93</v>
      </c>
      <c r="BX58" s="125" t="s">
        <v>5</v>
      </c>
      <c r="CL58" s="125" t="s">
        <v>19</v>
      </c>
      <c r="CM58" s="125" t="s">
        <v>84</v>
      </c>
    </row>
    <row r="59" s="7" customFormat="1" ht="16.5" customHeight="1">
      <c r="A59" s="113" t="s">
        <v>78</v>
      </c>
      <c r="B59" s="114"/>
      <c r="C59" s="115"/>
      <c r="D59" s="116" t="s">
        <v>94</v>
      </c>
      <c r="E59" s="116"/>
      <c r="F59" s="116"/>
      <c r="G59" s="116"/>
      <c r="H59" s="116"/>
      <c r="I59" s="117"/>
      <c r="J59" s="116" t="s">
        <v>95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'VRN - Vedlejší rozpočtové...'!J30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81</v>
      </c>
      <c r="AR59" s="120"/>
      <c r="AS59" s="126">
        <v>0</v>
      </c>
      <c r="AT59" s="127">
        <f>ROUND(SUM(AV59:AW59),2)</f>
        <v>0</v>
      </c>
      <c r="AU59" s="128">
        <f>'VRN - Vedlejší rozpočtové...'!P85</f>
        <v>0</v>
      </c>
      <c r="AV59" s="127">
        <f>'VRN - Vedlejší rozpočtové...'!J33</f>
        <v>0</v>
      </c>
      <c r="AW59" s="127">
        <f>'VRN - Vedlejší rozpočtové...'!J34</f>
        <v>0</v>
      </c>
      <c r="AX59" s="127">
        <f>'VRN - Vedlejší rozpočtové...'!J35</f>
        <v>0</v>
      </c>
      <c r="AY59" s="127">
        <f>'VRN - Vedlejší rozpočtové...'!J36</f>
        <v>0</v>
      </c>
      <c r="AZ59" s="127">
        <f>'VRN - Vedlejší rozpočtové...'!F33</f>
        <v>0</v>
      </c>
      <c r="BA59" s="127">
        <f>'VRN - Vedlejší rozpočtové...'!F34</f>
        <v>0</v>
      </c>
      <c r="BB59" s="127">
        <f>'VRN - Vedlejší rozpočtové...'!F35</f>
        <v>0</v>
      </c>
      <c r="BC59" s="127">
        <f>'VRN - Vedlejší rozpočtové...'!F36</f>
        <v>0</v>
      </c>
      <c r="BD59" s="129">
        <f>'VRN - Vedlejší rozpočtové...'!F37</f>
        <v>0</v>
      </c>
      <c r="BE59" s="7"/>
      <c r="BT59" s="125" t="s">
        <v>82</v>
      </c>
      <c r="BV59" s="125" t="s">
        <v>76</v>
      </c>
      <c r="BW59" s="125" t="s">
        <v>96</v>
      </c>
      <c r="BX59" s="125" t="s">
        <v>5</v>
      </c>
      <c r="CL59" s="125" t="s">
        <v>19</v>
      </c>
      <c r="CM59" s="125" t="s">
        <v>84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/tNMipGjpJYPbiLFc11Pkyi88P5clJp27ojJxYzFa603aCGjQ9XNXH2MXMhKj2vouiW/8Ze4a4vo8cVun0wzDw==" hashValue="r/ZVYhaG+5eiWx8ItWsBTi2Okiz9RtdBQXBVI7H9Bh6ZAAHmD9A91UABSKRMemb+foKAiyLxE3ezu7McRIBKSQ==" algorithmName="SHA-512" password="EEA3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SŘ - Stavební část'!C2" display="/"/>
    <hyperlink ref="A56" location="'EL - Elektroinstalace'!C2" display="/"/>
    <hyperlink ref="A57" location="'VZT - Vzduchotechnika'!C2" display="/"/>
    <hyperlink ref="A58" location="'ÚT - Vytápění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  <c r="AZ2" s="130" t="s">
        <v>97</v>
      </c>
      <c r="BA2" s="130" t="s">
        <v>98</v>
      </c>
      <c r="BB2" s="130" t="s">
        <v>99</v>
      </c>
      <c r="BC2" s="130" t="s">
        <v>100</v>
      </c>
      <c r="BD2" s="13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  <c r="AZ3" s="130" t="s">
        <v>101</v>
      </c>
      <c r="BA3" s="130" t="s">
        <v>102</v>
      </c>
      <c r="BB3" s="130" t="s">
        <v>99</v>
      </c>
      <c r="BC3" s="130" t="s">
        <v>103</v>
      </c>
      <c r="BD3" s="130" t="s">
        <v>84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  <c r="AZ4" s="130" t="s">
        <v>105</v>
      </c>
      <c r="BA4" s="130" t="s">
        <v>19</v>
      </c>
      <c r="BB4" s="130" t="s">
        <v>99</v>
      </c>
      <c r="BC4" s="130" t="s">
        <v>106</v>
      </c>
      <c r="BD4" s="130" t="s">
        <v>84</v>
      </c>
    </row>
    <row r="5" s="1" customFormat="1" ht="6.96" customHeight="1">
      <c r="B5" s="22"/>
      <c r="L5" s="22"/>
      <c r="AZ5" s="130" t="s">
        <v>107</v>
      </c>
      <c r="BA5" s="130" t="s">
        <v>19</v>
      </c>
      <c r="BB5" s="130" t="s">
        <v>99</v>
      </c>
      <c r="BC5" s="130" t="s">
        <v>108</v>
      </c>
      <c r="BD5" s="130" t="s">
        <v>84</v>
      </c>
    </row>
    <row r="6" s="1" customFormat="1" ht="12" customHeight="1">
      <c r="B6" s="22"/>
      <c r="D6" s="135" t="s">
        <v>16</v>
      </c>
      <c r="L6" s="22"/>
      <c r="AZ6" s="130" t="s">
        <v>109</v>
      </c>
      <c r="BA6" s="130" t="s">
        <v>19</v>
      </c>
      <c r="BB6" s="130" t="s">
        <v>99</v>
      </c>
      <c r="BC6" s="130" t="s">
        <v>110</v>
      </c>
      <c r="BD6" s="130" t="s">
        <v>84</v>
      </c>
    </row>
    <row r="7" s="1" customFormat="1" ht="39.75" customHeight="1">
      <c r="B7" s="22"/>
      <c r="E7" s="136" t="str">
        <f>'Rekapitulace stavby'!K6</f>
        <v>STAVEBNÍ ÚPRAVY A ZMĚNA UŽÍVÁNÍ - ORDINACE PRAKTICKÉHO LÉKAŘE V DOMĚ PRO SENIORY ČP. 2031 ŽIŽKOVA, TURNOV</v>
      </c>
      <c r="F7" s="135"/>
      <c r="G7" s="135"/>
      <c r="H7" s="135"/>
      <c r="L7" s="22"/>
      <c r="AZ7" s="130" t="s">
        <v>111</v>
      </c>
      <c r="BA7" s="130" t="s">
        <v>19</v>
      </c>
      <c r="BB7" s="130" t="s">
        <v>99</v>
      </c>
      <c r="BC7" s="130" t="s">
        <v>112</v>
      </c>
      <c r="BD7" s="130" t="s">
        <v>84</v>
      </c>
    </row>
    <row r="8" s="2" customFormat="1" ht="12" customHeight="1">
      <c r="A8" s="40"/>
      <c r="B8" s="46"/>
      <c r="C8" s="40"/>
      <c r="D8" s="135" t="s">
        <v>113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0" t="s">
        <v>114</v>
      </c>
      <c r="BA8" s="130" t="s">
        <v>19</v>
      </c>
      <c r="BB8" s="130" t="s">
        <v>115</v>
      </c>
      <c r="BC8" s="130" t="s">
        <v>116</v>
      </c>
      <c r="BD8" s="130" t="s">
        <v>84</v>
      </c>
    </row>
    <row r="9" s="2" customFormat="1" ht="16.5" customHeight="1">
      <c r="A9" s="40"/>
      <c r="B9" s="46"/>
      <c r="C9" s="40"/>
      <c r="D9" s="40"/>
      <c r="E9" s="138" t="s">
        <v>117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0" t="s">
        <v>118</v>
      </c>
      <c r="BA9" s="130" t="s">
        <v>19</v>
      </c>
      <c r="BB9" s="130" t="s">
        <v>99</v>
      </c>
      <c r="BC9" s="130" t="s">
        <v>119</v>
      </c>
      <c r="BD9" s="130" t="s">
        <v>84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0" t="s">
        <v>120</v>
      </c>
      <c r="BA10" s="130" t="s">
        <v>19</v>
      </c>
      <c r="BB10" s="130" t="s">
        <v>99</v>
      </c>
      <c r="BC10" s="130" t="s">
        <v>121</v>
      </c>
      <c r="BD10" s="130" t="s">
        <v>84</v>
      </c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0" t="s">
        <v>122</v>
      </c>
      <c r="BA11" s="130" t="s">
        <v>19</v>
      </c>
      <c r="BB11" s="130" t="s">
        <v>99</v>
      </c>
      <c r="BC11" s="130" t="s">
        <v>123</v>
      </c>
      <c r="BD11" s="130" t="s">
        <v>84</v>
      </c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20. 12. 2023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0" t="s">
        <v>124</v>
      </c>
      <c r="BA12" s="130" t="s">
        <v>19</v>
      </c>
      <c r="BB12" s="130" t="s">
        <v>99</v>
      </c>
      <c r="BC12" s="130" t="s">
        <v>125</v>
      </c>
      <c r="BD12" s="130" t="s">
        <v>84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0" t="s">
        <v>126</v>
      </c>
      <c r="BA13" s="130" t="s">
        <v>19</v>
      </c>
      <c r="BB13" s="130" t="s">
        <v>99</v>
      </c>
      <c r="BC13" s="130" t="s">
        <v>127</v>
      </c>
      <c r="BD13" s="130" t="s">
        <v>84</v>
      </c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0" t="s">
        <v>128</v>
      </c>
      <c r="BA14" s="130" t="s">
        <v>19</v>
      </c>
      <c r="BB14" s="130" t="s">
        <v>99</v>
      </c>
      <c r="BC14" s="130" t="s">
        <v>129</v>
      </c>
      <c r="BD14" s="130" t="s">
        <v>84</v>
      </c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ROUND(J100,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ROUND((SUM(BE100:BE1056)),  2)</f>
        <v>0</v>
      </c>
      <c r="G33" s="40"/>
      <c r="H33" s="40"/>
      <c r="I33" s="151">
        <v>0.20999999999999999</v>
      </c>
      <c r="J33" s="150">
        <f>ROUND(((SUM(BE100:BE1056))*I33),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ROUND((SUM(BF100:BF1056)),  2)</f>
        <v>0</v>
      </c>
      <c r="G34" s="40"/>
      <c r="H34" s="40"/>
      <c r="I34" s="151">
        <v>0.14999999999999999</v>
      </c>
      <c r="J34" s="150">
        <f>ROUND(((SUM(BF100:BF1056))*I34),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ROUND((SUM(BG100:BG1056)),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ROUND((SUM(BH100:BH1056)),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ROUND((SUM(BI100:BI1056)),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39.75" customHeight="1">
      <c r="A48" s="40"/>
      <c r="B48" s="41"/>
      <c r="C48" s="42"/>
      <c r="D48" s="42"/>
      <c r="E48" s="163" t="str">
        <f>E7</f>
        <v>STAVEBNÍ ÚPRAVY A ZMĚNA UŽÍVÁNÍ - ORDINACE PRAKTICKÉHO LÉKAŘE V DOMĚ PRO SENIORY ČP. 2031 ŽIŽKOVA, TURNOV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ASŘ - Stavební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p.č. 865/3 v k.ú. Turnov</v>
      </c>
      <c r="G52" s="42"/>
      <c r="H52" s="42"/>
      <c r="I52" s="34" t="s">
        <v>23</v>
      </c>
      <c r="J52" s="74" t="str">
        <f>IF(J12="","",J12)</f>
        <v>20. 12. 2023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131</v>
      </c>
      <c r="D57" s="165"/>
      <c r="E57" s="165"/>
      <c r="F57" s="165"/>
      <c r="G57" s="165"/>
      <c r="H57" s="165"/>
      <c r="I57" s="165"/>
      <c r="J57" s="166" t="s">
        <v>132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133</v>
      </c>
    </row>
    <row r="60" s="9" customFormat="1" ht="24.96" customHeight="1">
      <c r="A60" s="9"/>
      <c r="B60" s="168"/>
      <c r="C60" s="169"/>
      <c r="D60" s="170" t="s">
        <v>134</v>
      </c>
      <c r="E60" s="171"/>
      <c r="F60" s="171"/>
      <c r="G60" s="171"/>
      <c r="H60" s="171"/>
      <c r="I60" s="171"/>
      <c r="J60" s="172">
        <f>J101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135</v>
      </c>
      <c r="E61" s="177"/>
      <c r="F61" s="177"/>
      <c r="G61" s="177"/>
      <c r="H61" s="177"/>
      <c r="I61" s="177"/>
      <c r="J61" s="178">
        <f>J102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136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137</v>
      </c>
      <c r="E63" s="177"/>
      <c r="F63" s="177"/>
      <c r="G63" s="177"/>
      <c r="H63" s="177"/>
      <c r="I63" s="177"/>
      <c r="J63" s="178">
        <f>J234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138</v>
      </c>
      <c r="E64" s="177"/>
      <c r="F64" s="177"/>
      <c r="G64" s="177"/>
      <c r="H64" s="177"/>
      <c r="I64" s="177"/>
      <c r="J64" s="178">
        <f>J356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139</v>
      </c>
      <c r="E65" s="177"/>
      <c r="F65" s="177"/>
      <c r="G65" s="177"/>
      <c r="H65" s="177"/>
      <c r="I65" s="177"/>
      <c r="J65" s="178">
        <f>J364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140</v>
      </c>
      <c r="E66" s="177"/>
      <c r="F66" s="177"/>
      <c r="G66" s="177"/>
      <c r="H66" s="177"/>
      <c r="I66" s="177"/>
      <c r="J66" s="178">
        <f>J376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141</v>
      </c>
      <c r="E67" s="171"/>
      <c r="F67" s="171"/>
      <c r="G67" s="171"/>
      <c r="H67" s="171"/>
      <c r="I67" s="171"/>
      <c r="J67" s="172">
        <f>J379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142</v>
      </c>
      <c r="E68" s="177"/>
      <c r="F68" s="177"/>
      <c r="G68" s="177"/>
      <c r="H68" s="177"/>
      <c r="I68" s="177"/>
      <c r="J68" s="178">
        <f>J380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143</v>
      </c>
      <c r="E69" s="177"/>
      <c r="F69" s="177"/>
      <c r="G69" s="177"/>
      <c r="H69" s="177"/>
      <c r="I69" s="177"/>
      <c r="J69" s="178">
        <f>J431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144</v>
      </c>
      <c r="E70" s="177"/>
      <c r="F70" s="177"/>
      <c r="G70" s="177"/>
      <c r="H70" s="177"/>
      <c r="I70" s="177"/>
      <c r="J70" s="178">
        <f>J508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145</v>
      </c>
      <c r="E71" s="177"/>
      <c r="F71" s="177"/>
      <c r="G71" s="177"/>
      <c r="H71" s="177"/>
      <c r="I71" s="177"/>
      <c r="J71" s="178">
        <f>J572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146</v>
      </c>
      <c r="E72" s="177"/>
      <c r="F72" s="177"/>
      <c r="G72" s="177"/>
      <c r="H72" s="177"/>
      <c r="I72" s="177"/>
      <c r="J72" s="178">
        <f>J592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147</v>
      </c>
      <c r="E73" s="177"/>
      <c r="F73" s="177"/>
      <c r="G73" s="177"/>
      <c r="H73" s="177"/>
      <c r="I73" s="177"/>
      <c r="J73" s="178">
        <f>J595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148</v>
      </c>
      <c r="E74" s="177"/>
      <c r="F74" s="177"/>
      <c r="G74" s="177"/>
      <c r="H74" s="177"/>
      <c r="I74" s="177"/>
      <c r="J74" s="178">
        <f>J736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149</v>
      </c>
      <c r="E75" s="177"/>
      <c r="F75" s="177"/>
      <c r="G75" s="177"/>
      <c r="H75" s="177"/>
      <c r="I75" s="177"/>
      <c r="J75" s="178">
        <f>J747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150</v>
      </c>
      <c r="E76" s="177"/>
      <c r="F76" s="177"/>
      <c r="G76" s="177"/>
      <c r="H76" s="177"/>
      <c r="I76" s="177"/>
      <c r="J76" s="178">
        <f>J809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151</v>
      </c>
      <c r="E77" s="177"/>
      <c r="F77" s="177"/>
      <c r="G77" s="177"/>
      <c r="H77" s="177"/>
      <c r="I77" s="177"/>
      <c r="J77" s="178">
        <f>J854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152</v>
      </c>
      <c r="E78" s="177"/>
      <c r="F78" s="177"/>
      <c r="G78" s="177"/>
      <c r="H78" s="177"/>
      <c r="I78" s="177"/>
      <c r="J78" s="178">
        <f>J903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153</v>
      </c>
      <c r="E79" s="177"/>
      <c r="F79" s="177"/>
      <c r="G79" s="177"/>
      <c r="H79" s="177"/>
      <c r="I79" s="177"/>
      <c r="J79" s="178">
        <f>J952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154</v>
      </c>
      <c r="E80" s="177"/>
      <c r="F80" s="177"/>
      <c r="G80" s="177"/>
      <c r="H80" s="177"/>
      <c r="I80" s="177"/>
      <c r="J80" s="178">
        <f>J988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155</v>
      </c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39.75" customHeight="1">
      <c r="A90" s="40"/>
      <c r="B90" s="41"/>
      <c r="C90" s="42"/>
      <c r="D90" s="42"/>
      <c r="E90" s="163" t="str">
        <f>E7</f>
        <v>STAVEBNÍ ÚPRAVY A ZMĚNA UŽÍVÁNÍ - ORDINACE PRAKTICKÉHO LÉKAŘE V DOMĚ PRO SENIORY ČP. 2031 ŽIŽKOVA, TURNOV</v>
      </c>
      <c r="F90" s="34"/>
      <c r="G90" s="34"/>
      <c r="H90" s="34"/>
      <c r="I90" s="42"/>
      <c r="J90" s="42"/>
      <c r="K90" s="42"/>
      <c r="L90" s="13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113</v>
      </c>
      <c r="D91" s="42"/>
      <c r="E91" s="42"/>
      <c r="F91" s="42"/>
      <c r="G91" s="42"/>
      <c r="H91" s="42"/>
      <c r="I91" s="42"/>
      <c r="J91" s="42"/>
      <c r="K91" s="42"/>
      <c r="L91" s="13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ASŘ - Stavební část</v>
      </c>
      <c r="F92" s="42"/>
      <c r="G92" s="42"/>
      <c r="H92" s="42"/>
      <c r="I92" s="42"/>
      <c r="J92" s="42"/>
      <c r="K92" s="42"/>
      <c r="L92" s="13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F12</f>
        <v>na p.č. 865/3 v k.ú. Turnov</v>
      </c>
      <c r="G94" s="42"/>
      <c r="H94" s="42"/>
      <c r="I94" s="34" t="s">
        <v>23</v>
      </c>
      <c r="J94" s="74" t="str">
        <f>IF(J12="","",J12)</f>
        <v>20. 12. 2023</v>
      </c>
      <c r="K94" s="42"/>
      <c r="L94" s="13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25</v>
      </c>
      <c r="D96" s="42"/>
      <c r="E96" s="42"/>
      <c r="F96" s="29" t="str">
        <f>E15</f>
        <v>Město Turnov</v>
      </c>
      <c r="G96" s="42"/>
      <c r="H96" s="42"/>
      <c r="I96" s="34" t="s">
        <v>32</v>
      </c>
      <c r="J96" s="38" t="str">
        <f>E21</f>
        <v>ACTIV Projekce, s.r.o.</v>
      </c>
      <c r="K96" s="42"/>
      <c r="L96" s="13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30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 xml:space="preserve"> </v>
      </c>
      <c r="K97" s="42"/>
      <c r="L97" s="13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0"/>
      <c r="B99" s="181"/>
      <c r="C99" s="182" t="s">
        <v>156</v>
      </c>
      <c r="D99" s="183" t="s">
        <v>59</v>
      </c>
      <c r="E99" s="183" t="s">
        <v>55</v>
      </c>
      <c r="F99" s="183" t="s">
        <v>56</v>
      </c>
      <c r="G99" s="183" t="s">
        <v>157</v>
      </c>
      <c r="H99" s="183" t="s">
        <v>158</v>
      </c>
      <c r="I99" s="183" t="s">
        <v>159</v>
      </c>
      <c r="J99" s="183" t="s">
        <v>132</v>
      </c>
      <c r="K99" s="184" t="s">
        <v>160</v>
      </c>
      <c r="L99" s="185"/>
      <c r="M99" s="94" t="s">
        <v>19</v>
      </c>
      <c r="N99" s="95" t="s">
        <v>44</v>
      </c>
      <c r="O99" s="95" t="s">
        <v>161</v>
      </c>
      <c r="P99" s="95" t="s">
        <v>162</v>
      </c>
      <c r="Q99" s="95" t="s">
        <v>163</v>
      </c>
      <c r="R99" s="95" t="s">
        <v>164</v>
      </c>
      <c r="S99" s="95" t="s">
        <v>165</v>
      </c>
      <c r="T99" s="96" t="s">
        <v>166</v>
      </c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</row>
    <row r="100" s="2" customFormat="1" ht="22.8" customHeight="1">
      <c r="A100" s="40"/>
      <c r="B100" s="41"/>
      <c r="C100" s="101" t="s">
        <v>167</v>
      </c>
      <c r="D100" s="42"/>
      <c r="E100" s="42"/>
      <c r="F100" s="42"/>
      <c r="G100" s="42"/>
      <c r="H100" s="42"/>
      <c r="I100" s="42"/>
      <c r="J100" s="186">
        <f>BK100</f>
        <v>0</v>
      </c>
      <c r="K100" s="42"/>
      <c r="L100" s="46"/>
      <c r="M100" s="97"/>
      <c r="N100" s="187"/>
      <c r="O100" s="98"/>
      <c r="P100" s="188">
        <f>P101+P379</f>
        <v>0</v>
      </c>
      <c r="Q100" s="98"/>
      <c r="R100" s="188">
        <f>R101+R379</f>
        <v>10.433964709999998</v>
      </c>
      <c r="S100" s="98"/>
      <c r="T100" s="189">
        <f>T101+T379</f>
        <v>6.4193285000000007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73</v>
      </c>
      <c r="AU100" s="19" t="s">
        <v>133</v>
      </c>
      <c r="BK100" s="190">
        <f>BK101+BK379</f>
        <v>0</v>
      </c>
    </row>
    <row r="101" s="12" customFormat="1" ht="25.92" customHeight="1">
      <c r="A101" s="12"/>
      <c r="B101" s="191"/>
      <c r="C101" s="192"/>
      <c r="D101" s="193" t="s">
        <v>73</v>
      </c>
      <c r="E101" s="194" t="s">
        <v>168</v>
      </c>
      <c r="F101" s="194" t="s">
        <v>169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P102+P108+P234+P364+P376</f>
        <v>0</v>
      </c>
      <c r="Q101" s="199"/>
      <c r="R101" s="200">
        <f>R102+R108+R234+R364+R376</f>
        <v>3.9376538999999995</v>
      </c>
      <c r="S101" s="199"/>
      <c r="T101" s="201">
        <f>T102+T108+T234+T364+T376</f>
        <v>5.9394500000000008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82</v>
      </c>
      <c r="AT101" s="203" t="s">
        <v>73</v>
      </c>
      <c r="AU101" s="203" t="s">
        <v>74</v>
      </c>
      <c r="AY101" s="202" t="s">
        <v>170</v>
      </c>
      <c r="BK101" s="204">
        <f>BK102+BK108+BK234+BK364+BK376</f>
        <v>0</v>
      </c>
    </row>
    <row r="102" s="12" customFormat="1" ht="22.8" customHeight="1">
      <c r="A102" s="12"/>
      <c r="B102" s="191"/>
      <c r="C102" s="192"/>
      <c r="D102" s="193" t="s">
        <v>73</v>
      </c>
      <c r="E102" s="205" t="s">
        <v>171</v>
      </c>
      <c r="F102" s="205" t="s">
        <v>172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SUM(P103:P107)</f>
        <v>0</v>
      </c>
      <c r="Q102" s="199"/>
      <c r="R102" s="200">
        <f>SUM(R103:R107)</f>
        <v>0.29228490000000001</v>
      </c>
      <c r="S102" s="199"/>
      <c r="T102" s="201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82</v>
      </c>
      <c r="AT102" s="203" t="s">
        <v>73</v>
      </c>
      <c r="AU102" s="203" t="s">
        <v>82</v>
      </c>
      <c r="AY102" s="202" t="s">
        <v>170</v>
      </c>
      <c r="BK102" s="204">
        <f>SUM(BK103:BK107)</f>
        <v>0</v>
      </c>
    </row>
    <row r="103" s="2" customFormat="1" ht="49.05" customHeight="1">
      <c r="A103" s="40"/>
      <c r="B103" s="41"/>
      <c r="C103" s="207" t="s">
        <v>82</v>
      </c>
      <c r="D103" s="207" t="s">
        <v>173</v>
      </c>
      <c r="E103" s="208" t="s">
        <v>174</v>
      </c>
      <c r="F103" s="209" t="s">
        <v>175</v>
      </c>
      <c r="G103" s="210" t="s">
        <v>99</v>
      </c>
      <c r="H103" s="211">
        <v>3.6899999999999999</v>
      </c>
      <c r="I103" s="212"/>
      <c r="J103" s="213">
        <f>ROUND(I103*H103,2)</f>
        <v>0</v>
      </c>
      <c r="K103" s="209" t="s">
        <v>176</v>
      </c>
      <c r="L103" s="46"/>
      <c r="M103" s="214" t="s">
        <v>19</v>
      </c>
      <c r="N103" s="215" t="s">
        <v>45</v>
      </c>
      <c r="O103" s="86"/>
      <c r="P103" s="216">
        <f>O103*H103</f>
        <v>0</v>
      </c>
      <c r="Q103" s="216">
        <v>0.079210000000000003</v>
      </c>
      <c r="R103" s="216">
        <f>Q103*H103</f>
        <v>0.29228490000000001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177</v>
      </c>
      <c r="AT103" s="218" t="s">
        <v>173</v>
      </c>
      <c r="AU103" s="218" t="s">
        <v>84</v>
      </c>
      <c r="AY103" s="19" t="s">
        <v>170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177</v>
      </c>
      <c r="BM103" s="218" t="s">
        <v>178</v>
      </c>
    </row>
    <row r="104" s="2" customFormat="1">
      <c r="A104" s="40"/>
      <c r="B104" s="41"/>
      <c r="C104" s="42"/>
      <c r="D104" s="220" t="s">
        <v>179</v>
      </c>
      <c r="E104" s="42"/>
      <c r="F104" s="221" t="s">
        <v>180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179</v>
      </c>
      <c r="AU104" s="19" t="s">
        <v>84</v>
      </c>
    </row>
    <row r="105" s="13" customFormat="1">
      <c r="A105" s="13"/>
      <c r="B105" s="225"/>
      <c r="C105" s="226"/>
      <c r="D105" s="227" t="s">
        <v>181</v>
      </c>
      <c r="E105" s="228" t="s">
        <v>19</v>
      </c>
      <c r="F105" s="229" t="s">
        <v>182</v>
      </c>
      <c r="G105" s="226"/>
      <c r="H105" s="230">
        <v>1.845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181</v>
      </c>
      <c r="AU105" s="236" t="s">
        <v>84</v>
      </c>
      <c r="AV105" s="13" t="s">
        <v>84</v>
      </c>
      <c r="AW105" s="13" t="s">
        <v>35</v>
      </c>
      <c r="AX105" s="13" t="s">
        <v>74</v>
      </c>
      <c r="AY105" s="236" t="s">
        <v>170</v>
      </c>
    </row>
    <row r="106" s="13" customFormat="1">
      <c r="A106" s="13"/>
      <c r="B106" s="225"/>
      <c r="C106" s="226"/>
      <c r="D106" s="227" t="s">
        <v>181</v>
      </c>
      <c r="E106" s="228" t="s">
        <v>19</v>
      </c>
      <c r="F106" s="229" t="s">
        <v>183</v>
      </c>
      <c r="G106" s="226"/>
      <c r="H106" s="230">
        <v>1.845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181</v>
      </c>
      <c r="AU106" s="236" t="s">
        <v>84</v>
      </c>
      <c r="AV106" s="13" t="s">
        <v>84</v>
      </c>
      <c r="AW106" s="13" t="s">
        <v>35</v>
      </c>
      <c r="AX106" s="13" t="s">
        <v>74</v>
      </c>
      <c r="AY106" s="236" t="s">
        <v>170</v>
      </c>
    </row>
    <row r="107" s="14" customFormat="1">
      <c r="A107" s="14"/>
      <c r="B107" s="237"/>
      <c r="C107" s="238"/>
      <c r="D107" s="227" t="s">
        <v>181</v>
      </c>
      <c r="E107" s="239" t="s">
        <v>19</v>
      </c>
      <c r="F107" s="240" t="s">
        <v>184</v>
      </c>
      <c r="G107" s="238"/>
      <c r="H107" s="241">
        <v>3.6899999999999999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181</v>
      </c>
      <c r="AU107" s="247" t="s">
        <v>84</v>
      </c>
      <c r="AV107" s="14" t="s">
        <v>177</v>
      </c>
      <c r="AW107" s="14" t="s">
        <v>35</v>
      </c>
      <c r="AX107" s="14" t="s">
        <v>82</v>
      </c>
      <c r="AY107" s="247" t="s">
        <v>170</v>
      </c>
    </row>
    <row r="108" s="12" customFormat="1" ht="22.8" customHeight="1">
      <c r="A108" s="12"/>
      <c r="B108" s="191"/>
      <c r="C108" s="192"/>
      <c r="D108" s="193" t="s">
        <v>73</v>
      </c>
      <c r="E108" s="205" t="s">
        <v>185</v>
      </c>
      <c r="F108" s="205" t="s">
        <v>186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SUM(P109:P233)</f>
        <v>0</v>
      </c>
      <c r="Q108" s="199"/>
      <c r="R108" s="200">
        <f>SUM(R109:R233)</f>
        <v>3.6023265999999996</v>
      </c>
      <c r="S108" s="199"/>
      <c r="T108" s="201">
        <f>SUM(T109:T233)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82</v>
      </c>
      <c r="AT108" s="203" t="s">
        <v>73</v>
      </c>
      <c r="AU108" s="203" t="s">
        <v>82</v>
      </c>
      <c r="AY108" s="202" t="s">
        <v>170</v>
      </c>
      <c r="BK108" s="204">
        <f>SUM(BK109:BK233)</f>
        <v>0</v>
      </c>
    </row>
    <row r="109" s="2" customFormat="1" ht="49.05" customHeight="1">
      <c r="A109" s="40"/>
      <c r="B109" s="41"/>
      <c r="C109" s="207" t="s">
        <v>84</v>
      </c>
      <c r="D109" s="207" t="s">
        <v>173</v>
      </c>
      <c r="E109" s="208" t="s">
        <v>187</v>
      </c>
      <c r="F109" s="209" t="s">
        <v>188</v>
      </c>
      <c r="G109" s="210" t="s">
        <v>99</v>
      </c>
      <c r="H109" s="211">
        <v>78.989999999999995</v>
      </c>
      <c r="I109" s="212"/>
      <c r="J109" s="213">
        <f>ROUND(I109*H109,2)</f>
        <v>0</v>
      </c>
      <c r="K109" s="209" t="s">
        <v>176</v>
      </c>
      <c r="L109" s="46"/>
      <c r="M109" s="214" t="s">
        <v>19</v>
      </c>
      <c r="N109" s="215" t="s">
        <v>45</v>
      </c>
      <c r="O109" s="86"/>
      <c r="P109" s="216">
        <f>O109*H109</f>
        <v>0</v>
      </c>
      <c r="Q109" s="216">
        <v>0.0091999999999999998</v>
      </c>
      <c r="R109" s="216">
        <f>Q109*H109</f>
        <v>0.72670799999999991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177</v>
      </c>
      <c r="AT109" s="218" t="s">
        <v>173</v>
      </c>
      <c r="AU109" s="218" t="s">
        <v>84</v>
      </c>
      <c r="AY109" s="19" t="s">
        <v>170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ROUND(I109*H109,2)</f>
        <v>0</v>
      </c>
      <c r="BL109" s="19" t="s">
        <v>177</v>
      </c>
      <c r="BM109" s="218" t="s">
        <v>189</v>
      </c>
    </row>
    <row r="110" s="2" customFormat="1">
      <c r="A110" s="40"/>
      <c r="B110" s="41"/>
      <c r="C110" s="42"/>
      <c r="D110" s="220" t="s">
        <v>179</v>
      </c>
      <c r="E110" s="42"/>
      <c r="F110" s="221" t="s">
        <v>190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179</v>
      </c>
      <c r="AU110" s="19" t="s">
        <v>84</v>
      </c>
    </row>
    <row r="111" s="13" customFormat="1">
      <c r="A111" s="13"/>
      <c r="B111" s="225"/>
      <c r="C111" s="226"/>
      <c r="D111" s="227" t="s">
        <v>181</v>
      </c>
      <c r="E111" s="228" t="s">
        <v>19</v>
      </c>
      <c r="F111" s="229" t="s">
        <v>191</v>
      </c>
      <c r="G111" s="226"/>
      <c r="H111" s="230">
        <v>28.120000000000001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181</v>
      </c>
      <c r="AU111" s="236" t="s">
        <v>84</v>
      </c>
      <c r="AV111" s="13" t="s">
        <v>84</v>
      </c>
      <c r="AW111" s="13" t="s">
        <v>35</v>
      </c>
      <c r="AX111" s="13" t="s">
        <v>74</v>
      </c>
      <c r="AY111" s="236" t="s">
        <v>170</v>
      </c>
    </row>
    <row r="112" s="13" customFormat="1">
      <c r="A112" s="13"/>
      <c r="B112" s="225"/>
      <c r="C112" s="226"/>
      <c r="D112" s="227" t="s">
        <v>181</v>
      </c>
      <c r="E112" s="228" t="s">
        <v>19</v>
      </c>
      <c r="F112" s="229" t="s">
        <v>192</v>
      </c>
      <c r="G112" s="226"/>
      <c r="H112" s="230">
        <v>28.68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181</v>
      </c>
      <c r="AU112" s="236" t="s">
        <v>84</v>
      </c>
      <c r="AV112" s="13" t="s">
        <v>84</v>
      </c>
      <c r="AW112" s="13" t="s">
        <v>35</v>
      </c>
      <c r="AX112" s="13" t="s">
        <v>74</v>
      </c>
      <c r="AY112" s="236" t="s">
        <v>170</v>
      </c>
    </row>
    <row r="113" s="13" customFormat="1">
      <c r="A113" s="13"/>
      <c r="B113" s="225"/>
      <c r="C113" s="226"/>
      <c r="D113" s="227" t="s">
        <v>181</v>
      </c>
      <c r="E113" s="228" t="s">
        <v>19</v>
      </c>
      <c r="F113" s="229" t="s">
        <v>193</v>
      </c>
      <c r="G113" s="226"/>
      <c r="H113" s="230">
        <v>19.239999999999998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181</v>
      </c>
      <c r="AU113" s="236" t="s">
        <v>84</v>
      </c>
      <c r="AV113" s="13" t="s">
        <v>84</v>
      </c>
      <c r="AW113" s="13" t="s">
        <v>35</v>
      </c>
      <c r="AX113" s="13" t="s">
        <v>74</v>
      </c>
      <c r="AY113" s="236" t="s">
        <v>170</v>
      </c>
    </row>
    <row r="114" s="13" customFormat="1">
      <c r="A114" s="13"/>
      <c r="B114" s="225"/>
      <c r="C114" s="226"/>
      <c r="D114" s="227" t="s">
        <v>181</v>
      </c>
      <c r="E114" s="228" t="s">
        <v>19</v>
      </c>
      <c r="F114" s="229" t="s">
        <v>194</v>
      </c>
      <c r="G114" s="226"/>
      <c r="H114" s="230">
        <v>2.9500000000000002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181</v>
      </c>
      <c r="AU114" s="236" t="s">
        <v>84</v>
      </c>
      <c r="AV114" s="13" t="s">
        <v>84</v>
      </c>
      <c r="AW114" s="13" t="s">
        <v>35</v>
      </c>
      <c r="AX114" s="13" t="s">
        <v>74</v>
      </c>
      <c r="AY114" s="236" t="s">
        <v>170</v>
      </c>
    </row>
    <row r="115" s="14" customFormat="1">
      <c r="A115" s="14"/>
      <c r="B115" s="237"/>
      <c r="C115" s="238"/>
      <c r="D115" s="227" t="s">
        <v>181</v>
      </c>
      <c r="E115" s="239" t="s">
        <v>195</v>
      </c>
      <c r="F115" s="240" t="s">
        <v>184</v>
      </c>
      <c r="G115" s="238"/>
      <c r="H115" s="241">
        <v>78.989999999999995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181</v>
      </c>
      <c r="AU115" s="247" t="s">
        <v>84</v>
      </c>
      <c r="AV115" s="14" t="s">
        <v>177</v>
      </c>
      <c r="AW115" s="14" t="s">
        <v>35</v>
      </c>
      <c r="AX115" s="14" t="s">
        <v>82</v>
      </c>
      <c r="AY115" s="247" t="s">
        <v>170</v>
      </c>
    </row>
    <row r="116" s="2" customFormat="1" ht="37.8" customHeight="1">
      <c r="A116" s="40"/>
      <c r="B116" s="41"/>
      <c r="C116" s="207" t="s">
        <v>171</v>
      </c>
      <c r="D116" s="207" t="s">
        <v>173</v>
      </c>
      <c r="E116" s="208" t="s">
        <v>196</v>
      </c>
      <c r="F116" s="209" t="s">
        <v>197</v>
      </c>
      <c r="G116" s="210" t="s">
        <v>99</v>
      </c>
      <c r="H116" s="211">
        <v>54.375999999999998</v>
      </c>
      <c r="I116" s="212"/>
      <c r="J116" s="213">
        <f>ROUND(I116*H116,2)</f>
        <v>0</v>
      </c>
      <c r="K116" s="209" t="s">
        <v>176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0.0014</v>
      </c>
      <c r="R116" s="216">
        <f>Q116*H116</f>
        <v>0.076126399999999997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177</v>
      </c>
      <c r="AT116" s="218" t="s">
        <v>173</v>
      </c>
      <c r="AU116" s="218" t="s">
        <v>84</v>
      </c>
      <c r="AY116" s="19" t="s">
        <v>170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177</v>
      </c>
      <c r="BM116" s="218" t="s">
        <v>198</v>
      </c>
    </row>
    <row r="117" s="2" customFormat="1">
      <c r="A117" s="40"/>
      <c r="B117" s="41"/>
      <c r="C117" s="42"/>
      <c r="D117" s="220" t="s">
        <v>179</v>
      </c>
      <c r="E117" s="42"/>
      <c r="F117" s="221" t="s">
        <v>199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179</v>
      </c>
      <c r="AU117" s="19" t="s">
        <v>84</v>
      </c>
    </row>
    <row r="118" s="15" customFormat="1">
      <c r="A118" s="15"/>
      <c r="B118" s="248"/>
      <c r="C118" s="249"/>
      <c r="D118" s="227" t="s">
        <v>181</v>
      </c>
      <c r="E118" s="250" t="s">
        <v>19</v>
      </c>
      <c r="F118" s="251" t="s">
        <v>200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181</v>
      </c>
      <c r="AU118" s="257" t="s">
        <v>84</v>
      </c>
      <c r="AV118" s="15" t="s">
        <v>82</v>
      </c>
      <c r="AW118" s="15" t="s">
        <v>35</v>
      </c>
      <c r="AX118" s="15" t="s">
        <v>74</v>
      </c>
      <c r="AY118" s="257" t="s">
        <v>170</v>
      </c>
    </row>
    <row r="119" s="13" customFormat="1">
      <c r="A119" s="13"/>
      <c r="B119" s="225"/>
      <c r="C119" s="226"/>
      <c r="D119" s="227" t="s">
        <v>181</v>
      </c>
      <c r="E119" s="228" t="s">
        <v>19</v>
      </c>
      <c r="F119" s="229" t="s">
        <v>97</v>
      </c>
      <c r="G119" s="226"/>
      <c r="H119" s="230">
        <v>54.375999999999998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181</v>
      </c>
      <c r="AU119" s="236" t="s">
        <v>84</v>
      </c>
      <c r="AV119" s="13" t="s">
        <v>84</v>
      </c>
      <c r="AW119" s="13" t="s">
        <v>35</v>
      </c>
      <c r="AX119" s="13" t="s">
        <v>74</v>
      </c>
      <c r="AY119" s="236" t="s">
        <v>170</v>
      </c>
    </row>
    <row r="120" s="14" customFormat="1">
      <c r="A120" s="14"/>
      <c r="B120" s="237"/>
      <c r="C120" s="238"/>
      <c r="D120" s="227" t="s">
        <v>181</v>
      </c>
      <c r="E120" s="239" t="s">
        <v>19</v>
      </c>
      <c r="F120" s="240" t="s">
        <v>184</v>
      </c>
      <c r="G120" s="238"/>
      <c r="H120" s="241">
        <v>54.375999999999998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181</v>
      </c>
      <c r="AU120" s="247" t="s">
        <v>84</v>
      </c>
      <c r="AV120" s="14" t="s">
        <v>177</v>
      </c>
      <c r="AW120" s="14" t="s">
        <v>35</v>
      </c>
      <c r="AX120" s="14" t="s">
        <v>82</v>
      </c>
      <c r="AY120" s="247" t="s">
        <v>170</v>
      </c>
    </row>
    <row r="121" s="2" customFormat="1" ht="24.15" customHeight="1">
      <c r="A121" s="40"/>
      <c r="B121" s="41"/>
      <c r="C121" s="207" t="s">
        <v>177</v>
      </c>
      <c r="D121" s="207" t="s">
        <v>173</v>
      </c>
      <c r="E121" s="208" t="s">
        <v>201</v>
      </c>
      <c r="F121" s="209" t="s">
        <v>202</v>
      </c>
      <c r="G121" s="210" t="s">
        <v>203</v>
      </c>
      <c r="H121" s="211">
        <v>94</v>
      </c>
      <c r="I121" s="212"/>
      <c r="J121" s="213">
        <f>ROUND(I121*H121,2)</f>
        <v>0</v>
      </c>
      <c r="K121" s="209" t="s">
        <v>176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0.0033999999999999998</v>
      </c>
      <c r="R121" s="216">
        <f>Q121*H121</f>
        <v>0.3196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177</v>
      </c>
      <c r="AT121" s="218" t="s">
        <v>173</v>
      </c>
      <c r="AU121" s="218" t="s">
        <v>84</v>
      </c>
      <c r="AY121" s="19" t="s">
        <v>170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177</v>
      </c>
      <c r="BM121" s="218" t="s">
        <v>204</v>
      </c>
    </row>
    <row r="122" s="2" customFormat="1">
      <c r="A122" s="40"/>
      <c r="B122" s="41"/>
      <c r="C122" s="42"/>
      <c r="D122" s="220" t="s">
        <v>179</v>
      </c>
      <c r="E122" s="42"/>
      <c r="F122" s="221" t="s">
        <v>205</v>
      </c>
      <c r="G122" s="42"/>
      <c r="H122" s="42"/>
      <c r="I122" s="222"/>
      <c r="J122" s="42"/>
      <c r="K122" s="42"/>
      <c r="L122" s="46"/>
      <c r="M122" s="223"/>
      <c r="N122" s="22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179</v>
      </c>
      <c r="AU122" s="19" t="s">
        <v>84</v>
      </c>
    </row>
    <row r="123" s="15" customFormat="1">
      <c r="A123" s="15"/>
      <c r="B123" s="248"/>
      <c r="C123" s="249"/>
      <c r="D123" s="227" t="s">
        <v>181</v>
      </c>
      <c r="E123" s="250" t="s">
        <v>19</v>
      </c>
      <c r="F123" s="251" t="s">
        <v>206</v>
      </c>
      <c r="G123" s="249"/>
      <c r="H123" s="250" t="s">
        <v>19</v>
      </c>
      <c r="I123" s="252"/>
      <c r="J123" s="249"/>
      <c r="K123" s="249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181</v>
      </c>
      <c r="AU123" s="257" t="s">
        <v>84</v>
      </c>
      <c r="AV123" s="15" t="s">
        <v>82</v>
      </c>
      <c r="AW123" s="15" t="s">
        <v>35</v>
      </c>
      <c r="AX123" s="15" t="s">
        <v>74</v>
      </c>
      <c r="AY123" s="257" t="s">
        <v>170</v>
      </c>
    </row>
    <row r="124" s="13" customFormat="1">
      <c r="A124" s="13"/>
      <c r="B124" s="225"/>
      <c r="C124" s="226"/>
      <c r="D124" s="227" t="s">
        <v>181</v>
      </c>
      <c r="E124" s="228" t="s">
        <v>19</v>
      </c>
      <c r="F124" s="229" t="s">
        <v>207</v>
      </c>
      <c r="G124" s="226"/>
      <c r="H124" s="230">
        <v>2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181</v>
      </c>
      <c r="AU124" s="236" t="s">
        <v>84</v>
      </c>
      <c r="AV124" s="13" t="s">
        <v>84</v>
      </c>
      <c r="AW124" s="13" t="s">
        <v>35</v>
      </c>
      <c r="AX124" s="13" t="s">
        <v>74</v>
      </c>
      <c r="AY124" s="236" t="s">
        <v>170</v>
      </c>
    </row>
    <row r="125" s="16" customFormat="1">
      <c r="A125" s="16"/>
      <c r="B125" s="258"/>
      <c r="C125" s="259"/>
      <c r="D125" s="227" t="s">
        <v>181</v>
      </c>
      <c r="E125" s="260" t="s">
        <v>19</v>
      </c>
      <c r="F125" s="261" t="s">
        <v>208</v>
      </c>
      <c r="G125" s="259"/>
      <c r="H125" s="262">
        <v>2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68" t="s">
        <v>181</v>
      </c>
      <c r="AU125" s="268" t="s">
        <v>84</v>
      </c>
      <c r="AV125" s="16" t="s">
        <v>171</v>
      </c>
      <c r="AW125" s="16" t="s">
        <v>35</v>
      </c>
      <c r="AX125" s="16" t="s">
        <v>74</v>
      </c>
      <c r="AY125" s="268" t="s">
        <v>170</v>
      </c>
    </row>
    <row r="126" s="15" customFormat="1">
      <c r="A126" s="15"/>
      <c r="B126" s="248"/>
      <c r="C126" s="249"/>
      <c r="D126" s="227" t="s">
        <v>181</v>
      </c>
      <c r="E126" s="250" t="s">
        <v>19</v>
      </c>
      <c r="F126" s="251" t="s">
        <v>209</v>
      </c>
      <c r="G126" s="249"/>
      <c r="H126" s="250" t="s">
        <v>19</v>
      </c>
      <c r="I126" s="252"/>
      <c r="J126" s="249"/>
      <c r="K126" s="249"/>
      <c r="L126" s="253"/>
      <c r="M126" s="254"/>
      <c r="N126" s="255"/>
      <c r="O126" s="255"/>
      <c r="P126" s="255"/>
      <c r="Q126" s="255"/>
      <c r="R126" s="255"/>
      <c r="S126" s="255"/>
      <c r="T126" s="25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7" t="s">
        <v>181</v>
      </c>
      <c r="AU126" s="257" t="s">
        <v>84</v>
      </c>
      <c r="AV126" s="15" t="s">
        <v>82</v>
      </c>
      <c r="AW126" s="15" t="s">
        <v>35</v>
      </c>
      <c r="AX126" s="15" t="s">
        <v>74</v>
      </c>
      <c r="AY126" s="257" t="s">
        <v>170</v>
      </c>
    </row>
    <row r="127" s="13" customFormat="1">
      <c r="A127" s="13"/>
      <c r="B127" s="225"/>
      <c r="C127" s="226"/>
      <c r="D127" s="227" t="s">
        <v>181</v>
      </c>
      <c r="E127" s="228" t="s">
        <v>19</v>
      </c>
      <c r="F127" s="229" t="s">
        <v>207</v>
      </c>
      <c r="G127" s="226"/>
      <c r="H127" s="230">
        <v>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181</v>
      </c>
      <c r="AU127" s="236" t="s">
        <v>84</v>
      </c>
      <c r="AV127" s="13" t="s">
        <v>84</v>
      </c>
      <c r="AW127" s="13" t="s">
        <v>35</v>
      </c>
      <c r="AX127" s="13" t="s">
        <v>74</v>
      </c>
      <c r="AY127" s="236" t="s">
        <v>170</v>
      </c>
    </row>
    <row r="128" s="16" customFormat="1">
      <c r="A128" s="16"/>
      <c r="B128" s="258"/>
      <c r="C128" s="259"/>
      <c r="D128" s="227" t="s">
        <v>181</v>
      </c>
      <c r="E128" s="260" t="s">
        <v>19</v>
      </c>
      <c r="F128" s="261" t="s">
        <v>208</v>
      </c>
      <c r="G128" s="259"/>
      <c r="H128" s="262">
        <v>2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8" t="s">
        <v>181</v>
      </c>
      <c r="AU128" s="268" t="s">
        <v>84</v>
      </c>
      <c r="AV128" s="16" t="s">
        <v>171</v>
      </c>
      <c r="AW128" s="16" t="s">
        <v>35</v>
      </c>
      <c r="AX128" s="16" t="s">
        <v>74</v>
      </c>
      <c r="AY128" s="268" t="s">
        <v>170</v>
      </c>
    </row>
    <row r="129" s="15" customFormat="1">
      <c r="A129" s="15"/>
      <c r="B129" s="248"/>
      <c r="C129" s="249"/>
      <c r="D129" s="227" t="s">
        <v>181</v>
      </c>
      <c r="E129" s="250" t="s">
        <v>19</v>
      </c>
      <c r="F129" s="251" t="s">
        <v>210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181</v>
      </c>
      <c r="AU129" s="257" t="s">
        <v>84</v>
      </c>
      <c r="AV129" s="15" t="s">
        <v>82</v>
      </c>
      <c r="AW129" s="15" t="s">
        <v>35</v>
      </c>
      <c r="AX129" s="15" t="s">
        <v>74</v>
      </c>
      <c r="AY129" s="257" t="s">
        <v>170</v>
      </c>
    </row>
    <row r="130" s="13" customFormat="1">
      <c r="A130" s="13"/>
      <c r="B130" s="225"/>
      <c r="C130" s="226"/>
      <c r="D130" s="227" t="s">
        <v>181</v>
      </c>
      <c r="E130" s="228" t="s">
        <v>19</v>
      </c>
      <c r="F130" s="229" t="s">
        <v>211</v>
      </c>
      <c r="G130" s="226"/>
      <c r="H130" s="230">
        <v>6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181</v>
      </c>
      <c r="AU130" s="236" t="s">
        <v>84</v>
      </c>
      <c r="AV130" s="13" t="s">
        <v>84</v>
      </c>
      <c r="AW130" s="13" t="s">
        <v>35</v>
      </c>
      <c r="AX130" s="13" t="s">
        <v>74</v>
      </c>
      <c r="AY130" s="236" t="s">
        <v>170</v>
      </c>
    </row>
    <row r="131" s="13" customFormat="1">
      <c r="A131" s="13"/>
      <c r="B131" s="225"/>
      <c r="C131" s="226"/>
      <c r="D131" s="227" t="s">
        <v>181</v>
      </c>
      <c r="E131" s="228" t="s">
        <v>19</v>
      </c>
      <c r="F131" s="229" t="s">
        <v>212</v>
      </c>
      <c r="G131" s="226"/>
      <c r="H131" s="230">
        <v>8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181</v>
      </c>
      <c r="AU131" s="236" t="s">
        <v>84</v>
      </c>
      <c r="AV131" s="13" t="s">
        <v>84</v>
      </c>
      <c r="AW131" s="13" t="s">
        <v>35</v>
      </c>
      <c r="AX131" s="13" t="s">
        <v>74</v>
      </c>
      <c r="AY131" s="236" t="s">
        <v>170</v>
      </c>
    </row>
    <row r="132" s="13" customFormat="1">
      <c r="A132" s="13"/>
      <c r="B132" s="225"/>
      <c r="C132" s="226"/>
      <c r="D132" s="227" t="s">
        <v>181</v>
      </c>
      <c r="E132" s="228" t="s">
        <v>19</v>
      </c>
      <c r="F132" s="229" t="s">
        <v>213</v>
      </c>
      <c r="G132" s="226"/>
      <c r="H132" s="230">
        <v>14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181</v>
      </c>
      <c r="AU132" s="236" t="s">
        <v>84</v>
      </c>
      <c r="AV132" s="13" t="s">
        <v>84</v>
      </c>
      <c r="AW132" s="13" t="s">
        <v>35</v>
      </c>
      <c r="AX132" s="13" t="s">
        <v>74</v>
      </c>
      <c r="AY132" s="236" t="s">
        <v>170</v>
      </c>
    </row>
    <row r="133" s="13" customFormat="1">
      <c r="A133" s="13"/>
      <c r="B133" s="225"/>
      <c r="C133" s="226"/>
      <c r="D133" s="227" t="s">
        <v>181</v>
      </c>
      <c r="E133" s="228" t="s">
        <v>19</v>
      </c>
      <c r="F133" s="229" t="s">
        <v>214</v>
      </c>
      <c r="G133" s="226"/>
      <c r="H133" s="230">
        <v>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181</v>
      </c>
      <c r="AU133" s="236" t="s">
        <v>84</v>
      </c>
      <c r="AV133" s="13" t="s">
        <v>84</v>
      </c>
      <c r="AW133" s="13" t="s">
        <v>35</v>
      </c>
      <c r="AX133" s="13" t="s">
        <v>74</v>
      </c>
      <c r="AY133" s="236" t="s">
        <v>170</v>
      </c>
    </row>
    <row r="134" s="13" customFormat="1">
      <c r="A134" s="13"/>
      <c r="B134" s="225"/>
      <c r="C134" s="226"/>
      <c r="D134" s="227" t="s">
        <v>181</v>
      </c>
      <c r="E134" s="228" t="s">
        <v>19</v>
      </c>
      <c r="F134" s="229" t="s">
        <v>215</v>
      </c>
      <c r="G134" s="226"/>
      <c r="H134" s="230">
        <v>4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181</v>
      </c>
      <c r="AU134" s="236" t="s">
        <v>84</v>
      </c>
      <c r="AV134" s="13" t="s">
        <v>84</v>
      </c>
      <c r="AW134" s="13" t="s">
        <v>35</v>
      </c>
      <c r="AX134" s="13" t="s">
        <v>74</v>
      </c>
      <c r="AY134" s="236" t="s">
        <v>170</v>
      </c>
    </row>
    <row r="135" s="16" customFormat="1">
      <c r="A135" s="16"/>
      <c r="B135" s="258"/>
      <c r="C135" s="259"/>
      <c r="D135" s="227" t="s">
        <v>181</v>
      </c>
      <c r="E135" s="260" t="s">
        <v>19</v>
      </c>
      <c r="F135" s="261" t="s">
        <v>208</v>
      </c>
      <c r="G135" s="259"/>
      <c r="H135" s="262">
        <v>40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8" t="s">
        <v>181</v>
      </c>
      <c r="AU135" s="268" t="s">
        <v>84</v>
      </c>
      <c r="AV135" s="16" t="s">
        <v>171</v>
      </c>
      <c r="AW135" s="16" t="s">
        <v>35</v>
      </c>
      <c r="AX135" s="16" t="s">
        <v>74</v>
      </c>
      <c r="AY135" s="268" t="s">
        <v>170</v>
      </c>
    </row>
    <row r="136" s="15" customFormat="1">
      <c r="A136" s="15"/>
      <c r="B136" s="248"/>
      <c r="C136" s="249"/>
      <c r="D136" s="227" t="s">
        <v>181</v>
      </c>
      <c r="E136" s="250" t="s">
        <v>19</v>
      </c>
      <c r="F136" s="251" t="s">
        <v>210</v>
      </c>
      <c r="G136" s="249"/>
      <c r="H136" s="250" t="s">
        <v>19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181</v>
      </c>
      <c r="AU136" s="257" t="s">
        <v>84</v>
      </c>
      <c r="AV136" s="15" t="s">
        <v>82</v>
      </c>
      <c r="AW136" s="15" t="s">
        <v>35</v>
      </c>
      <c r="AX136" s="15" t="s">
        <v>74</v>
      </c>
      <c r="AY136" s="257" t="s">
        <v>170</v>
      </c>
    </row>
    <row r="137" s="13" customFormat="1">
      <c r="A137" s="13"/>
      <c r="B137" s="225"/>
      <c r="C137" s="226"/>
      <c r="D137" s="227" t="s">
        <v>181</v>
      </c>
      <c r="E137" s="228" t="s">
        <v>19</v>
      </c>
      <c r="F137" s="229" t="s">
        <v>216</v>
      </c>
      <c r="G137" s="226"/>
      <c r="H137" s="230">
        <v>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181</v>
      </c>
      <c r="AU137" s="236" t="s">
        <v>84</v>
      </c>
      <c r="AV137" s="13" t="s">
        <v>84</v>
      </c>
      <c r="AW137" s="13" t="s">
        <v>35</v>
      </c>
      <c r="AX137" s="13" t="s">
        <v>74</v>
      </c>
      <c r="AY137" s="236" t="s">
        <v>170</v>
      </c>
    </row>
    <row r="138" s="13" customFormat="1">
      <c r="A138" s="13"/>
      <c r="B138" s="225"/>
      <c r="C138" s="226"/>
      <c r="D138" s="227" t="s">
        <v>181</v>
      </c>
      <c r="E138" s="228" t="s">
        <v>19</v>
      </c>
      <c r="F138" s="229" t="s">
        <v>217</v>
      </c>
      <c r="G138" s="226"/>
      <c r="H138" s="230">
        <v>16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181</v>
      </c>
      <c r="AU138" s="236" t="s">
        <v>84</v>
      </c>
      <c r="AV138" s="13" t="s">
        <v>84</v>
      </c>
      <c r="AW138" s="13" t="s">
        <v>35</v>
      </c>
      <c r="AX138" s="13" t="s">
        <v>74</v>
      </c>
      <c r="AY138" s="236" t="s">
        <v>170</v>
      </c>
    </row>
    <row r="139" s="13" customFormat="1">
      <c r="A139" s="13"/>
      <c r="B139" s="225"/>
      <c r="C139" s="226"/>
      <c r="D139" s="227" t="s">
        <v>181</v>
      </c>
      <c r="E139" s="228" t="s">
        <v>19</v>
      </c>
      <c r="F139" s="229" t="s">
        <v>214</v>
      </c>
      <c r="G139" s="226"/>
      <c r="H139" s="230">
        <v>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181</v>
      </c>
      <c r="AU139" s="236" t="s">
        <v>84</v>
      </c>
      <c r="AV139" s="13" t="s">
        <v>84</v>
      </c>
      <c r="AW139" s="13" t="s">
        <v>35</v>
      </c>
      <c r="AX139" s="13" t="s">
        <v>74</v>
      </c>
      <c r="AY139" s="236" t="s">
        <v>170</v>
      </c>
    </row>
    <row r="140" s="13" customFormat="1">
      <c r="A140" s="13"/>
      <c r="B140" s="225"/>
      <c r="C140" s="226"/>
      <c r="D140" s="227" t="s">
        <v>181</v>
      </c>
      <c r="E140" s="228" t="s">
        <v>19</v>
      </c>
      <c r="F140" s="229" t="s">
        <v>215</v>
      </c>
      <c r="G140" s="226"/>
      <c r="H140" s="230">
        <v>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181</v>
      </c>
      <c r="AU140" s="236" t="s">
        <v>84</v>
      </c>
      <c r="AV140" s="13" t="s">
        <v>84</v>
      </c>
      <c r="AW140" s="13" t="s">
        <v>35</v>
      </c>
      <c r="AX140" s="13" t="s">
        <v>74</v>
      </c>
      <c r="AY140" s="236" t="s">
        <v>170</v>
      </c>
    </row>
    <row r="141" s="16" customFormat="1">
      <c r="A141" s="16"/>
      <c r="B141" s="258"/>
      <c r="C141" s="259"/>
      <c r="D141" s="227" t="s">
        <v>181</v>
      </c>
      <c r="E141" s="260" t="s">
        <v>19</v>
      </c>
      <c r="F141" s="261" t="s">
        <v>208</v>
      </c>
      <c r="G141" s="259"/>
      <c r="H141" s="262">
        <v>32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8" t="s">
        <v>181</v>
      </c>
      <c r="AU141" s="268" t="s">
        <v>84</v>
      </c>
      <c r="AV141" s="16" t="s">
        <v>171</v>
      </c>
      <c r="AW141" s="16" t="s">
        <v>35</v>
      </c>
      <c r="AX141" s="16" t="s">
        <v>74</v>
      </c>
      <c r="AY141" s="268" t="s">
        <v>170</v>
      </c>
    </row>
    <row r="142" s="15" customFormat="1">
      <c r="A142" s="15"/>
      <c r="B142" s="248"/>
      <c r="C142" s="249"/>
      <c r="D142" s="227" t="s">
        <v>181</v>
      </c>
      <c r="E142" s="250" t="s">
        <v>19</v>
      </c>
      <c r="F142" s="251" t="s">
        <v>210</v>
      </c>
      <c r="G142" s="249"/>
      <c r="H142" s="250" t="s">
        <v>19</v>
      </c>
      <c r="I142" s="252"/>
      <c r="J142" s="249"/>
      <c r="K142" s="249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181</v>
      </c>
      <c r="AU142" s="257" t="s">
        <v>84</v>
      </c>
      <c r="AV142" s="15" t="s">
        <v>82</v>
      </c>
      <c r="AW142" s="15" t="s">
        <v>35</v>
      </c>
      <c r="AX142" s="15" t="s">
        <v>74</v>
      </c>
      <c r="AY142" s="257" t="s">
        <v>170</v>
      </c>
    </row>
    <row r="143" s="13" customFormat="1">
      <c r="A143" s="13"/>
      <c r="B143" s="225"/>
      <c r="C143" s="226"/>
      <c r="D143" s="227" t="s">
        <v>181</v>
      </c>
      <c r="E143" s="228" t="s">
        <v>19</v>
      </c>
      <c r="F143" s="229" t="s">
        <v>218</v>
      </c>
      <c r="G143" s="226"/>
      <c r="H143" s="230">
        <v>2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181</v>
      </c>
      <c r="AU143" s="236" t="s">
        <v>84</v>
      </c>
      <c r="AV143" s="13" t="s">
        <v>84</v>
      </c>
      <c r="AW143" s="13" t="s">
        <v>35</v>
      </c>
      <c r="AX143" s="13" t="s">
        <v>74</v>
      </c>
      <c r="AY143" s="236" t="s">
        <v>170</v>
      </c>
    </row>
    <row r="144" s="13" customFormat="1">
      <c r="A144" s="13"/>
      <c r="B144" s="225"/>
      <c r="C144" s="226"/>
      <c r="D144" s="227" t="s">
        <v>181</v>
      </c>
      <c r="E144" s="228" t="s">
        <v>19</v>
      </c>
      <c r="F144" s="229" t="s">
        <v>219</v>
      </c>
      <c r="G144" s="226"/>
      <c r="H144" s="230">
        <v>8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181</v>
      </c>
      <c r="AU144" s="236" t="s">
        <v>84</v>
      </c>
      <c r="AV144" s="13" t="s">
        <v>84</v>
      </c>
      <c r="AW144" s="13" t="s">
        <v>35</v>
      </c>
      <c r="AX144" s="13" t="s">
        <v>74</v>
      </c>
      <c r="AY144" s="236" t="s">
        <v>170</v>
      </c>
    </row>
    <row r="145" s="16" customFormat="1">
      <c r="A145" s="16"/>
      <c r="B145" s="258"/>
      <c r="C145" s="259"/>
      <c r="D145" s="227" t="s">
        <v>181</v>
      </c>
      <c r="E145" s="260" t="s">
        <v>19</v>
      </c>
      <c r="F145" s="261" t="s">
        <v>208</v>
      </c>
      <c r="G145" s="259"/>
      <c r="H145" s="262">
        <v>10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8" t="s">
        <v>181</v>
      </c>
      <c r="AU145" s="268" t="s">
        <v>84</v>
      </c>
      <c r="AV145" s="16" t="s">
        <v>171</v>
      </c>
      <c r="AW145" s="16" t="s">
        <v>35</v>
      </c>
      <c r="AX145" s="16" t="s">
        <v>74</v>
      </c>
      <c r="AY145" s="268" t="s">
        <v>170</v>
      </c>
    </row>
    <row r="146" s="15" customFormat="1">
      <c r="A146" s="15"/>
      <c r="B146" s="248"/>
      <c r="C146" s="249"/>
      <c r="D146" s="227" t="s">
        <v>181</v>
      </c>
      <c r="E146" s="250" t="s">
        <v>19</v>
      </c>
      <c r="F146" s="251" t="s">
        <v>210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181</v>
      </c>
      <c r="AU146" s="257" t="s">
        <v>84</v>
      </c>
      <c r="AV146" s="15" t="s">
        <v>82</v>
      </c>
      <c r="AW146" s="15" t="s">
        <v>35</v>
      </c>
      <c r="AX146" s="15" t="s">
        <v>74</v>
      </c>
      <c r="AY146" s="257" t="s">
        <v>170</v>
      </c>
    </row>
    <row r="147" s="13" customFormat="1">
      <c r="A147" s="13"/>
      <c r="B147" s="225"/>
      <c r="C147" s="226"/>
      <c r="D147" s="227" t="s">
        <v>181</v>
      </c>
      <c r="E147" s="228" t="s">
        <v>19</v>
      </c>
      <c r="F147" s="229" t="s">
        <v>218</v>
      </c>
      <c r="G147" s="226"/>
      <c r="H147" s="230">
        <v>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181</v>
      </c>
      <c r="AU147" s="236" t="s">
        <v>84</v>
      </c>
      <c r="AV147" s="13" t="s">
        <v>84</v>
      </c>
      <c r="AW147" s="13" t="s">
        <v>35</v>
      </c>
      <c r="AX147" s="13" t="s">
        <v>74</v>
      </c>
      <c r="AY147" s="236" t="s">
        <v>170</v>
      </c>
    </row>
    <row r="148" s="13" customFormat="1">
      <c r="A148" s="13"/>
      <c r="B148" s="225"/>
      <c r="C148" s="226"/>
      <c r="D148" s="227" t="s">
        <v>181</v>
      </c>
      <c r="E148" s="228" t="s">
        <v>19</v>
      </c>
      <c r="F148" s="229" t="s">
        <v>220</v>
      </c>
      <c r="G148" s="226"/>
      <c r="H148" s="230">
        <v>6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181</v>
      </c>
      <c r="AU148" s="236" t="s">
        <v>84</v>
      </c>
      <c r="AV148" s="13" t="s">
        <v>84</v>
      </c>
      <c r="AW148" s="13" t="s">
        <v>35</v>
      </c>
      <c r="AX148" s="13" t="s">
        <v>74</v>
      </c>
      <c r="AY148" s="236" t="s">
        <v>170</v>
      </c>
    </row>
    <row r="149" s="16" customFormat="1">
      <c r="A149" s="16"/>
      <c r="B149" s="258"/>
      <c r="C149" s="259"/>
      <c r="D149" s="227" t="s">
        <v>181</v>
      </c>
      <c r="E149" s="260" t="s">
        <v>19</v>
      </c>
      <c r="F149" s="261" t="s">
        <v>208</v>
      </c>
      <c r="G149" s="259"/>
      <c r="H149" s="262">
        <v>8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8" t="s">
        <v>181</v>
      </c>
      <c r="AU149" s="268" t="s">
        <v>84</v>
      </c>
      <c r="AV149" s="16" t="s">
        <v>171</v>
      </c>
      <c r="AW149" s="16" t="s">
        <v>35</v>
      </c>
      <c r="AX149" s="16" t="s">
        <v>74</v>
      </c>
      <c r="AY149" s="268" t="s">
        <v>170</v>
      </c>
    </row>
    <row r="150" s="14" customFormat="1">
      <c r="A150" s="14"/>
      <c r="B150" s="237"/>
      <c r="C150" s="238"/>
      <c r="D150" s="227" t="s">
        <v>181</v>
      </c>
      <c r="E150" s="239" t="s">
        <v>19</v>
      </c>
      <c r="F150" s="240" t="s">
        <v>184</v>
      </c>
      <c r="G150" s="238"/>
      <c r="H150" s="241">
        <v>94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181</v>
      </c>
      <c r="AU150" s="247" t="s">
        <v>84</v>
      </c>
      <c r="AV150" s="14" t="s">
        <v>177</v>
      </c>
      <c r="AW150" s="14" t="s">
        <v>35</v>
      </c>
      <c r="AX150" s="14" t="s">
        <v>82</v>
      </c>
      <c r="AY150" s="247" t="s">
        <v>170</v>
      </c>
    </row>
    <row r="151" s="2" customFormat="1" ht="33" customHeight="1">
      <c r="A151" s="40"/>
      <c r="B151" s="41"/>
      <c r="C151" s="207" t="s">
        <v>221</v>
      </c>
      <c r="D151" s="207" t="s">
        <v>173</v>
      </c>
      <c r="E151" s="208" t="s">
        <v>222</v>
      </c>
      <c r="F151" s="209" t="s">
        <v>223</v>
      </c>
      <c r="G151" s="210" t="s">
        <v>203</v>
      </c>
      <c r="H151" s="211">
        <v>1</v>
      </c>
      <c r="I151" s="212"/>
      <c r="J151" s="213">
        <f>ROUND(I151*H151,2)</f>
        <v>0</v>
      </c>
      <c r="K151" s="209" t="s">
        <v>176</v>
      </c>
      <c r="L151" s="46"/>
      <c r="M151" s="214" t="s">
        <v>19</v>
      </c>
      <c r="N151" s="215" t="s">
        <v>45</v>
      </c>
      <c r="O151" s="86"/>
      <c r="P151" s="216">
        <f>O151*H151</f>
        <v>0</v>
      </c>
      <c r="Q151" s="216">
        <v>0.0094999999999999998</v>
      </c>
      <c r="R151" s="216">
        <f>Q151*H151</f>
        <v>0.0094999999999999998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177</v>
      </c>
      <c r="AT151" s="218" t="s">
        <v>173</v>
      </c>
      <c r="AU151" s="218" t="s">
        <v>84</v>
      </c>
      <c r="AY151" s="19" t="s">
        <v>170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ROUND(I151*H151,2)</f>
        <v>0</v>
      </c>
      <c r="BL151" s="19" t="s">
        <v>177</v>
      </c>
      <c r="BM151" s="218" t="s">
        <v>224</v>
      </c>
    </row>
    <row r="152" s="2" customFormat="1">
      <c r="A152" s="40"/>
      <c r="B152" s="41"/>
      <c r="C152" s="42"/>
      <c r="D152" s="220" t="s">
        <v>179</v>
      </c>
      <c r="E152" s="42"/>
      <c r="F152" s="221" t="s">
        <v>225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179</v>
      </c>
      <c r="AU152" s="19" t="s">
        <v>84</v>
      </c>
    </row>
    <row r="153" s="15" customFormat="1">
      <c r="A153" s="15"/>
      <c r="B153" s="248"/>
      <c r="C153" s="249"/>
      <c r="D153" s="227" t="s">
        <v>181</v>
      </c>
      <c r="E153" s="250" t="s">
        <v>19</v>
      </c>
      <c r="F153" s="251" t="s">
        <v>226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181</v>
      </c>
      <c r="AU153" s="257" t="s">
        <v>84</v>
      </c>
      <c r="AV153" s="15" t="s">
        <v>82</v>
      </c>
      <c r="AW153" s="15" t="s">
        <v>35</v>
      </c>
      <c r="AX153" s="15" t="s">
        <v>74</v>
      </c>
      <c r="AY153" s="257" t="s">
        <v>170</v>
      </c>
    </row>
    <row r="154" s="13" customFormat="1">
      <c r="A154" s="13"/>
      <c r="B154" s="225"/>
      <c r="C154" s="226"/>
      <c r="D154" s="227" t="s">
        <v>181</v>
      </c>
      <c r="E154" s="228" t="s">
        <v>19</v>
      </c>
      <c r="F154" s="229" t="s">
        <v>82</v>
      </c>
      <c r="G154" s="226"/>
      <c r="H154" s="230">
        <v>1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181</v>
      </c>
      <c r="AU154" s="236" t="s">
        <v>84</v>
      </c>
      <c r="AV154" s="13" t="s">
        <v>84</v>
      </c>
      <c r="AW154" s="13" t="s">
        <v>35</v>
      </c>
      <c r="AX154" s="13" t="s">
        <v>74</v>
      </c>
      <c r="AY154" s="236" t="s">
        <v>170</v>
      </c>
    </row>
    <row r="155" s="14" customFormat="1">
      <c r="A155" s="14"/>
      <c r="B155" s="237"/>
      <c r="C155" s="238"/>
      <c r="D155" s="227" t="s">
        <v>181</v>
      </c>
      <c r="E155" s="239" t="s">
        <v>19</v>
      </c>
      <c r="F155" s="240" t="s">
        <v>184</v>
      </c>
      <c r="G155" s="238"/>
      <c r="H155" s="241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181</v>
      </c>
      <c r="AU155" s="247" t="s">
        <v>84</v>
      </c>
      <c r="AV155" s="14" t="s">
        <v>177</v>
      </c>
      <c r="AW155" s="14" t="s">
        <v>35</v>
      </c>
      <c r="AX155" s="14" t="s">
        <v>82</v>
      </c>
      <c r="AY155" s="247" t="s">
        <v>170</v>
      </c>
    </row>
    <row r="156" s="2" customFormat="1" ht="33" customHeight="1">
      <c r="A156" s="40"/>
      <c r="B156" s="41"/>
      <c r="C156" s="207" t="s">
        <v>185</v>
      </c>
      <c r="D156" s="207" t="s">
        <v>173</v>
      </c>
      <c r="E156" s="208" t="s">
        <v>227</v>
      </c>
      <c r="F156" s="209" t="s">
        <v>228</v>
      </c>
      <c r="G156" s="210" t="s">
        <v>203</v>
      </c>
      <c r="H156" s="211">
        <v>4</v>
      </c>
      <c r="I156" s="212"/>
      <c r="J156" s="213">
        <f>ROUND(I156*H156,2)</f>
        <v>0</v>
      </c>
      <c r="K156" s="209" t="s">
        <v>176</v>
      </c>
      <c r="L156" s="46"/>
      <c r="M156" s="214" t="s">
        <v>19</v>
      </c>
      <c r="N156" s="215" t="s">
        <v>45</v>
      </c>
      <c r="O156" s="86"/>
      <c r="P156" s="216">
        <f>O156*H156</f>
        <v>0</v>
      </c>
      <c r="Q156" s="216">
        <v>0.15409999999999999</v>
      </c>
      <c r="R156" s="216">
        <f>Q156*H156</f>
        <v>0.61639999999999995</v>
      </c>
      <c r="S156" s="216">
        <v>0</v>
      </c>
      <c r="T156" s="21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8" t="s">
        <v>177</v>
      </c>
      <c r="AT156" s="218" t="s">
        <v>173</v>
      </c>
      <c r="AU156" s="218" t="s">
        <v>84</v>
      </c>
      <c r="AY156" s="19" t="s">
        <v>170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9" t="s">
        <v>82</v>
      </c>
      <c r="BK156" s="219">
        <f>ROUND(I156*H156,2)</f>
        <v>0</v>
      </c>
      <c r="BL156" s="19" t="s">
        <v>177</v>
      </c>
      <c r="BM156" s="218" t="s">
        <v>229</v>
      </c>
    </row>
    <row r="157" s="2" customFormat="1">
      <c r="A157" s="40"/>
      <c r="B157" s="41"/>
      <c r="C157" s="42"/>
      <c r="D157" s="220" t="s">
        <v>179</v>
      </c>
      <c r="E157" s="42"/>
      <c r="F157" s="221" t="s">
        <v>230</v>
      </c>
      <c r="G157" s="42"/>
      <c r="H157" s="42"/>
      <c r="I157" s="222"/>
      <c r="J157" s="42"/>
      <c r="K157" s="42"/>
      <c r="L157" s="46"/>
      <c r="M157" s="223"/>
      <c r="N157" s="22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179</v>
      </c>
      <c r="AU157" s="19" t="s">
        <v>84</v>
      </c>
    </row>
    <row r="158" s="13" customFormat="1">
      <c r="A158" s="13"/>
      <c r="B158" s="225"/>
      <c r="C158" s="226"/>
      <c r="D158" s="227" t="s">
        <v>181</v>
      </c>
      <c r="E158" s="228" t="s">
        <v>19</v>
      </c>
      <c r="F158" s="229" t="s">
        <v>231</v>
      </c>
      <c r="G158" s="226"/>
      <c r="H158" s="230">
        <v>2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181</v>
      </c>
      <c r="AU158" s="236" t="s">
        <v>84</v>
      </c>
      <c r="AV158" s="13" t="s">
        <v>84</v>
      </c>
      <c r="AW158" s="13" t="s">
        <v>35</v>
      </c>
      <c r="AX158" s="13" t="s">
        <v>74</v>
      </c>
      <c r="AY158" s="236" t="s">
        <v>170</v>
      </c>
    </row>
    <row r="159" s="13" customFormat="1">
      <c r="A159" s="13"/>
      <c r="B159" s="225"/>
      <c r="C159" s="226"/>
      <c r="D159" s="227" t="s">
        <v>181</v>
      </c>
      <c r="E159" s="228" t="s">
        <v>19</v>
      </c>
      <c r="F159" s="229" t="s">
        <v>232</v>
      </c>
      <c r="G159" s="226"/>
      <c r="H159" s="230">
        <v>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181</v>
      </c>
      <c r="AU159" s="236" t="s">
        <v>84</v>
      </c>
      <c r="AV159" s="13" t="s">
        <v>84</v>
      </c>
      <c r="AW159" s="13" t="s">
        <v>35</v>
      </c>
      <c r="AX159" s="13" t="s">
        <v>74</v>
      </c>
      <c r="AY159" s="236" t="s">
        <v>170</v>
      </c>
    </row>
    <row r="160" s="14" customFormat="1">
      <c r="A160" s="14"/>
      <c r="B160" s="237"/>
      <c r="C160" s="238"/>
      <c r="D160" s="227" t="s">
        <v>181</v>
      </c>
      <c r="E160" s="239" t="s">
        <v>19</v>
      </c>
      <c r="F160" s="240" t="s">
        <v>184</v>
      </c>
      <c r="G160" s="238"/>
      <c r="H160" s="241">
        <v>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181</v>
      </c>
      <c r="AU160" s="247" t="s">
        <v>84</v>
      </c>
      <c r="AV160" s="14" t="s">
        <v>177</v>
      </c>
      <c r="AW160" s="14" t="s">
        <v>35</v>
      </c>
      <c r="AX160" s="14" t="s">
        <v>82</v>
      </c>
      <c r="AY160" s="247" t="s">
        <v>170</v>
      </c>
    </row>
    <row r="161" s="2" customFormat="1" ht="44.25" customHeight="1">
      <c r="A161" s="40"/>
      <c r="B161" s="41"/>
      <c r="C161" s="207" t="s">
        <v>233</v>
      </c>
      <c r="D161" s="207" t="s">
        <v>173</v>
      </c>
      <c r="E161" s="208" t="s">
        <v>234</v>
      </c>
      <c r="F161" s="209" t="s">
        <v>235</v>
      </c>
      <c r="G161" s="210" t="s">
        <v>99</v>
      </c>
      <c r="H161" s="211">
        <v>54.375999999999998</v>
      </c>
      <c r="I161" s="212"/>
      <c r="J161" s="213">
        <f>ROUND(I161*H161,2)</f>
        <v>0</v>
      </c>
      <c r="K161" s="209" t="s">
        <v>176</v>
      </c>
      <c r="L161" s="46"/>
      <c r="M161" s="214" t="s">
        <v>19</v>
      </c>
      <c r="N161" s="215" t="s">
        <v>45</v>
      </c>
      <c r="O161" s="86"/>
      <c r="P161" s="216">
        <f>O161*H161</f>
        <v>0</v>
      </c>
      <c r="Q161" s="216">
        <v>0.014</v>
      </c>
      <c r="R161" s="216">
        <f>Q161*H161</f>
        <v>0.76126399999999994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177</v>
      </c>
      <c r="AT161" s="218" t="s">
        <v>173</v>
      </c>
      <c r="AU161" s="218" t="s">
        <v>84</v>
      </c>
      <c r="AY161" s="19" t="s">
        <v>170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ROUND(I161*H161,2)</f>
        <v>0</v>
      </c>
      <c r="BL161" s="19" t="s">
        <v>177</v>
      </c>
      <c r="BM161" s="218" t="s">
        <v>236</v>
      </c>
    </row>
    <row r="162" s="2" customFormat="1">
      <c r="A162" s="40"/>
      <c r="B162" s="41"/>
      <c r="C162" s="42"/>
      <c r="D162" s="220" t="s">
        <v>179</v>
      </c>
      <c r="E162" s="42"/>
      <c r="F162" s="221" t="s">
        <v>237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179</v>
      </c>
      <c r="AU162" s="19" t="s">
        <v>84</v>
      </c>
    </row>
    <row r="163" s="15" customFormat="1">
      <c r="A163" s="15"/>
      <c r="B163" s="248"/>
      <c r="C163" s="249"/>
      <c r="D163" s="227" t="s">
        <v>181</v>
      </c>
      <c r="E163" s="250" t="s">
        <v>19</v>
      </c>
      <c r="F163" s="251" t="s">
        <v>238</v>
      </c>
      <c r="G163" s="249"/>
      <c r="H163" s="250" t="s">
        <v>19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181</v>
      </c>
      <c r="AU163" s="257" t="s">
        <v>84</v>
      </c>
      <c r="AV163" s="15" t="s">
        <v>82</v>
      </c>
      <c r="AW163" s="15" t="s">
        <v>35</v>
      </c>
      <c r="AX163" s="15" t="s">
        <v>74</v>
      </c>
      <c r="AY163" s="257" t="s">
        <v>170</v>
      </c>
    </row>
    <row r="164" s="15" customFormat="1">
      <c r="A164" s="15"/>
      <c r="B164" s="248"/>
      <c r="C164" s="249"/>
      <c r="D164" s="227" t="s">
        <v>181</v>
      </c>
      <c r="E164" s="250" t="s">
        <v>19</v>
      </c>
      <c r="F164" s="251" t="s">
        <v>239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181</v>
      </c>
      <c r="AU164" s="257" t="s">
        <v>84</v>
      </c>
      <c r="AV164" s="15" t="s">
        <v>82</v>
      </c>
      <c r="AW164" s="15" t="s">
        <v>35</v>
      </c>
      <c r="AX164" s="15" t="s">
        <v>74</v>
      </c>
      <c r="AY164" s="257" t="s">
        <v>170</v>
      </c>
    </row>
    <row r="165" s="13" customFormat="1">
      <c r="A165" s="13"/>
      <c r="B165" s="225"/>
      <c r="C165" s="226"/>
      <c r="D165" s="227" t="s">
        <v>181</v>
      </c>
      <c r="E165" s="228" t="s">
        <v>19</v>
      </c>
      <c r="F165" s="229" t="s">
        <v>240</v>
      </c>
      <c r="G165" s="226"/>
      <c r="H165" s="230">
        <v>58.084000000000003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181</v>
      </c>
      <c r="AU165" s="236" t="s">
        <v>84</v>
      </c>
      <c r="AV165" s="13" t="s">
        <v>84</v>
      </c>
      <c r="AW165" s="13" t="s">
        <v>35</v>
      </c>
      <c r="AX165" s="13" t="s">
        <v>74</v>
      </c>
      <c r="AY165" s="236" t="s">
        <v>170</v>
      </c>
    </row>
    <row r="166" s="13" customFormat="1">
      <c r="A166" s="13"/>
      <c r="B166" s="225"/>
      <c r="C166" s="226"/>
      <c r="D166" s="227" t="s">
        <v>181</v>
      </c>
      <c r="E166" s="228" t="s">
        <v>19</v>
      </c>
      <c r="F166" s="229" t="s">
        <v>241</v>
      </c>
      <c r="G166" s="226"/>
      <c r="H166" s="230">
        <v>-4.7279999999999998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181</v>
      </c>
      <c r="AU166" s="236" t="s">
        <v>84</v>
      </c>
      <c r="AV166" s="13" t="s">
        <v>84</v>
      </c>
      <c r="AW166" s="13" t="s">
        <v>35</v>
      </c>
      <c r="AX166" s="13" t="s">
        <v>74</v>
      </c>
      <c r="AY166" s="236" t="s">
        <v>170</v>
      </c>
    </row>
    <row r="167" s="16" customFormat="1">
      <c r="A167" s="16"/>
      <c r="B167" s="258"/>
      <c r="C167" s="259"/>
      <c r="D167" s="227" t="s">
        <v>181</v>
      </c>
      <c r="E167" s="260" t="s">
        <v>19</v>
      </c>
      <c r="F167" s="261" t="s">
        <v>208</v>
      </c>
      <c r="G167" s="259"/>
      <c r="H167" s="262">
        <v>53.356000000000002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8" t="s">
        <v>181</v>
      </c>
      <c r="AU167" s="268" t="s">
        <v>84</v>
      </c>
      <c r="AV167" s="16" t="s">
        <v>171</v>
      </c>
      <c r="AW167" s="16" t="s">
        <v>35</v>
      </c>
      <c r="AX167" s="16" t="s">
        <v>74</v>
      </c>
      <c r="AY167" s="268" t="s">
        <v>170</v>
      </c>
    </row>
    <row r="168" s="15" customFormat="1">
      <c r="A168" s="15"/>
      <c r="B168" s="248"/>
      <c r="C168" s="249"/>
      <c r="D168" s="227" t="s">
        <v>181</v>
      </c>
      <c r="E168" s="250" t="s">
        <v>19</v>
      </c>
      <c r="F168" s="251" t="s">
        <v>242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181</v>
      </c>
      <c r="AU168" s="257" t="s">
        <v>84</v>
      </c>
      <c r="AV168" s="15" t="s">
        <v>82</v>
      </c>
      <c r="AW168" s="15" t="s">
        <v>35</v>
      </c>
      <c r="AX168" s="15" t="s">
        <v>74</v>
      </c>
      <c r="AY168" s="257" t="s">
        <v>170</v>
      </c>
    </row>
    <row r="169" s="13" customFormat="1">
      <c r="A169" s="13"/>
      <c r="B169" s="225"/>
      <c r="C169" s="226"/>
      <c r="D169" s="227" t="s">
        <v>181</v>
      </c>
      <c r="E169" s="228" t="s">
        <v>19</v>
      </c>
      <c r="F169" s="229" t="s">
        <v>243</v>
      </c>
      <c r="G169" s="226"/>
      <c r="H169" s="230">
        <v>1.02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181</v>
      </c>
      <c r="AU169" s="236" t="s">
        <v>84</v>
      </c>
      <c r="AV169" s="13" t="s">
        <v>84</v>
      </c>
      <c r="AW169" s="13" t="s">
        <v>35</v>
      </c>
      <c r="AX169" s="13" t="s">
        <v>74</v>
      </c>
      <c r="AY169" s="236" t="s">
        <v>170</v>
      </c>
    </row>
    <row r="170" s="16" customFormat="1">
      <c r="A170" s="16"/>
      <c r="B170" s="258"/>
      <c r="C170" s="259"/>
      <c r="D170" s="227" t="s">
        <v>181</v>
      </c>
      <c r="E170" s="260" t="s">
        <v>19</v>
      </c>
      <c r="F170" s="261" t="s">
        <v>208</v>
      </c>
      <c r="G170" s="259"/>
      <c r="H170" s="262">
        <v>1.02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8" t="s">
        <v>181</v>
      </c>
      <c r="AU170" s="268" t="s">
        <v>84</v>
      </c>
      <c r="AV170" s="16" t="s">
        <v>171</v>
      </c>
      <c r="AW170" s="16" t="s">
        <v>35</v>
      </c>
      <c r="AX170" s="16" t="s">
        <v>74</v>
      </c>
      <c r="AY170" s="268" t="s">
        <v>170</v>
      </c>
    </row>
    <row r="171" s="14" customFormat="1">
      <c r="A171" s="14"/>
      <c r="B171" s="237"/>
      <c r="C171" s="238"/>
      <c r="D171" s="227" t="s">
        <v>181</v>
      </c>
      <c r="E171" s="239" t="s">
        <v>97</v>
      </c>
      <c r="F171" s="240" t="s">
        <v>184</v>
      </c>
      <c r="G171" s="238"/>
      <c r="H171" s="241">
        <v>54.375999999999998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181</v>
      </c>
      <c r="AU171" s="247" t="s">
        <v>84</v>
      </c>
      <c r="AV171" s="14" t="s">
        <v>177</v>
      </c>
      <c r="AW171" s="14" t="s">
        <v>35</v>
      </c>
      <c r="AX171" s="14" t="s">
        <v>82</v>
      </c>
      <c r="AY171" s="247" t="s">
        <v>170</v>
      </c>
    </row>
    <row r="172" s="2" customFormat="1" ht="24.15" customHeight="1">
      <c r="A172" s="40"/>
      <c r="B172" s="41"/>
      <c r="C172" s="207" t="s">
        <v>244</v>
      </c>
      <c r="D172" s="207" t="s">
        <v>173</v>
      </c>
      <c r="E172" s="208" t="s">
        <v>245</v>
      </c>
      <c r="F172" s="209" t="s">
        <v>246</v>
      </c>
      <c r="G172" s="210" t="s">
        <v>99</v>
      </c>
      <c r="H172" s="211">
        <v>3.04</v>
      </c>
      <c r="I172" s="212"/>
      <c r="J172" s="213">
        <f>ROUND(I172*H172,2)</f>
        <v>0</v>
      </c>
      <c r="K172" s="209" t="s">
        <v>176</v>
      </c>
      <c r="L172" s="46"/>
      <c r="M172" s="214" t="s">
        <v>19</v>
      </c>
      <c r="N172" s="215" t="s">
        <v>45</v>
      </c>
      <c r="O172" s="86"/>
      <c r="P172" s="216">
        <f>O172*H172</f>
        <v>0</v>
      </c>
      <c r="Q172" s="216">
        <v>0.033579999999999999</v>
      </c>
      <c r="R172" s="216">
        <f>Q172*H172</f>
        <v>0.1020832</v>
      </c>
      <c r="S172" s="216">
        <v>0</v>
      </c>
      <c r="T172" s="21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8" t="s">
        <v>177</v>
      </c>
      <c r="AT172" s="218" t="s">
        <v>173</v>
      </c>
      <c r="AU172" s="218" t="s">
        <v>84</v>
      </c>
      <c r="AY172" s="19" t="s">
        <v>170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9" t="s">
        <v>82</v>
      </c>
      <c r="BK172" s="219">
        <f>ROUND(I172*H172,2)</f>
        <v>0</v>
      </c>
      <c r="BL172" s="19" t="s">
        <v>177</v>
      </c>
      <c r="BM172" s="218" t="s">
        <v>247</v>
      </c>
    </row>
    <row r="173" s="2" customFormat="1">
      <c r="A173" s="40"/>
      <c r="B173" s="41"/>
      <c r="C173" s="42"/>
      <c r="D173" s="220" t="s">
        <v>179</v>
      </c>
      <c r="E173" s="42"/>
      <c r="F173" s="221" t="s">
        <v>248</v>
      </c>
      <c r="G173" s="42"/>
      <c r="H173" s="42"/>
      <c r="I173" s="222"/>
      <c r="J173" s="42"/>
      <c r="K173" s="42"/>
      <c r="L173" s="46"/>
      <c r="M173" s="223"/>
      <c r="N173" s="224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179</v>
      </c>
      <c r="AU173" s="19" t="s">
        <v>84</v>
      </c>
    </row>
    <row r="174" s="13" customFormat="1">
      <c r="A174" s="13"/>
      <c r="B174" s="225"/>
      <c r="C174" s="226"/>
      <c r="D174" s="227" t="s">
        <v>181</v>
      </c>
      <c r="E174" s="228" t="s">
        <v>19</v>
      </c>
      <c r="F174" s="229" t="s">
        <v>249</v>
      </c>
      <c r="G174" s="226"/>
      <c r="H174" s="230">
        <v>1.24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181</v>
      </c>
      <c r="AU174" s="236" t="s">
        <v>84</v>
      </c>
      <c r="AV174" s="13" t="s">
        <v>84</v>
      </c>
      <c r="AW174" s="13" t="s">
        <v>35</v>
      </c>
      <c r="AX174" s="13" t="s">
        <v>74</v>
      </c>
      <c r="AY174" s="236" t="s">
        <v>170</v>
      </c>
    </row>
    <row r="175" s="13" customFormat="1">
      <c r="A175" s="13"/>
      <c r="B175" s="225"/>
      <c r="C175" s="226"/>
      <c r="D175" s="227" t="s">
        <v>181</v>
      </c>
      <c r="E175" s="228" t="s">
        <v>19</v>
      </c>
      <c r="F175" s="229" t="s">
        <v>250</v>
      </c>
      <c r="G175" s="226"/>
      <c r="H175" s="230">
        <v>0.90000000000000002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181</v>
      </c>
      <c r="AU175" s="236" t="s">
        <v>84</v>
      </c>
      <c r="AV175" s="13" t="s">
        <v>84</v>
      </c>
      <c r="AW175" s="13" t="s">
        <v>35</v>
      </c>
      <c r="AX175" s="13" t="s">
        <v>74</v>
      </c>
      <c r="AY175" s="236" t="s">
        <v>170</v>
      </c>
    </row>
    <row r="176" s="13" customFormat="1">
      <c r="A176" s="13"/>
      <c r="B176" s="225"/>
      <c r="C176" s="226"/>
      <c r="D176" s="227" t="s">
        <v>181</v>
      </c>
      <c r="E176" s="228" t="s">
        <v>19</v>
      </c>
      <c r="F176" s="229" t="s">
        <v>251</v>
      </c>
      <c r="G176" s="226"/>
      <c r="H176" s="230">
        <v>0.90000000000000002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181</v>
      </c>
      <c r="AU176" s="236" t="s">
        <v>84</v>
      </c>
      <c r="AV176" s="13" t="s">
        <v>84</v>
      </c>
      <c r="AW176" s="13" t="s">
        <v>35</v>
      </c>
      <c r="AX176" s="13" t="s">
        <v>74</v>
      </c>
      <c r="AY176" s="236" t="s">
        <v>170</v>
      </c>
    </row>
    <row r="177" s="16" customFormat="1">
      <c r="A177" s="16"/>
      <c r="B177" s="258"/>
      <c r="C177" s="259"/>
      <c r="D177" s="227" t="s">
        <v>181</v>
      </c>
      <c r="E177" s="260" t="s">
        <v>19</v>
      </c>
      <c r="F177" s="261" t="s">
        <v>208</v>
      </c>
      <c r="G177" s="259"/>
      <c r="H177" s="262">
        <v>3.04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8" t="s">
        <v>181</v>
      </c>
      <c r="AU177" s="268" t="s">
        <v>84</v>
      </c>
      <c r="AV177" s="16" t="s">
        <v>171</v>
      </c>
      <c r="AW177" s="16" t="s">
        <v>35</v>
      </c>
      <c r="AX177" s="16" t="s">
        <v>74</v>
      </c>
      <c r="AY177" s="268" t="s">
        <v>170</v>
      </c>
    </row>
    <row r="178" s="14" customFormat="1">
      <c r="A178" s="14"/>
      <c r="B178" s="237"/>
      <c r="C178" s="238"/>
      <c r="D178" s="227" t="s">
        <v>181</v>
      </c>
      <c r="E178" s="239" t="s">
        <v>19</v>
      </c>
      <c r="F178" s="240" t="s">
        <v>184</v>
      </c>
      <c r="G178" s="238"/>
      <c r="H178" s="241">
        <v>3.04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181</v>
      </c>
      <c r="AU178" s="247" t="s">
        <v>84</v>
      </c>
      <c r="AV178" s="14" t="s">
        <v>177</v>
      </c>
      <c r="AW178" s="14" t="s">
        <v>35</v>
      </c>
      <c r="AX178" s="14" t="s">
        <v>82</v>
      </c>
      <c r="AY178" s="247" t="s">
        <v>170</v>
      </c>
    </row>
    <row r="179" s="2" customFormat="1" ht="33" customHeight="1">
      <c r="A179" s="40"/>
      <c r="B179" s="41"/>
      <c r="C179" s="207" t="s">
        <v>252</v>
      </c>
      <c r="D179" s="207" t="s">
        <v>173</v>
      </c>
      <c r="E179" s="208" t="s">
        <v>253</v>
      </c>
      <c r="F179" s="209" t="s">
        <v>254</v>
      </c>
      <c r="G179" s="210" t="s">
        <v>99</v>
      </c>
      <c r="H179" s="211">
        <v>84.060000000000002</v>
      </c>
      <c r="I179" s="212"/>
      <c r="J179" s="213">
        <f>ROUND(I179*H179,2)</f>
        <v>0</v>
      </c>
      <c r="K179" s="209" t="s">
        <v>176</v>
      </c>
      <c r="L179" s="46"/>
      <c r="M179" s="214" t="s">
        <v>19</v>
      </c>
      <c r="N179" s="215" t="s">
        <v>45</v>
      </c>
      <c r="O179" s="86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8" t="s">
        <v>177</v>
      </c>
      <c r="AT179" s="218" t="s">
        <v>173</v>
      </c>
      <c r="AU179" s="218" t="s">
        <v>84</v>
      </c>
      <c r="AY179" s="19" t="s">
        <v>170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9" t="s">
        <v>82</v>
      </c>
      <c r="BK179" s="219">
        <f>ROUND(I179*H179,2)</f>
        <v>0</v>
      </c>
      <c r="BL179" s="19" t="s">
        <v>177</v>
      </c>
      <c r="BM179" s="218" t="s">
        <v>255</v>
      </c>
    </row>
    <row r="180" s="2" customFormat="1">
      <c r="A180" s="40"/>
      <c r="B180" s="41"/>
      <c r="C180" s="42"/>
      <c r="D180" s="220" t="s">
        <v>179</v>
      </c>
      <c r="E180" s="42"/>
      <c r="F180" s="221" t="s">
        <v>256</v>
      </c>
      <c r="G180" s="42"/>
      <c r="H180" s="42"/>
      <c r="I180" s="222"/>
      <c r="J180" s="42"/>
      <c r="K180" s="42"/>
      <c r="L180" s="46"/>
      <c r="M180" s="223"/>
      <c r="N180" s="22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179</v>
      </c>
      <c r="AU180" s="19" t="s">
        <v>84</v>
      </c>
    </row>
    <row r="181" s="13" customFormat="1">
      <c r="A181" s="13"/>
      <c r="B181" s="225"/>
      <c r="C181" s="226"/>
      <c r="D181" s="227" t="s">
        <v>181</v>
      </c>
      <c r="E181" s="228" t="s">
        <v>19</v>
      </c>
      <c r="F181" s="229" t="s">
        <v>257</v>
      </c>
      <c r="G181" s="226"/>
      <c r="H181" s="230">
        <v>21.140000000000001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181</v>
      </c>
      <c r="AU181" s="236" t="s">
        <v>84</v>
      </c>
      <c r="AV181" s="13" t="s">
        <v>84</v>
      </c>
      <c r="AW181" s="13" t="s">
        <v>35</v>
      </c>
      <c r="AX181" s="13" t="s">
        <v>74</v>
      </c>
      <c r="AY181" s="236" t="s">
        <v>170</v>
      </c>
    </row>
    <row r="182" s="13" customFormat="1">
      <c r="A182" s="13"/>
      <c r="B182" s="225"/>
      <c r="C182" s="226"/>
      <c r="D182" s="227" t="s">
        <v>181</v>
      </c>
      <c r="E182" s="228" t="s">
        <v>19</v>
      </c>
      <c r="F182" s="229" t="s">
        <v>258</v>
      </c>
      <c r="G182" s="226"/>
      <c r="H182" s="230">
        <v>5.3099999999999996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181</v>
      </c>
      <c r="AU182" s="236" t="s">
        <v>84</v>
      </c>
      <c r="AV182" s="13" t="s">
        <v>84</v>
      </c>
      <c r="AW182" s="13" t="s">
        <v>35</v>
      </c>
      <c r="AX182" s="13" t="s">
        <v>74</v>
      </c>
      <c r="AY182" s="236" t="s">
        <v>170</v>
      </c>
    </row>
    <row r="183" s="13" customFormat="1">
      <c r="A183" s="13"/>
      <c r="B183" s="225"/>
      <c r="C183" s="226"/>
      <c r="D183" s="227" t="s">
        <v>181</v>
      </c>
      <c r="E183" s="228" t="s">
        <v>19</v>
      </c>
      <c r="F183" s="229" t="s">
        <v>259</v>
      </c>
      <c r="G183" s="226"/>
      <c r="H183" s="230">
        <v>1.6699999999999999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181</v>
      </c>
      <c r="AU183" s="236" t="s">
        <v>84</v>
      </c>
      <c r="AV183" s="13" t="s">
        <v>84</v>
      </c>
      <c r="AW183" s="13" t="s">
        <v>35</v>
      </c>
      <c r="AX183" s="13" t="s">
        <v>74</v>
      </c>
      <c r="AY183" s="236" t="s">
        <v>170</v>
      </c>
    </row>
    <row r="184" s="13" customFormat="1">
      <c r="A184" s="13"/>
      <c r="B184" s="225"/>
      <c r="C184" s="226"/>
      <c r="D184" s="227" t="s">
        <v>181</v>
      </c>
      <c r="E184" s="228" t="s">
        <v>19</v>
      </c>
      <c r="F184" s="229" t="s">
        <v>192</v>
      </c>
      <c r="G184" s="226"/>
      <c r="H184" s="230">
        <v>28.68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181</v>
      </c>
      <c r="AU184" s="236" t="s">
        <v>84</v>
      </c>
      <c r="AV184" s="13" t="s">
        <v>84</v>
      </c>
      <c r="AW184" s="13" t="s">
        <v>35</v>
      </c>
      <c r="AX184" s="13" t="s">
        <v>74</v>
      </c>
      <c r="AY184" s="236" t="s">
        <v>170</v>
      </c>
    </row>
    <row r="185" s="13" customFormat="1">
      <c r="A185" s="13"/>
      <c r="B185" s="225"/>
      <c r="C185" s="226"/>
      <c r="D185" s="227" t="s">
        <v>181</v>
      </c>
      <c r="E185" s="228" t="s">
        <v>19</v>
      </c>
      <c r="F185" s="229" t="s">
        <v>260</v>
      </c>
      <c r="G185" s="226"/>
      <c r="H185" s="230">
        <v>16.890000000000001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181</v>
      </c>
      <c r="AU185" s="236" t="s">
        <v>84</v>
      </c>
      <c r="AV185" s="13" t="s">
        <v>84</v>
      </c>
      <c r="AW185" s="13" t="s">
        <v>35</v>
      </c>
      <c r="AX185" s="13" t="s">
        <v>74</v>
      </c>
      <c r="AY185" s="236" t="s">
        <v>170</v>
      </c>
    </row>
    <row r="186" s="13" customFormat="1">
      <c r="A186" s="13"/>
      <c r="B186" s="225"/>
      <c r="C186" s="226"/>
      <c r="D186" s="227" t="s">
        <v>181</v>
      </c>
      <c r="E186" s="228" t="s">
        <v>19</v>
      </c>
      <c r="F186" s="229" t="s">
        <v>261</v>
      </c>
      <c r="G186" s="226"/>
      <c r="H186" s="230">
        <v>2.3500000000000001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181</v>
      </c>
      <c r="AU186" s="236" t="s">
        <v>84</v>
      </c>
      <c r="AV186" s="13" t="s">
        <v>84</v>
      </c>
      <c r="AW186" s="13" t="s">
        <v>35</v>
      </c>
      <c r="AX186" s="13" t="s">
        <v>74</v>
      </c>
      <c r="AY186" s="236" t="s">
        <v>170</v>
      </c>
    </row>
    <row r="187" s="13" customFormat="1">
      <c r="A187" s="13"/>
      <c r="B187" s="225"/>
      <c r="C187" s="226"/>
      <c r="D187" s="227" t="s">
        <v>181</v>
      </c>
      <c r="E187" s="228" t="s">
        <v>19</v>
      </c>
      <c r="F187" s="229" t="s">
        <v>262</v>
      </c>
      <c r="G187" s="226"/>
      <c r="H187" s="230">
        <v>5.0700000000000003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181</v>
      </c>
      <c r="AU187" s="236" t="s">
        <v>84</v>
      </c>
      <c r="AV187" s="13" t="s">
        <v>84</v>
      </c>
      <c r="AW187" s="13" t="s">
        <v>35</v>
      </c>
      <c r="AX187" s="13" t="s">
        <v>74</v>
      </c>
      <c r="AY187" s="236" t="s">
        <v>170</v>
      </c>
    </row>
    <row r="188" s="13" customFormat="1">
      <c r="A188" s="13"/>
      <c r="B188" s="225"/>
      <c r="C188" s="226"/>
      <c r="D188" s="227" t="s">
        <v>181</v>
      </c>
      <c r="E188" s="228" t="s">
        <v>19</v>
      </c>
      <c r="F188" s="229" t="s">
        <v>194</v>
      </c>
      <c r="G188" s="226"/>
      <c r="H188" s="230">
        <v>2.9500000000000002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181</v>
      </c>
      <c r="AU188" s="236" t="s">
        <v>84</v>
      </c>
      <c r="AV188" s="13" t="s">
        <v>84</v>
      </c>
      <c r="AW188" s="13" t="s">
        <v>35</v>
      </c>
      <c r="AX188" s="13" t="s">
        <v>74</v>
      </c>
      <c r="AY188" s="236" t="s">
        <v>170</v>
      </c>
    </row>
    <row r="189" s="14" customFormat="1">
      <c r="A189" s="14"/>
      <c r="B189" s="237"/>
      <c r="C189" s="238"/>
      <c r="D189" s="227" t="s">
        <v>181</v>
      </c>
      <c r="E189" s="239" t="s">
        <v>19</v>
      </c>
      <c r="F189" s="240" t="s">
        <v>184</v>
      </c>
      <c r="G189" s="238"/>
      <c r="H189" s="241">
        <v>84.060000000000002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181</v>
      </c>
      <c r="AU189" s="247" t="s">
        <v>84</v>
      </c>
      <c r="AV189" s="14" t="s">
        <v>177</v>
      </c>
      <c r="AW189" s="14" t="s">
        <v>35</v>
      </c>
      <c r="AX189" s="14" t="s">
        <v>82</v>
      </c>
      <c r="AY189" s="247" t="s">
        <v>170</v>
      </c>
    </row>
    <row r="190" s="2" customFormat="1" ht="37.8" customHeight="1">
      <c r="A190" s="40"/>
      <c r="B190" s="41"/>
      <c r="C190" s="207" t="s">
        <v>263</v>
      </c>
      <c r="D190" s="207" t="s">
        <v>173</v>
      </c>
      <c r="E190" s="208" t="s">
        <v>264</v>
      </c>
      <c r="F190" s="209" t="s">
        <v>265</v>
      </c>
      <c r="G190" s="210" t="s">
        <v>99</v>
      </c>
      <c r="H190" s="211">
        <v>23.399999999999999</v>
      </c>
      <c r="I190" s="212"/>
      <c r="J190" s="213">
        <f>ROUND(I190*H190,2)</f>
        <v>0</v>
      </c>
      <c r="K190" s="209" t="s">
        <v>176</v>
      </c>
      <c r="L190" s="46"/>
      <c r="M190" s="214" t="s">
        <v>19</v>
      </c>
      <c r="N190" s="215" t="s">
        <v>45</v>
      </c>
      <c r="O190" s="86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8" t="s">
        <v>177</v>
      </c>
      <c r="AT190" s="218" t="s">
        <v>173</v>
      </c>
      <c r="AU190" s="218" t="s">
        <v>84</v>
      </c>
      <c r="AY190" s="19" t="s">
        <v>170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9" t="s">
        <v>82</v>
      </c>
      <c r="BK190" s="219">
        <f>ROUND(I190*H190,2)</f>
        <v>0</v>
      </c>
      <c r="BL190" s="19" t="s">
        <v>177</v>
      </c>
      <c r="BM190" s="218" t="s">
        <v>266</v>
      </c>
    </row>
    <row r="191" s="2" customFormat="1">
      <c r="A191" s="40"/>
      <c r="B191" s="41"/>
      <c r="C191" s="42"/>
      <c r="D191" s="220" t="s">
        <v>179</v>
      </c>
      <c r="E191" s="42"/>
      <c r="F191" s="221" t="s">
        <v>267</v>
      </c>
      <c r="G191" s="42"/>
      <c r="H191" s="42"/>
      <c r="I191" s="222"/>
      <c r="J191" s="42"/>
      <c r="K191" s="42"/>
      <c r="L191" s="46"/>
      <c r="M191" s="223"/>
      <c r="N191" s="22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179</v>
      </c>
      <c r="AU191" s="19" t="s">
        <v>84</v>
      </c>
    </row>
    <row r="192" s="15" customFormat="1">
      <c r="A192" s="15"/>
      <c r="B192" s="248"/>
      <c r="C192" s="249"/>
      <c r="D192" s="227" t="s">
        <v>181</v>
      </c>
      <c r="E192" s="250" t="s">
        <v>19</v>
      </c>
      <c r="F192" s="251" t="s">
        <v>268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7" t="s">
        <v>181</v>
      </c>
      <c r="AU192" s="257" t="s">
        <v>84</v>
      </c>
      <c r="AV192" s="15" t="s">
        <v>82</v>
      </c>
      <c r="AW192" s="15" t="s">
        <v>35</v>
      </c>
      <c r="AX192" s="15" t="s">
        <v>74</v>
      </c>
      <c r="AY192" s="257" t="s">
        <v>170</v>
      </c>
    </row>
    <row r="193" s="13" customFormat="1">
      <c r="A193" s="13"/>
      <c r="B193" s="225"/>
      <c r="C193" s="226"/>
      <c r="D193" s="227" t="s">
        <v>181</v>
      </c>
      <c r="E193" s="228" t="s">
        <v>19</v>
      </c>
      <c r="F193" s="229" t="s">
        <v>269</v>
      </c>
      <c r="G193" s="226"/>
      <c r="H193" s="230">
        <v>23.399999999999999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181</v>
      </c>
      <c r="AU193" s="236" t="s">
        <v>84</v>
      </c>
      <c r="AV193" s="13" t="s">
        <v>84</v>
      </c>
      <c r="AW193" s="13" t="s">
        <v>35</v>
      </c>
      <c r="AX193" s="13" t="s">
        <v>74</v>
      </c>
      <c r="AY193" s="236" t="s">
        <v>170</v>
      </c>
    </row>
    <row r="194" s="14" customFormat="1">
      <c r="A194" s="14"/>
      <c r="B194" s="237"/>
      <c r="C194" s="238"/>
      <c r="D194" s="227" t="s">
        <v>181</v>
      </c>
      <c r="E194" s="239" t="s">
        <v>19</v>
      </c>
      <c r="F194" s="240" t="s">
        <v>184</v>
      </c>
      <c r="G194" s="238"/>
      <c r="H194" s="241">
        <v>23.399999999999999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181</v>
      </c>
      <c r="AU194" s="247" t="s">
        <v>84</v>
      </c>
      <c r="AV194" s="14" t="s">
        <v>177</v>
      </c>
      <c r="AW194" s="14" t="s">
        <v>35</v>
      </c>
      <c r="AX194" s="14" t="s">
        <v>82</v>
      </c>
      <c r="AY194" s="247" t="s">
        <v>170</v>
      </c>
    </row>
    <row r="195" s="2" customFormat="1" ht="24.15" customHeight="1">
      <c r="A195" s="40"/>
      <c r="B195" s="41"/>
      <c r="C195" s="207" t="s">
        <v>270</v>
      </c>
      <c r="D195" s="207" t="s">
        <v>173</v>
      </c>
      <c r="E195" s="208" t="s">
        <v>271</v>
      </c>
      <c r="F195" s="209" t="s">
        <v>272</v>
      </c>
      <c r="G195" s="210" t="s">
        <v>115</v>
      </c>
      <c r="H195" s="211">
        <v>25.550000000000001</v>
      </c>
      <c r="I195" s="212"/>
      <c r="J195" s="213">
        <f>ROUND(I195*H195,2)</f>
        <v>0</v>
      </c>
      <c r="K195" s="209" t="s">
        <v>176</v>
      </c>
      <c r="L195" s="46"/>
      <c r="M195" s="214" t="s">
        <v>19</v>
      </c>
      <c r="N195" s="215" t="s">
        <v>45</v>
      </c>
      <c r="O195" s="86"/>
      <c r="P195" s="216">
        <f>O195*H195</f>
        <v>0</v>
      </c>
      <c r="Q195" s="216">
        <v>0.0015</v>
      </c>
      <c r="R195" s="216">
        <f>Q195*H195</f>
        <v>0.038325000000000005</v>
      </c>
      <c r="S195" s="216">
        <v>0</v>
      </c>
      <c r="T195" s="21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8" t="s">
        <v>177</v>
      </c>
      <c r="AT195" s="218" t="s">
        <v>173</v>
      </c>
      <c r="AU195" s="218" t="s">
        <v>84</v>
      </c>
      <c r="AY195" s="19" t="s">
        <v>170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9" t="s">
        <v>82</v>
      </c>
      <c r="BK195" s="219">
        <f>ROUND(I195*H195,2)</f>
        <v>0</v>
      </c>
      <c r="BL195" s="19" t="s">
        <v>177</v>
      </c>
      <c r="BM195" s="218" t="s">
        <v>273</v>
      </c>
    </row>
    <row r="196" s="2" customFormat="1">
      <c r="A196" s="40"/>
      <c r="B196" s="41"/>
      <c r="C196" s="42"/>
      <c r="D196" s="220" t="s">
        <v>179</v>
      </c>
      <c r="E196" s="42"/>
      <c r="F196" s="221" t="s">
        <v>274</v>
      </c>
      <c r="G196" s="42"/>
      <c r="H196" s="42"/>
      <c r="I196" s="222"/>
      <c r="J196" s="42"/>
      <c r="K196" s="42"/>
      <c r="L196" s="46"/>
      <c r="M196" s="223"/>
      <c r="N196" s="22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179</v>
      </c>
      <c r="AU196" s="19" t="s">
        <v>84</v>
      </c>
    </row>
    <row r="197" s="15" customFormat="1">
      <c r="A197" s="15"/>
      <c r="B197" s="248"/>
      <c r="C197" s="249"/>
      <c r="D197" s="227" t="s">
        <v>181</v>
      </c>
      <c r="E197" s="250" t="s">
        <v>19</v>
      </c>
      <c r="F197" s="251" t="s">
        <v>275</v>
      </c>
      <c r="G197" s="249"/>
      <c r="H197" s="250" t="s">
        <v>19</v>
      </c>
      <c r="I197" s="252"/>
      <c r="J197" s="249"/>
      <c r="K197" s="249"/>
      <c r="L197" s="253"/>
      <c r="M197" s="254"/>
      <c r="N197" s="255"/>
      <c r="O197" s="255"/>
      <c r="P197" s="255"/>
      <c r="Q197" s="255"/>
      <c r="R197" s="255"/>
      <c r="S197" s="255"/>
      <c r="T197" s="25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7" t="s">
        <v>181</v>
      </c>
      <c r="AU197" s="257" t="s">
        <v>84</v>
      </c>
      <c r="AV197" s="15" t="s">
        <v>82</v>
      </c>
      <c r="AW197" s="15" t="s">
        <v>35</v>
      </c>
      <c r="AX197" s="15" t="s">
        <v>74</v>
      </c>
      <c r="AY197" s="257" t="s">
        <v>170</v>
      </c>
    </row>
    <row r="198" s="13" customFormat="1">
      <c r="A198" s="13"/>
      <c r="B198" s="225"/>
      <c r="C198" s="226"/>
      <c r="D198" s="227" t="s">
        <v>181</v>
      </c>
      <c r="E198" s="228" t="s">
        <v>19</v>
      </c>
      <c r="F198" s="229" t="s">
        <v>276</v>
      </c>
      <c r="G198" s="226"/>
      <c r="H198" s="230">
        <v>1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181</v>
      </c>
      <c r="AU198" s="236" t="s">
        <v>84</v>
      </c>
      <c r="AV198" s="13" t="s">
        <v>84</v>
      </c>
      <c r="AW198" s="13" t="s">
        <v>35</v>
      </c>
      <c r="AX198" s="13" t="s">
        <v>74</v>
      </c>
      <c r="AY198" s="236" t="s">
        <v>170</v>
      </c>
    </row>
    <row r="199" s="13" customFormat="1">
      <c r="A199" s="13"/>
      <c r="B199" s="225"/>
      <c r="C199" s="226"/>
      <c r="D199" s="227" t="s">
        <v>181</v>
      </c>
      <c r="E199" s="228" t="s">
        <v>19</v>
      </c>
      <c r="F199" s="229" t="s">
        <v>277</v>
      </c>
      <c r="G199" s="226"/>
      <c r="H199" s="230">
        <v>6.8499999999999996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181</v>
      </c>
      <c r="AU199" s="236" t="s">
        <v>84</v>
      </c>
      <c r="AV199" s="13" t="s">
        <v>84</v>
      </c>
      <c r="AW199" s="13" t="s">
        <v>35</v>
      </c>
      <c r="AX199" s="13" t="s">
        <v>74</v>
      </c>
      <c r="AY199" s="236" t="s">
        <v>170</v>
      </c>
    </row>
    <row r="200" s="13" customFormat="1">
      <c r="A200" s="13"/>
      <c r="B200" s="225"/>
      <c r="C200" s="226"/>
      <c r="D200" s="227" t="s">
        <v>181</v>
      </c>
      <c r="E200" s="228" t="s">
        <v>19</v>
      </c>
      <c r="F200" s="229" t="s">
        <v>278</v>
      </c>
      <c r="G200" s="226"/>
      <c r="H200" s="230">
        <v>2.5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181</v>
      </c>
      <c r="AU200" s="236" t="s">
        <v>84</v>
      </c>
      <c r="AV200" s="13" t="s">
        <v>84</v>
      </c>
      <c r="AW200" s="13" t="s">
        <v>35</v>
      </c>
      <c r="AX200" s="13" t="s">
        <v>74</v>
      </c>
      <c r="AY200" s="236" t="s">
        <v>170</v>
      </c>
    </row>
    <row r="201" s="16" customFormat="1">
      <c r="A201" s="16"/>
      <c r="B201" s="258"/>
      <c r="C201" s="259"/>
      <c r="D201" s="227" t="s">
        <v>181</v>
      </c>
      <c r="E201" s="260" t="s">
        <v>19</v>
      </c>
      <c r="F201" s="261" t="s">
        <v>208</v>
      </c>
      <c r="G201" s="259"/>
      <c r="H201" s="262">
        <v>10.35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8" t="s">
        <v>181</v>
      </c>
      <c r="AU201" s="268" t="s">
        <v>84</v>
      </c>
      <c r="AV201" s="16" t="s">
        <v>171</v>
      </c>
      <c r="AW201" s="16" t="s">
        <v>35</v>
      </c>
      <c r="AX201" s="16" t="s">
        <v>74</v>
      </c>
      <c r="AY201" s="268" t="s">
        <v>170</v>
      </c>
    </row>
    <row r="202" s="15" customFormat="1">
      <c r="A202" s="15"/>
      <c r="B202" s="248"/>
      <c r="C202" s="249"/>
      <c r="D202" s="227" t="s">
        <v>181</v>
      </c>
      <c r="E202" s="250" t="s">
        <v>19</v>
      </c>
      <c r="F202" s="251" t="s">
        <v>279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181</v>
      </c>
      <c r="AU202" s="257" t="s">
        <v>84</v>
      </c>
      <c r="AV202" s="15" t="s">
        <v>82</v>
      </c>
      <c r="AW202" s="15" t="s">
        <v>35</v>
      </c>
      <c r="AX202" s="15" t="s">
        <v>74</v>
      </c>
      <c r="AY202" s="257" t="s">
        <v>170</v>
      </c>
    </row>
    <row r="203" s="13" customFormat="1">
      <c r="A203" s="13"/>
      <c r="B203" s="225"/>
      <c r="C203" s="226"/>
      <c r="D203" s="227" t="s">
        <v>181</v>
      </c>
      <c r="E203" s="228" t="s">
        <v>19</v>
      </c>
      <c r="F203" s="229" t="s">
        <v>280</v>
      </c>
      <c r="G203" s="226"/>
      <c r="H203" s="230">
        <v>6.2000000000000002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181</v>
      </c>
      <c r="AU203" s="236" t="s">
        <v>84</v>
      </c>
      <c r="AV203" s="13" t="s">
        <v>84</v>
      </c>
      <c r="AW203" s="13" t="s">
        <v>35</v>
      </c>
      <c r="AX203" s="13" t="s">
        <v>74</v>
      </c>
      <c r="AY203" s="236" t="s">
        <v>170</v>
      </c>
    </row>
    <row r="204" s="13" customFormat="1">
      <c r="A204" s="13"/>
      <c r="B204" s="225"/>
      <c r="C204" s="226"/>
      <c r="D204" s="227" t="s">
        <v>181</v>
      </c>
      <c r="E204" s="228" t="s">
        <v>19</v>
      </c>
      <c r="F204" s="229" t="s">
        <v>281</v>
      </c>
      <c r="G204" s="226"/>
      <c r="H204" s="230">
        <v>4.5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181</v>
      </c>
      <c r="AU204" s="236" t="s">
        <v>84</v>
      </c>
      <c r="AV204" s="13" t="s">
        <v>84</v>
      </c>
      <c r="AW204" s="13" t="s">
        <v>35</v>
      </c>
      <c r="AX204" s="13" t="s">
        <v>74</v>
      </c>
      <c r="AY204" s="236" t="s">
        <v>170</v>
      </c>
    </row>
    <row r="205" s="13" customFormat="1">
      <c r="A205" s="13"/>
      <c r="B205" s="225"/>
      <c r="C205" s="226"/>
      <c r="D205" s="227" t="s">
        <v>181</v>
      </c>
      <c r="E205" s="228" t="s">
        <v>19</v>
      </c>
      <c r="F205" s="229" t="s">
        <v>282</v>
      </c>
      <c r="G205" s="226"/>
      <c r="H205" s="230">
        <v>4.5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181</v>
      </c>
      <c r="AU205" s="236" t="s">
        <v>84</v>
      </c>
      <c r="AV205" s="13" t="s">
        <v>84</v>
      </c>
      <c r="AW205" s="13" t="s">
        <v>35</v>
      </c>
      <c r="AX205" s="13" t="s">
        <v>74</v>
      </c>
      <c r="AY205" s="236" t="s">
        <v>170</v>
      </c>
    </row>
    <row r="206" s="16" customFormat="1">
      <c r="A206" s="16"/>
      <c r="B206" s="258"/>
      <c r="C206" s="259"/>
      <c r="D206" s="227" t="s">
        <v>181</v>
      </c>
      <c r="E206" s="260" t="s">
        <v>19</v>
      </c>
      <c r="F206" s="261" t="s">
        <v>208</v>
      </c>
      <c r="G206" s="259"/>
      <c r="H206" s="262">
        <v>15.199999999999999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8" t="s">
        <v>181</v>
      </c>
      <c r="AU206" s="268" t="s">
        <v>84</v>
      </c>
      <c r="AV206" s="16" t="s">
        <v>171</v>
      </c>
      <c r="AW206" s="16" t="s">
        <v>35</v>
      </c>
      <c r="AX206" s="16" t="s">
        <v>74</v>
      </c>
      <c r="AY206" s="268" t="s">
        <v>170</v>
      </c>
    </row>
    <row r="207" s="14" customFormat="1">
      <c r="A207" s="14"/>
      <c r="B207" s="237"/>
      <c r="C207" s="238"/>
      <c r="D207" s="227" t="s">
        <v>181</v>
      </c>
      <c r="E207" s="239" t="s">
        <v>19</v>
      </c>
      <c r="F207" s="240" t="s">
        <v>184</v>
      </c>
      <c r="G207" s="238"/>
      <c r="H207" s="241">
        <v>25.550000000000001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181</v>
      </c>
      <c r="AU207" s="247" t="s">
        <v>84</v>
      </c>
      <c r="AV207" s="14" t="s">
        <v>177</v>
      </c>
      <c r="AW207" s="14" t="s">
        <v>35</v>
      </c>
      <c r="AX207" s="14" t="s">
        <v>82</v>
      </c>
      <c r="AY207" s="247" t="s">
        <v>170</v>
      </c>
    </row>
    <row r="208" s="2" customFormat="1" ht="49.05" customHeight="1">
      <c r="A208" s="40"/>
      <c r="B208" s="41"/>
      <c r="C208" s="207" t="s">
        <v>283</v>
      </c>
      <c r="D208" s="207" t="s">
        <v>173</v>
      </c>
      <c r="E208" s="208" t="s">
        <v>284</v>
      </c>
      <c r="F208" s="209" t="s">
        <v>285</v>
      </c>
      <c r="G208" s="210" t="s">
        <v>99</v>
      </c>
      <c r="H208" s="211">
        <v>102.40000000000001</v>
      </c>
      <c r="I208" s="212"/>
      <c r="J208" s="213">
        <f>ROUND(I208*H208,2)</f>
        <v>0</v>
      </c>
      <c r="K208" s="209" t="s">
        <v>176</v>
      </c>
      <c r="L208" s="46"/>
      <c r="M208" s="214" t="s">
        <v>19</v>
      </c>
      <c r="N208" s="215" t="s">
        <v>45</v>
      </c>
      <c r="O208" s="86"/>
      <c r="P208" s="216">
        <f>O208*H208</f>
        <v>0</v>
      </c>
      <c r="Q208" s="216">
        <v>0.0092999999999999992</v>
      </c>
      <c r="R208" s="216">
        <f>Q208*H208</f>
        <v>0.95231999999999994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177</v>
      </c>
      <c r="AT208" s="218" t="s">
        <v>173</v>
      </c>
      <c r="AU208" s="218" t="s">
        <v>84</v>
      </c>
      <c r="AY208" s="19" t="s">
        <v>170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ROUND(I208*H208,2)</f>
        <v>0</v>
      </c>
      <c r="BL208" s="19" t="s">
        <v>177</v>
      </c>
      <c r="BM208" s="218" t="s">
        <v>286</v>
      </c>
    </row>
    <row r="209" s="2" customFormat="1">
      <c r="A209" s="40"/>
      <c r="B209" s="41"/>
      <c r="C209" s="42"/>
      <c r="D209" s="220" t="s">
        <v>179</v>
      </c>
      <c r="E209" s="42"/>
      <c r="F209" s="221" t="s">
        <v>287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179</v>
      </c>
      <c r="AU209" s="19" t="s">
        <v>84</v>
      </c>
    </row>
    <row r="210" s="15" customFormat="1">
      <c r="A210" s="15"/>
      <c r="B210" s="248"/>
      <c r="C210" s="249"/>
      <c r="D210" s="227" t="s">
        <v>181</v>
      </c>
      <c r="E210" s="250" t="s">
        <v>19</v>
      </c>
      <c r="F210" s="251" t="s">
        <v>288</v>
      </c>
      <c r="G210" s="249"/>
      <c r="H210" s="250" t="s">
        <v>19</v>
      </c>
      <c r="I210" s="252"/>
      <c r="J210" s="249"/>
      <c r="K210" s="249"/>
      <c r="L210" s="253"/>
      <c r="M210" s="254"/>
      <c r="N210" s="255"/>
      <c r="O210" s="255"/>
      <c r="P210" s="255"/>
      <c r="Q210" s="255"/>
      <c r="R210" s="255"/>
      <c r="S210" s="255"/>
      <c r="T210" s="25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7" t="s">
        <v>181</v>
      </c>
      <c r="AU210" s="257" t="s">
        <v>84</v>
      </c>
      <c r="AV210" s="15" t="s">
        <v>82</v>
      </c>
      <c r="AW210" s="15" t="s">
        <v>35</v>
      </c>
      <c r="AX210" s="15" t="s">
        <v>74</v>
      </c>
      <c r="AY210" s="257" t="s">
        <v>170</v>
      </c>
    </row>
    <row r="211" s="13" customFormat="1">
      <c r="A211" s="13"/>
      <c r="B211" s="225"/>
      <c r="C211" s="226"/>
      <c r="D211" s="227" t="s">
        <v>181</v>
      </c>
      <c r="E211" s="228" t="s">
        <v>19</v>
      </c>
      <c r="F211" s="229" t="s">
        <v>289</v>
      </c>
      <c r="G211" s="226"/>
      <c r="H211" s="230">
        <v>58.084000000000003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181</v>
      </c>
      <c r="AU211" s="236" t="s">
        <v>84</v>
      </c>
      <c r="AV211" s="13" t="s">
        <v>84</v>
      </c>
      <c r="AW211" s="13" t="s">
        <v>35</v>
      </c>
      <c r="AX211" s="13" t="s">
        <v>74</v>
      </c>
      <c r="AY211" s="236" t="s">
        <v>170</v>
      </c>
    </row>
    <row r="212" s="13" customFormat="1">
      <c r="A212" s="13"/>
      <c r="B212" s="225"/>
      <c r="C212" s="226"/>
      <c r="D212" s="227" t="s">
        <v>181</v>
      </c>
      <c r="E212" s="228" t="s">
        <v>19</v>
      </c>
      <c r="F212" s="229" t="s">
        <v>290</v>
      </c>
      <c r="G212" s="226"/>
      <c r="H212" s="230">
        <v>-5.101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181</v>
      </c>
      <c r="AU212" s="236" t="s">
        <v>84</v>
      </c>
      <c r="AV212" s="13" t="s">
        <v>84</v>
      </c>
      <c r="AW212" s="13" t="s">
        <v>35</v>
      </c>
      <c r="AX212" s="13" t="s">
        <v>74</v>
      </c>
      <c r="AY212" s="236" t="s">
        <v>170</v>
      </c>
    </row>
    <row r="213" s="15" customFormat="1">
      <c r="A213" s="15"/>
      <c r="B213" s="248"/>
      <c r="C213" s="249"/>
      <c r="D213" s="227" t="s">
        <v>181</v>
      </c>
      <c r="E213" s="250" t="s">
        <v>19</v>
      </c>
      <c r="F213" s="251" t="s">
        <v>291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181</v>
      </c>
      <c r="AU213" s="257" t="s">
        <v>84</v>
      </c>
      <c r="AV213" s="15" t="s">
        <v>82</v>
      </c>
      <c r="AW213" s="15" t="s">
        <v>35</v>
      </c>
      <c r="AX213" s="15" t="s">
        <v>74</v>
      </c>
      <c r="AY213" s="257" t="s">
        <v>170</v>
      </c>
    </row>
    <row r="214" s="13" customFormat="1">
      <c r="A214" s="13"/>
      <c r="B214" s="225"/>
      <c r="C214" s="226"/>
      <c r="D214" s="227" t="s">
        <v>181</v>
      </c>
      <c r="E214" s="228" t="s">
        <v>19</v>
      </c>
      <c r="F214" s="229" t="s">
        <v>289</v>
      </c>
      <c r="G214" s="226"/>
      <c r="H214" s="230">
        <v>58.084000000000003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181</v>
      </c>
      <c r="AU214" s="236" t="s">
        <v>84</v>
      </c>
      <c r="AV214" s="13" t="s">
        <v>84</v>
      </c>
      <c r="AW214" s="13" t="s">
        <v>35</v>
      </c>
      <c r="AX214" s="13" t="s">
        <v>74</v>
      </c>
      <c r="AY214" s="236" t="s">
        <v>170</v>
      </c>
    </row>
    <row r="215" s="13" customFormat="1">
      <c r="A215" s="13"/>
      <c r="B215" s="225"/>
      <c r="C215" s="226"/>
      <c r="D215" s="227" t="s">
        <v>181</v>
      </c>
      <c r="E215" s="228" t="s">
        <v>19</v>
      </c>
      <c r="F215" s="229" t="s">
        <v>292</v>
      </c>
      <c r="G215" s="226"/>
      <c r="H215" s="230">
        <v>-6.9779999999999998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181</v>
      </c>
      <c r="AU215" s="236" t="s">
        <v>84</v>
      </c>
      <c r="AV215" s="13" t="s">
        <v>84</v>
      </c>
      <c r="AW215" s="13" t="s">
        <v>35</v>
      </c>
      <c r="AX215" s="13" t="s">
        <v>74</v>
      </c>
      <c r="AY215" s="236" t="s">
        <v>170</v>
      </c>
    </row>
    <row r="216" s="15" customFormat="1">
      <c r="A216" s="15"/>
      <c r="B216" s="248"/>
      <c r="C216" s="249"/>
      <c r="D216" s="227" t="s">
        <v>181</v>
      </c>
      <c r="E216" s="250" t="s">
        <v>19</v>
      </c>
      <c r="F216" s="251" t="s">
        <v>293</v>
      </c>
      <c r="G216" s="249"/>
      <c r="H216" s="250" t="s">
        <v>19</v>
      </c>
      <c r="I216" s="252"/>
      <c r="J216" s="249"/>
      <c r="K216" s="249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181</v>
      </c>
      <c r="AU216" s="257" t="s">
        <v>84</v>
      </c>
      <c r="AV216" s="15" t="s">
        <v>82</v>
      </c>
      <c r="AW216" s="15" t="s">
        <v>35</v>
      </c>
      <c r="AX216" s="15" t="s">
        <v>74</v>
      </c>
      <c r="AY216" s="257" t="s">
        <v>170</v>
      </c>
    </row>
    <row r="217" s="13" customFormat="1">
      <c r="A217" s="13"/>
      <c r="B217" s="225"/>
      <c r="C217" s="226"/>
      <c r="D217" s="227" t="s">
        <v>181</v>
      </c>
      <c r="E217" s="228" t="s">
        <v>19</v>
      </c>
      <c r="F217" s="229" t="s">
        <v>294</v>
      </c>
      <c r="G217" s="226"/>
      <c r="H217" s="230">
        <v>50.965000000000003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181</v>
      </c>
      <c r="AU217" s="236" t="s">
        <v>84</v>
      </c>
      <c r="AV217" s="13" t="s">
        <v>84</v>
      </c>
      <c r="AW217" s="13" t="s">
        <v>35</v>
      </c>
      <c r="AX217" s="13" t="s">
        <v>74</v>
      </c>
      <c r="AY217" s="236" t="s">
        <v>170</v>
      </c>
    </row>
    <row r="218" s="13" customFormat="1">
      <c r="A218" s="13"/>
      <c r="B218" s="225"/>
      <c r="C218" s="226"/>
      <c r="D218" s="227" t="s">
        <v>181</v>
      </c>
      <c r="E218" s="228" t="s">
        <v>19</v>
      </c>
      <c r="F218" s="229" t="s">
        <v>295</v>
      </c>
      <c r="G218" s="226"/>
      <c r="H218" s="230">
        <v>-5.4020000000000001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181</v>
      </c>
      <c r="AU218" s="236" t="s">
        <v>84</v>
      </c>
      <c r="AV218" s="13" t="s">
        <v>84</v>
      </c>
      <c r="AW218" s="13" t="s">
        <v>35</v>
      </c>
      <c r="AX218" s="13" t="s">
        <v>74</v>
      </c>
      <c r="AY218" s="236" t="s">
        <v>170</v>
      </c>
    </row>
    <row r="219" s="15" customFormat="1">
      <c r="A219" s="15"/>
      <c r="B219" s="248"/>
      <c r="C219" s="249"/>
      <c r="D219" s="227" t="s">
        <v>181</v>
      </c>
      <c r="E219" s="250" t="s">
        <v>19</v>
      </c>
      <c r="F219" s="251" t="s">
        <v>242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181</v>
      </c>
      <c r="AU219" s="257" t="s">
        <v>84</v>
      </c>
      <c r="AV219" s="15" t="s">
        <v>82</v>
      </c>
      <c r="AW219" s="15" t="s">
        <v>35</v>
      </c>
      <c r="AX219" s="15" t="s">
        <v>74</v>
      </c>
      <c r="AY219" s="257" t="s">
        <v>170</v>
      </c>
    </row>
    <row r="220" s="13" customFormat="1">
      <c r="A220" s="13"/>
      <c r="B220" s="225"/>
      <c r="C220" s="226"/>
      <c r="D220" s="227" t="s">
        <v>181</v>
      </c>
      <c r="E220" s="228" t="s">
        <v>19</v>
      </c>
      <c r="F220" s="229" t="s">
        <v>296</v>
      </c>
      <c r="G220" s="226"/>
      <c r="H220" s="230">
        <v>22.344000000000001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181</v>
      </c>
      <c r="AU220" s="236" t="s">
        <v>84</v>
      </c>
      <c r="AV220" s="13" t="s">
        <v>84</v>
      </c>
      <c r="AW220" s="13" t="s">
        <v>35</v>
      </c>
      <c r="AX220" s="13" t="s">
        <v>74</v>
      </c>
      <c r="AY220" s="236" t="s">
        <v>170</v>
      </c>
    </row>
    <row r="221" s="13" customFormat="1">
      <c r="A221" s="13"/>
      <c r="B221" s="225"/>
      <c r="C221" s="226"/>
      <c r="D221" s="227" t="s">
        <v>181</v>
      </c>
      <c r="E221" s="228" t="s">
        <v>19</v>
      </c>
      <c r="F221" s="229" t="s">
        <v>297</v>
      </c>
      <c r="G221" s="226"/>
      <c r="H221" s="230">
        <v>-1.5760000000000001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181</v>
      </c>
      <c r="AU221" s="236" t="s">
        <v>84</v>
      </c>
      <c r="AV221" s="13" t="s">
        <v>84</v>
      </c>
      <c r="AW221" s="13" t="s">
        <v>35</v>
      </c>
      <c r="AX221" s="13" t="s">
        <v>74</v>
      </c>
      <c r="AY221" s="236" t="s">
        <v>170</v>
      </c>
    </row>
    <row r="222" s="15" customFormat="1">
      <c r="A222" s="15"/>
      <c r="B222" s="248"/>
      <c r="C222" s="249"/>
      <c r="D222" s="227" t="s">
        <v>181</v>
      </c>
      <c r="E222" s="250" t="s">
        <v>19</v>
      </c>
      <c r="F222" s="251" t="s">
        <v>298</v>
      </c>
      <c r="G222" s="249"/>
      <c r="H222" s="250" t="s">
        <v>19</v>
      </c>
      <c r="I222" s="252"/>
      <c r="J222" s="249"/>
      <c r="K222" s="249"/>
      <c r="L222" s="253"/>
      <c r="M222" s="254"/>
      <c r="N222" s="255"/>
      <c r="O222" s="255"/>
      <c r="P222" s="255"/>
      <c r="Q222" s="255"/>
      <c r="R222" s="255"/>
      <c r="S222" s="255"/>
      <c r="T222" s="25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7" t="s">
        <v>181</v>
      </c>
      <c r="AU222" s="257" t="s">
        <v>84</v>
      </c>
      <c r="AV222" s="15" t="s">
        <v>82</v>
      </c>
      <c r="AW222" s="15" t="s">
        <v>35</v>
      </c>
      <c r="AX222" s="15" t="s">
        <v>74</v>
      </c>
      <c r="AY222" s="257" t="s">
        <v>170</v>
      </c>
    </row>
    <row r="223" s="13" customFormat="1">
      <c r="A223" s="13"/>
      <c r="B223" s="225"/>
      <c r="C223" s="226"/>
      <c r="D223" s="227" t="s">
        <v>181</v>
      </c>
      <c r="E223" s="228" t="s">
        <v>19</v>
      </c>
      <c r="F223" s="229" t="s">
        <v>299</v>
      </c>
      <c r="G223" s="226"/>
      <c r="H223" s="230">
        <v>18.408000000000001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181</v>
      </c>
      <c r="AU223" s="236" t="s">
        <v>84</v>
      </c>
      <c r="AV223" s="13" t="s">
        <v>84</v>
      </c>
      <c r="AW223" s="13" t="s">
        <v>35</v>
      </c>
      <c r="AX223" s="13" t="s">
        <v>74</v>
      </c>
      <c r="AY223" s="236" t="s">
        <v>170</v>
      </c>
    </row>
    <row r="224" s="13" customFormat="1">
      <c r="A224" s="13"/>
      <c r="B224" s="225"/>
      <c r="C224" s="226"/>
      <c r="D224" s="227" t="s">
        <v>181</v>
      </c>
      <c r="E224" s="228" t="s">
        <v>19</v>
      </c>
      <c r="F224" s="229" t="s">
        <v>241</v>
      </c>
      <c r="G224" s="226"/>
      <c r="H224" s="230">
        <v>-4.7279999999999998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181</v>
      </c>
      <c r="AU224" s="236" t="s">
        <v>84</v>
      </c>
      <c r="AV224" s="13" t="s">
        <v>84</v>
      </c>
      <c r="AW224" s="13" t="s">
        <v>35</v>
      </c>
      <c r="AX224" s="13" t="s">
        <v>74</v>
      </c>
      <c r="AY224" s="236" t="s">
        <v>170</v>
      </c>
    </row>
    <row r="225" s="16" customFormat="1">
      <c r="A225" s="16"/>
      <c r="B225" s="258"/>
      <c r="C225" s="259"/>
      <c r="D225" s="227" t="s">
        <v>181</v>
      </c>
      <c r="E225" s="260" t="s">
        <v>19</v>
      </c>
      <c r="F225" s="261" t="s">
        <v>208</v>
      </c>
      <c r="G225" s="259"/>
      <c r="H225" s="262">
        <v>184.09999999999999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68" t="s">
        <v>181</v>
      </c>
      <c r="AU225" s="268" t="s">
        <v>84</v>
      </c>
      <c r="AV225" s="16" t="s">
        <v>171</v>
      </c>
      <c r="AW225" s="16" t="s">
        <v>35</v>
      </c>
      <c r="AX225" s="16" t="s">
        <v>74</v>
      </c>
      <c r="AY225" s="268" t="s">
        <v>170</v>
      </c>
    </row>
    <row r="226" s="13" customFormat="1">
      <c r="A226" s="13"/>
      <c r="B226" s="225"/>
      <c r="C226" s="226"/>
      <c r="D226" s="227" t="s">
        <v>181</v>
      </c>
      <c r="E226" s="228" t="s">
        <v>19</v>
      </c>
      <c r="F226" s="229" t="s">
        <v>300</v>
      </c>
      <c r="G226" s="226"/>
      <c r="H226" s="230">
        <v>-27.324000000000002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181</v>
      </c>
      <c r="AU226" s="236" t="s">
        <v>84</v>
      </c>
      <c r="AV226" s="13" t="s">
        <v>84</v>
      </c>
      <c r="AW226" s="13" t="s">
        <v>35</v>
      </c>
      <c r="AX226" s="13" t="s">
        <v>74</v>
      </c>
      <c r="AY226" s="236" t="s">
        <v>170</v>
      </c>
    </row>
    <row r="227" s="13" customFormat="1">
      <c r="A227" s="13"/>
      <c r="B227" s="225"/>
      <c r="C227" s="226"/>
      <c r="D227" s="227" t="s">
        <v>181</v>
      </c>
      <c r="E227" s="228" t="s">
        <v>19</v>
      </c>
      <c r="F227" s="229" t="s">
        <v>301</v>
      </c>
      <c r="G227" s="226"/>
      <c r="H227" s="230">
        <v>-54.375999999999998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181</v>
      </c>
      <c r="AU227" s="236" t="s">
        <v>84</v>
      </c>
      <c r="AV227" s="13" t="s">
        <v>84</v>
      </c>
      <c r="AW227" s="13" t="s">
        <v>35</v>
      </c>
      <c r="AX227" s="13" t="s">
        <v>74</v>
      </c>
      <c r="AY227" s="236" t="s">
        <v>170</v>
      </c>
    </row>
    <row r="228" s="14" customFormat="1">
      <c r="A228" s="14"/>
      <c r="B228" s="237"/>
      <c r="C228" s="238"/>
      <c r="D228" s="227" t="s">
        <v>181</v>
      </c>
      <c r="E228" s="239" t="s">
        <v>19</v>
      </c>
      <c r="F228" s="240" t="s">
        <v>184</v>
      </c>
      <c r="G228" s="238"/>
      <c r="H228" s="241">
        <v>102.40000000000001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181</v>
      </c>
      <c r="AU228" s="247" t="s">
        <v>84</v>
      </c>
      <c r="AV228" s="14" t="s">
        <v>177</v>
      </c>
      <c r="AW228" s="14" t="s">
        <v>35</v>
      </c>
      <c r="AX228" s="14" t="s">
        <v>82</v>
      </c>
      <c r="AY228" s="247" t="s">
        <v>170</v>
      </c>
    </row>
    <row r="229" s="2" customFormat="1" ht="37.8" customHeight="1">
      <c r="A229" s="40"/>
      <c r="B229" s="41"/>
      <c r="C229" s="207" t="s">
        <v>302</v>
      </c>
      <c r="D229" s="207" t="s">
        <v>173</v>
      </c>
      <c r="E229" s="208" t="s">
        <v>303</v>
      </c>
      <c r="F229" s="209" t="s">
        <v>304</v>
      </c>
      <c r="G229" s="210" t="s">
        <v>99</v>
      </c>
      <c r="H229" s="211">
        <v>8.0250000000000004</v>
      </c>
      <c r="I229" s="212"/>
      <c r="J229" s="213">
        <f>ROUND(I229*H229,2)</f>
        <v>0</v>
      </c>
      <c r="K229" s="209" t="s">
        <v>176</v>
      </c>
      <c r="L229" s="46"/>
      <c r="M229" s="214" t="s">
        <v>19</v>
      </c>
      <c r="N229" s="215" t="s">
        <v>45</v>
      </c>
      <c r="O229" s="86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8" t="s">
        <v>177</v>
      </c>
      <c r="AT229" s="218" t="s">
        <v>173</v>
      </c>
      <c r="AU229" s="218" t="s">
        <v>84</v>
      </c>
      <c r="AY229" s="19" t="s">
        <v>170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9" t="s">
        <v>82</v>
      </c>
      <c r="BK229" s="219">
        <f>ROUND(I229*H229,2)</f>
        <v>0</v>
      </c>
      <c r="BL229" s="19" t="s">
        <v>177</v>
      </c>
      <c r="BM229" s="218" t="s">
        <v>305</v>
      </c>
    </row>
    <row r="230" s="2" customFormat="1">
      <c r="A230" s="40"/>
      <c r="B230" s="41"/>
      <c r="C230" s="42"/>
      <c r="D230" s="220" t="s">
        <v>179</v>
      </c>
      <c r="E230" s="42"/>
      <c r="F230" s="221" t="s">
        <v>306</v>
      </c>
      <c r="G230" s="42"/>
      <c r="H230" s="42"/>
      <c r="I230" s="222"/>
      <c r="J230" s="42"/>
      <c r="K230" s="42"/>
      <c r="L230" s="46"/>
      <c r="M230" s="223"/>
      <c r="N230" s="22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179</v>
      </c>
      <c r="AU230" s="19" t="s">
        <v>84</v>
      </c>
    </row>
    <row r="231" s="13" customFormat="1">
      <c r="A231" s="13"/>
      <c r="B231" s="225"/>
      <c r="C231" s="226"/>
      <c r="D231" s="227" t="s">
        <v>181</v>
      </c>
      <c r="E231" s="228" t="s">
        <v>19</v>
      </c>
      <c r="F231" s="229" t="s">
        <v>307</v>
      </c>
      <c r="G231" s="226"/>
      <c r="H231" s="230">
        <v>4.5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181</v>
      </c>
      <c r="AU231" s="236" t="s">
        <v>84</v>
      </c>
      <c r="AV231" s="13" t="s">
        <v>84</v>
      </c>
      <c r="AW231" s="13" t="s">
        <v>35</v>
      </c>
      <c r="AX231" s="13" t="s">
        <v>74</v>
      </c>
      <c r="AY231" s="236" t="s">
        <v>170</v>
      </c>
    </row>
    <row r="232" s="13" customFormat="1">
      <c r="A232" s="13"/>
      <c r="B232" s="225"/>
      <c r="C232" s="226"/>
      <c r="D232" s="227" t="s">
        <v>181</v>
      </c>
      <c r="E232" s="228" t="s">
        <v>19</v>
      </c>
      <c r="F232" s="229" t="s">
        <v>308</v>
      </c>
      <c r="G232" s="226"/>
      <c r="H232" s="230">
        <v>3.5249999999999999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181</v>
      </c>
      <c r="AU232" s="236" t="s">
        <v>84</v>
      </c>
      <c r="AV232" s="13" t="s">
        <v>84</v>
      </c>
      <c r="AW232" s="13" t="s">
        <v>35</v>
      </c>
      <c r="AX232" s="13" t="s">
        <v>74</v>
      </c>
      <c r="AY232" s="236" t="s">
        <v>170</v>
      </c>
    </row>
    <row r="233" s="14" customFormat="1">
      <c r="A233" s="14"/>
      <c r="B233" s="237"/>
      <c r="C233" s="238"/>
      <c r="D233" s="227" t="s">
        <v>181</v>
      </c>
      <c r="E233" s="239" t="s">
        <v>19</v>
      </c>
      <c r="F233" s="240" t="s">
        <v>184</v>
      </c>
      <c r="G233" s="238"/>
      <c r="H233" s="241">
        <v>8.0250000000000004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181</v>
      </c>
      <c r="AU233" s="247" t="s">
        <v>84</v>
      </c>
      <c r="AV233" s="14" t="s">
        <v>177</v>
      </c>
      <c r="AW233" s="14" t="s">
        <v>35</v>
      </c>
      <c r="AX233" s="14" t="s">
        <v>82</v>
      </c>
      <c r="AY233" s="247" t="s">
        <v>170</v>
      </c>
    </row>
    <row r="234" s="12" customFormat="1" ht="22.8" customHeight="1">
      <c r="A234" s="12"/>
      <c r="B234" s="191"/>
      <c r="C234" s="192"/>
      <c r="D234" s="193" t="s">
        <v>73</v>
      </c>
      <c r="E234" s="205" t="s">
        <v>252</v>
      </c>
      <c r="F234" s="205" t="s">
        <v>309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P235+SUM(P236:P356)</f>
        <v>0</v>
      </c>
      <c r="Q234" s="199"/>
      <c r="R234" s="200">
        <f>R235+SUM(R236:R356)</f>
        <v>0.043042400000000001</v>
      </c>
      <c r="S234" s="199"/>
      <c r="T234" s="201">
        <f>T235+SUM(T236:T356)</f>
        <v>5.9394500000000008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2" t="s">
        <v>82</v>
      </c>
      <c r="AT234" s="203" t="s">
        <v>73</v>
      </c>
      <c r="AU234" s="203" t="s">
        <v>82</v>
      </c>
      <c r="AY234" s="202" t="s">
        <v>170</v>
      </c>
      <c r="BK234" s="204">
        <f>BK235+SUM(BK236:BK356)</f>
        <v>0</v>
      </c>
    </row>
    <row r="235" s="2" customFormat="1" ht="37.8" customHeight="1">
      <c r="A235" s="40"/>
      <c r="B235" s="41"/>
      <c r="C235" s="207" t="s">
        <v>310</v>
      </c>
      <c r="D235" s="207" t="s">
        <v>173</v>
      </c>
      <c r="E235" s="208" t="s">
        <v>311</v>
      </c>
      <c r="F235" s="209" t="s">
        <v>312</v>
      </c>
      <c r="G235" s="210" t="s">
        <v>99</v>
      </c>
      <c r="H235" s="211">
        <v>84.060000000000002</v>
      </c>
      <c r="I235" s="212"/>
      <c r="J235" s="213">
        <f>ROUND(I235*H235,2)</f>
        <v>0</v>
      </c>
      <c r="K235" s="209" t="s">
        <v>176</v>
      </c>
      <c r="L235" s="46"/>
      <c r="M235" s="214" t="s">
        <v>19</v>
      </c>
      <c r="N235" s="215" t="s">
        <v>45</v>
      </c>
      <c r="O235" s="86"/>
      <c r="P235" s="216">
        <f>O235*H235</f>
        <v>0</v>
      </c>
      <c r="Q235" s="216">
        <v>4.0000000000000003E-05</v>
      </c>
      <c r="R235" s="216">
        <f>Q235*H235</f>
        <v>0.0033624000000000002</v>
      </c>
      <c r="S235" s="216">
        <v>0</v>
      </c>
      <c r="T235" s="21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8" t="s">
        <v>177</v>
      </c>
      <c r="AT235" s="218" t="s">
        <v>173</v>
      </c>
      <c r="AU235" s="218" t="s">
        <v>84</v>
      </c>
      <c r="AY235" s="19" t="s">
        <v>170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9" t="s">
        <v>82</v>
      </c>
      <c r="BK235" s="219">
        <f>ROUND(I235*H235,2)</f>
        <v>0</v>
      </c>
      <c r="BL235" s="19" t="s">
        <v>177</v>
      </c>
      <c r="BM235" s="218" t="s">
        <v>313</v>
      </c>
    </row>
    <row r="236" s="2" customFormat="1">
      <c r="A236" s="40"/>
      <c r="B236" s="41"/>
      <c r="C236" s="42"/>
      <c r="D236" s="220" t="s">
        <v>179</v>
      </c>
      <c r="E236" s="42"/>
      <c r="F236" s="221" t="s">
        <v>314</v>
      </c>
      <c r="G236" s="42"/>
      <c r="H236" s="42"/>
      <c r="I236" s="222"/>
      <c r="J236" s="42"/>
      <c r="K236" s="42"/>
      <c r="L236" s="46"/>
      <c r="M236" s="223"/>
      <c r="N236" s="22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179</v>
      </c>
      <c r="AU236" s="19" t="s">
        <v>84</v>
      </c>
    </row>
    <row r="237" s="13" customFormat="1">
      <c r="A237" s="13"/>
      <c r="B237" s="225"/>
      <c r="C237" s="226"/>
      <c r="D237" s="227" t="s">
        <v>181</v>
      </c>
      <c r="E237" s="228" t="s">
        <v>19</v>
      </c>
      <c r="F237" s="229" t="s">
        <v>257</v>
      </c>
      <c r="G237" s="226"/>
      <c r="H237" s="230">
        <v>21.140000000000001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181</v>
      </c>
      <c r="AU237" s="236" t="s">
        <v>84</v>
      </c>
      <c r="AV237" s="13" t="s">
        <v>84</v>
      </c>
      <c r="AW237" s="13" t="s">
        <v>35</v>
      </c>
      <c r="AX237" s="13" t="s">
        <v>74</v>
      </c>
      <c r="AY237" s="236" t="s">
        <v>170</v>
      </c>
    </row>
    <row r="238" s="13" customFormat="1">
      <c r="A238" s="13"/>
      <c r="B238" s="225"/>
      <c r="C238" s="226"/>
      <c r="D238" s="227" t="s">
        <v>181</v>
      </c>
      <c r="E238" s="228" t="s">
        <v>19</v>
      </c>
      <c r="F238" s="229" t="s">
        <v>258</v>
      </c>
      <c r="G238" s="226"/>
      <c r="H238" s="230">
        <v>5.3099999999999996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181</v>
      </c>
      <c r="AU238" s="236" t="s">
        <v>84</v>
      </c>
      <c r="AV238" s="13" t="s">
        <v>84</v>
      </c>
      <c r="AW238" s="13" t="s">
        <v>35</v>
      </c>
      <c r="AX238" s="13" t="s">
        <v>74</v>
      </c>
      <c r="AY238" s="236" t="s">
        <v>170</v>
      </c>
    </row>
    <row r="239" s="13" customFormat="1">
      <c r="A239" s="13"/>
      <c r="B239" s="225"/>
      <c r="C239" s="226"/>
      <c r="D239" s="227" t="s">
        <v>181</v>
      </c>
      <c r="E239" s="228" t="s">
        <v>19</v>
      </c>
      <c r="F239" s="229" t="s">
        <v>259</v>
      </c>
      <c r="G239" s="226"/>
      <c r="H239" s="230">
        <v>1.6699999999999999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181</v>
      </c>
      <c r="AU239" s="236" t="s">
        <v>84</v>
      </c>
      <c r="AV239" s="13" t="s">
        <v>84</v>
      </c>
      <c r="AW239" s="13" t="s">
        <v>35</v>
      </c>
      <c r="AX239" s="13" t="s">
        <v>74</v>
      </c>
      <c r="AY239" s="236" t="s">
        <v>170</v>
      </c>
    </row>
    <row r="240" s="13" customFormat="1">
      <c r="A240" s="13"/>
      <c r="B240" s="225"/>
      <c r="C240" s="226"/>
      <c r="D240" s="227" t="s">
        <v>181</v>
      </c>
      <c r="E240" s="228" t="s">
        <v>19</v>
      </c>
      <c r="F240" s="229" t="s">
        <v>192</v>
      </c>
      <c r="G240" s="226"/>
      <c r="H240" s="230">
        <v>28.68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181</v>
      </c>
      <c r="AU240" s="236" t="s">
        <v>84</v>
      </c>
      <c r="AV240" s="13" t="s">
        <v>84</v>
      </c>
      <c r="AW240" s="13" t="s">
        <v>35</v>
      </c>
      <c r="AX240" s="13" t="s">
        <v>74</v>
      </c>
      <c r="AY240" s="236" t="s">
        <v>170</v>
      </c>
    </row>
    <row r="241" s="13" customFormat="1">
      <c r="A241" s="13"/>
      <c r="B241" s="225"/>
      <c r="C241" s="226"/>
      <c r="D241" s="227" t="s">
        <v>181</v>
      </c>
      <c r="E241" s="228" t="s">
        <v>19</v>
      </c>
      <c r="F241" s="229" t="s">
        <v>260</v>
      </c>
      <c r="G241" s="226"/>
      <c r="H241" s="230">
        <v>16.890000000000001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181</v>
      </c>
      <c r="AU241" s="236" t="s">
        <v>84</v>
      </c>
      <c r="AV241" s="13" t="s">
        <v>84</v>
      </c>
      <c r="AW241" s="13" t="s">
        <v>35</v>
      </c>
      <c r="AX241" s="13" t="s">
        <v>74</v>
      </c>
      <c r="AY241" s="236" t="s">
        <v>170</v>
      </c>
    </row>
    <row r="242" s="13" customFormat="1">
      <c r="A242" s="13"/>
      <c r="B242" s="225"/>
      <c r="C242" s="226"/>
      <c r="D242" s="227" t="s">
        <v>181</v>
      </c>
      <c r="E242" s="228" t="s">
        <v>19</v>
      </c>
      <c r="F242" s="229" t="s">
        <v>261</v>
      </c>
      <c r="G242" s="226"/>
      <c r="H242" s="230">
        <v>2.3500000000000001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181</v>
      </c>
      <c r="AU242" s="236" t="s">
        <v>84</v>
      </c>
      <c r="AV242" s="13" t="s">
        <v>84</v>
      </c>
      <c r="AW242" s="13" t="s">
        <v>35</v>
      </c>
      <c r="AX242" s="13" t="s">
        <v>74</v>
      </c>
      <c r="AY242" s="236" t="s">
        <v>170</v>
      </c>
    </row>
    <row r="243" s="13" customFormat="1">
      <c r="A243" s="13"/>
      <c r="B243" s="225"/>
      <c r="C243" s="226"/>
      <c r="D243" s="227" t="s">
        <v>181</v>
      </c>
      <c r="E243" s="228" t="s">
        <v>19</v>
      </c>
      <c r="F243" s="229" t="s">
        <v>262</v>
      </c>
      <c r="G243" s="226"/>
      <c r="H243" s="230">
        <v>5.0700000000000003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181</v>
      </c>
      <c r="AU243" s="236" t="s">
        <v>84</v>
      </c>
      <c r="AV243" s="13" t="s">
        <v>84</v>
      </c>
      <c r="AW243" s="13" t="s">
        <v>35</v>
      </c>
      <c r="AX243" s="13" t="s">
        <v>74</v>
      </c>
      <c r="AY243" s="236" t="s">
        <v>170</v>
      </c>
    </row>
    <row r="244" s="13" customFormat="1">
      <c r="A244" s="13"/>
      <c r="B244" s="225"/>
      <c r="C244" s="226"/>
      <c r="D244" s="227" t="s">
        <v>181</v>
      </c>
      <c r="E244" s="228" t="s">
        <v>19</v>
      </c>
      <c r="F244" s="229" t="s">
        <v>194</v>
      </c>
      <c r="G244" s="226"/>
      <c r="H244" s="230">
        <v>2.9500000000000002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181</v>
      </c>
      <c r="AU244" s="236" t="s">
        <v>84</v>
      </c>
      <c r="AV244" s="13" t="s">
        <v>84</v>
      </c>
      <c r="AW244" s="13" t="s">
        <v>35</v>
      </c>
      <c r="AX244" s="13" t="s">
        <v>74</v>
      </c>
      <c r="AY244" s="236" t="s">
        <v>170</v>
      </c>
    </row>
    <row r="245" s="14" customFormat="1">
      <c r="A245" s="14"/>
      <c r="B245" s="237"/>
      <c r="C245" s="238"/>
      <c r="D245" s="227" t="s">
        <v>181</v>
      </c>
      <c r="E245" s="239" t="s">
        <v>19</v>
      </c>
      <c r="F245" s="240" t="s">
        <v>184</v>
      </c>
      <c r="G245" s="238"/>
      <c r="H245" s="241">
        <v>84.060000000000002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181</v>
      </c>
      <c r="AU245" s="247" t="s">
        <v>84</v>
      </c>
      <c r="AV245" s="14" t="s">
        <v>177</v>
      </c>
      <c r="AW245" s="14" t="s">
        <v>35</v>
      </c>
      <c r="AX245" s="14" t="s">
        <v>82</v>
      </c>
      <c r="AY245" s="247" t="s">
        <v>170</v>
      </c>
    </row>
    <row r="246" s="2" customFormat="1" ht="37.8" customHeight="1">
      <c r="A246" s="40"/>
      <c r="B246" s="41"/>
      <c r="C246" s="207" t="s">
        <v>8</v>
      </c>
      <c r="D246" s="207" t="s">
        <v>173</v>
      </c>
      <c r="E246" s="208" t="s">
        <v>315</v>
      </c>
      <c r="F246" s="209" t="s">
        <v>316</v>
      </c>
      <c r="G246" s="210" t="s">
        <v>203</v>
      </c>
      <c r="H246" s="211">
        <v>1</v>
      </c>
      <c r="I246" s="212"/>
      <c r="J246" s="213">
        <f>ROUND(I246*H246,2)</f>
        <v>0</v>
      </c>
      <c r="K246" s="209" t="s">
        <v>176</v>
      </c>
      <c r="L246" s="46"/>
      <c r="M246" s="214" t="s">
        <v>19</v>
      </c>
      <c r="N246" s="215" t="s">
        <v>45</v>
      </c>
      <c r="O246" s="86"/>
      <c r="P246" s="216">
        <f>O246*H246</f>
        <v>0</v>
      </c>
      <c r="Q246" s="216">
        <v>0.015469999999999999</v>
      </c>
      <c r="R246" s="216">
        <f>Q246*H246</f>
        <v>0.015469999999999999</v>
      </c>
      <c r="S246" s="216">
        <v>0</v>
      </c>
      <c r="T246" s="21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8" t="s">
        <v>177</v>
      </c>
      <c r="AT246" s="218" t="s">
        <v>173</v>
      </c>
      <c r="AU246" s="218" t="s">
        <v>84</v>
      </c>
      <c r="AY246" s="19" t="s">
        <v>170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9" t="s">
        <v>82</v>
      </c>
      <c r="BK246" s="219">
        <f>ROUND(I246*H246,2)</f>
        <v>0</v>
      </c>
      <c r="BL246" s="19" t="s">
        <v>177</v>
      </c>
      <c r="BM246" s="218" t="s">
        <v>317</v>
      </c>
    </row>
    <row r="247" s="2" customFormat="1">
      <c r="A247" s="40"/>
      <c r="B247" s="41"/>
      <c r="C247" s="42"/>
      <c r="D247" s="220" t="s">
        <v>179</v>
      </c>
      <c r="E247" s="42"/>
      <c r="F247" s="221" t="s">
        <v>318</v>
      </c>
      <c r="G247" s="42"/>
      <c r="H247" s="42"/>
      <c r="I247" s="222"/>
      <c r="J247" s="42"/>
      <c r="K247" s="42"/>
      <c r="L247" s="46"/>
      <c r="M247" s="223"/>
      <c r="N247" s="224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179</v>
      </c>
      <c r="AU247" s="19" t="s">
        <v>84</v>
      </c>
    </row>
    <row r="248" s="13" customFormat="1">
      <c r="A248" s="13"/>
      <c r="B248" s="225"/>
      <c r="C248" s="226"/>
      <c r="D248" s="227" t="s">
        <v>181</v>
      </c>
      <c r="E248" s="228" t="s">
        <v>19</v>
      </c>
      <c r="F248" s="229" t="s">
        <v>319</v>
      </c>
      <c r="G248" s="226"/>
      <c r="H248" s="230">
        <v>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181</v>
      </c>
      <c r="AU248" s="236" t="s">
        <v>84</v>
      </c>
      <c r="AV248" s="13" t="s">
        <v>84</v>
      </c>
      <c r="AW248" s="13" t="s">
        <v>35</v>
      </c>
      <c r="AX248" s="13" t="s">
        <v>74</v>
      </c>
      <c r="AY248" s="236" t="s">
        <v>170</v>
      </c>
    </row>
    <row r="249" s="14" customFormat="1">
      <c r="A249" s="14"/>
      <c r="B249" s="237"/>
      <c r="C249" s="238"/>
      <c r="D249" s="227" t="s">
        <v>181</v>
      </c>
      <c r="E249" s="239" t="s">
        <v>19</v>
      </c>
      <c r="F249" s="240" t="s">
        <v>184</v>
      </c>
      <c r="G249" s="238"/>
      <c r="H249" s="241">
        <v>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181</v>
      </c>
      <c r="AU249" s="247" t="s">
        <v>84</v>
      </c>
      <c r="AV249" s="14" t="s">
        <v>177</v>
      </c>
      <c r="AW249" s="14" t="s">
        <v>35</v>
      </c>
      <c r="AX249" s="14" t="s">
        <v>82</v>
      </c>
      <c r="AY249" s="247" t="s">
        <v>170</v>
      </c>
    </row>
    <row r="250" s="2" customFormat="1" ht="24.15" customHeight="1">
      <c r="A250" s="40"/>
      <c r="B250" s="41"/>
      <c r="C250" s="269" t="s">
        <v>320</v>
      </c>
      <c r="D250" s="269" t="s">
        <v>321</v>
      </c>
      <c r="E250" s="270" t="s">
        <v>322</v>
      </c>
      <c r="F250" s="271" t="s">
        <v>323</v>
      </c>
      <c r="G250" s="272" t="s">
        <v>203</v>
      </c>
      <c r="H250" s="273">
        <v>1</v>
      </c>
      <c r="I250" s="274"/>
      <c r="J250" s="275">
        <f>ROUND(I250*H250,2)</f>
        <v>0</v>
      </c>
      <c r="K250" s="271" t="s">
        <v>176</v>
      </c>
      <c r="L250" s="276"/>
      <c r="M250" s="277" t="s">
        <v>19</v>
      </c>
      <c r="N250" s="278" t="s">
        <v>45</v>
      </c>
      <c r="O250" s="86"/>
      <c r="P250" s="216">
        <f>O250*H250</f>
        <v>0</v>
      </c>
      <c r="Q250" s="216">
        <v>0.0118</v>
      </c>
      <c r="R250" s="216">
        <f>Q250*H250</f>
        <v>0.0118</v>
      </c>
      <c r="S250" s="216">
        <v>0</v>
      </c>
      <c r="T250" s="21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8" t="s">
        <v>244</v>
      </c>
      <c r="AT250" s="218" t="s">
        <v>321</v>
      </c>
      <c r="AU250" s="218" t="s">
        <v>84</v>
      </c>
      <c r="AY250" s="19" t="s">
        <v>170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9" t="s">
        <v>82</v>
      </c>
      <c r="BK250" s="219">
        <f>ROUND(I250*H250,2)</f>
        <v>0</v>
      </c>
      <c r="BL250" s="19" t="s">
        <v>177</v>
      </c>
      <c r="BM250" s="218" t="s">
        <v>324</v>
      </c>
    </row>
    <row r="251" s="2" customFormat="1" ht="44.25" customHeight="1">
      <c r="A251" s="40"/>
      <c r="B251" s="41"/>
      <c r="C251" s="207" t="s">
        <v>325</v>
      </c>
      <c r="D251" s="207" t="s">
        <v>173</v>
      </c>
      <c r="E251" s="208" t="s">
        <v>326</v>
      </c>
      <c r="F251" s="209" t="s">
        <v>327</v>
      </c>
      <c r="G251" s="210" t="s">
        <v>99</v>
      </c>
      <c r="H251" s="211">
        <v>5.8760000000000003</v>
      </c>
      <c r="I251" s="212"/>
      <c r="J251" s="213">
        <f>ROUND(I251*H251,2)</f>
        <v>0</v>
      </c>
      <c r="K251" s="209" t="s">
        <v>176</v>
      </c>
      <c r="L251" s="46"/>
      <c r="M251" s="214" t="s">
        <v>19</v>
      </c>
      <c r="N251" s="215" t="s">
        <v>45</v>
      </c>
      <c r="O251" s="86"/>
      <c r="P251" s="216">
        <f>O251*H251</f>
        <v>0</v>
      </c>
      <c r="Q251" s="216">
        <v>0</v>
      </c>
      <c r="R251" s="216">
        <f>Q251*H251</f>
        <v>0</v>
      </c>
      <c r="S251" s="216">
        <v>0.13100000000000001</v>
      </c>
      <c r="T251" s="217">
        <f>S251*H251</f>
        <v>0.76975600000000011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8" t="s">
        <v>177</v>
      </c>
      <c r="AT251" s="218" t="s">
        <v>173</v>
      </c>
      <c r="AU251" s="218" t="s">
        <v>84</v>
      </c>
      <c r="AY251" s="19" t="s">
        <v>170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9" t="s">
        <v>82</v>
      </c>
      <c r="BK251" s="219">
        <f>ROUND(I251*H251,2)</f>
        <v>0</v>
      </c>
      <c r="BL251" s="19" t="s">
        <v>177</v>
      </c>
      <c r="BM251" s="218" t="s">
        <v>328</v>
      </c>
    </row>
    <row r="252" s="2" customFormat="1">
      <c r="A252" s="40"/>
      <c r="B252" s="41"/>
      <c r="C252" s="42"/>
      <c r="D252" s="220" t="s">
        <v>179</v>
      </c>
      <c r="E252" s="42"/>
      <c r="F252" s="221" t="s">
        <v>329</v>
      </c>
      <c r="G252" s="42"/>
      <c r="H252" s="42"/>
      <c r="I252" s="222"/>
      <c r="J252" s="42"/>
      <c r="K252" s="42"/>
      <c r="L252" s="46"/>
      <c r="M252" s="223"/>
      <c r="N252" s="224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179</v>
      </c>
      <c r="AU252" s="19" t="s">
        <v>84</v>
      </c>
    </row>
    <row r="253" s="13" customFormat="1">
      <c r="A253" s="13"/>
      <c r="B253" s="225"/>
      <c r="C253" s="226"/>
      <c r="D253" s="227" t="s">
        <v>181</v>
      </c>
      <c r="E253" s="228" t="s">
        <v>19</v>
      </c>
      <c r="F253" s="229" t="s">
        <v>330</v>
      </c>
      <c r="G253" s="226"/>
      <c r="H253" s="230">
        <v>2.8860000000000001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181</v>
      </c>
      <c r="AU253" s="236" t="s">
        <v>84</v>
      </c>
      <c r="AV253" s="13" t="s">
        <v>84</v>
      </c>
      <c r="AW253" s="13" t="s">
        <v>35</v>
      </c>
      <c r="AX253" s="13" t="s">
        <v>74</v>
      </c>
      <c r="AY253" s="236" t="s">
        <v>170</v>
      </c>
    </row>
    <row r="254" s="13" customFormat="1">
      <c r="A254" s="13"/>
      <c r="B254" s="225"/>
      <c r="C254" s="226"/>
      <c r="D254" s="227" t="s">
        <v>181</v>
      </c>
      <c r="E254" s="228" t="s">
        <v>19</v>
      </c>
      <c r="F254" s="229" t="s">
        <v>331</v>
      </c>
      <c r="G254" s="226"/>
      <c r="H254" s="230">
        <v>2.9900000000000002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181</v>
      </c>
      <c r="AU254" s="236" t="s">
        <v>84</v>
      </c>
      <c r="AV254" s="13" t="s">
        <v>84</v>
      </c>
      <c r="AW254" s="13" t="s">
        <v>35</v>
      </c>
      <c r="AX254" s="13" t="s">
        <v>74</v>
      </c>
      <c r="AY254" s="236" t="s">
        <v>170</v>
      </c>
    </row>
    <row r="255" s="14" customFormat="1">
      <c r="A255" s="14"/>
      <c r="B255" s="237"/>
      <c r="C255" s="238"/>
      <c r="D255" s="227" t="s">
        <v>181</v>
      </c>
      <c r="E255" s="239" t="s">
        <v>19</v>
      </c>
      <c r="F255" s="240" t="s">
        <v>184</v>
      </c>
      <c r="G255" s="238"/>
      <c r="H255" s="241">
        <v>5.8760000000000003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181</v>
      </c>
      <c r="AU255" s="247" t="s">
        <v>84</v>
      </c>
      <c r="AV255" s="14" t="s">
        <v>177</v>
      </c>
      <c r="AW255" s="14" t="s">
        <v>35</v>
      </c>
      <c r="AX255" s="14" t="s">
        <v>82</v>
      </c>
      <c r="AY255" s="247" t="s">
        <v>170</v>
      </c>
    </row>
    <row r="256" s="2" customFormat="1" ht="24.15" customHeight="1">
      <c r="A256" s="40"/>
      <c r="B256" s="41"/>
      <c r="C256" s="207" t="s">
        <v>332</v>
      </c>
      <c r="D256" s="207" t="s">
        <v>173</v>
      </c>
      <c r="E256" s="208" t="s">
        <v>333</v>
      </c>
      <c r="F256" s="209" t="s">
        <v>334</v>
      </c>
      <c r="G256" s="210" t="s">
        <v>335</v>
      </c>
      <c r="H256" s="211">
        <v>0.053999999999999999</v>
      </c>
      <c r="I256" s="212"/>
      <c r="J256" s="213">
        <f>ROUND(I256*H256,2)</f>
        <v>0</v>
      </c>
      <c r="K256" s="209" t="s">
        <v>176</v>
      </c>
      <c r="L256" s="46"/>
      <c r="M256" s="214" t="s">
        <v>19</v>
      </c>
      <c r="N256" s="215" t="s">
        <v>45</v>
      </c>
      <c r="O256" s="86"/>
      <c r="P256" s="216">
        <f>O256*H256</f>
        <v>0</v>
      </c>
      <c r="Q256" s="216">
        <v>0</v>
      </c>
      <c r="R256" s="216">
        <f>Q256*H256</f>
        <v>0</v>
      </c>
      <c r="S256" s="216">
        <v>2.2000000000000002</v>
      </c>
      <c r="T256" s="217">
        <f>S256*H256</f>
        <v>0.1188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177</v>
      </c>
      <c r="AT256" s="218" t="s">
        <v>173</v>
      </c>
      <c r="AU256" s="218" t="s">
        <v>84</v>
      </c>
      <c r="AY256" s="19" t="s">
        <v>170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82</v>
      </c>
      <c r="BK256" s="219">
        <f>ROUND(I256*H256,2)</f>
        <v>0</v>
      </c>
      <c r="BL256" s="19" t="s">
        <v>177</v>
      </c>
      <c r="BM256" s="218" t="s">
        <v>336</v>
      </c>
    </row>
    <row r="257" s="2" customFormat="1">
      <c r="A257" s="40"/>
      <c r="B257" s="41"/>
      <c r="C257" s="42"/>
      <c r="D257" s="220" t="s">
        <v>179</v>
      </c>
      <c r="E257" s="42"/>
      <c r="F257" s="221" t="s">
        <v>337</v>
      </c>
      <c r="G257" s="42"/>
      <c r="H257" s="42"/>
      <c r="I257" s="222"/>
      <c r="J257" s="42"/>
      <c r="K257" s="42"/>
      <c r="L257" s="46"/>
      <c r="M257" s="223"/>
      <c r="N257" s="22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179</v>
      </c>
      <c r="AU257" s="19" t="s">
        <v>84</v>
      </c>
    </row>
    <row r="258" s="15" customFormat="1">
      <c r="A258" s="15"/>
      <c r="B258" s="248"/>
      <c r="C258" s="249"/>
      <c r="D258" s="227" t="s">
        <v>181</v>
      </c>
      <c r="E258" s="250" t="s">
        <v>19</v>
      </c>
      <c r="F258" s="251" t="s">
        <v>338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181</v>
      </c>
      <c r="AU258" s="257" t="s">
        <v>84</v>
      </c>
      <c r="AV258" s="15" t="s">
        <v>82</v>
      </c>
      <c r="AW258" s="15" t="s">
        <v>35</v>
      </c>
      <c r="AX258" s="15" t="s">
        <v>74</v>
      </c>
      <c r="AY258" s="257" t="s">
        <v>170</v>
      </c>
    </row>
    <row r="259" s="13" customFormat="1">
      <c r="A259" s="13"/>
      <c r="B259" s="225"/>
      <c r="C259" s="226"/>
      <c r="D259" s="227" t="s">
        <v>181</v>
      </c>
      <c r="E259" s="228" t="s">
        <v>19</v>
      </c>
      <c r="F259" s="229" t="s">
        <v>339</v>
      </c>
      <c r="G259" s="226"/>
      <c r="H259" s="230">
        <v>0.053999999999999999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181</v>
      </c>
      <c r="AU259" s="236" t="s">
        <v>84</v>
      </c>
      <c r="AV259" s="13" t="s">
        <v>84</v>
      </c>
      <c r="AW259" s="13" t="s">
        <v>35</v>
      </c>
      <c r="AX259" s="13" t="s">
        <v>74</v>
      </c>
      <c r="AY259" s="236" t="s">
        <v>170</v>
      </c>
    </row>
    <row r="260" s="14" customFormat="1">
      <c r="A260" s="14"/>
      <c r="B260" s="237"/>
      <c r="C260" s="238"/>
      <c r="D260" s="227" t="s">
        <v>181</v>
      </c>
      <c r="E260" s="239" t="s">
        <v>19</v>
      </c>
      <c r="F260" s="240" t="s">
        <v>184</v>
      </c>
      <c r="G260" s="238"/>
      <c r="H260" s="241">
        <v>0.053999999999999999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181</v>
      </c>
      <c r="AU260" s="247" t="s">
        <v>84</v>
      </c>
      <c r="AV260" s="14" t="s">
        <v>177</v>
      </c>
      <c r="AW260" s="14" t="s">
        <v>35</v>
      </c>
      <c r="AX260" s="14" t="s">
        <v>82</v>
      </c>
      <c r="AY260" s="247" t="s">
        <v>170</v>
      </c>
    </row>
    <row r="261" s="2" customFormat="1" ht="44.25" customHeight="1">
      <c r="A261" s="40"/>
      <c r="B261" s="41"/>
      <c r="C261" s="207" t="s">
        <v>340</v>
      </c>
      <c r="D261" s="207" t="s">
        <v>173</v>
      </c>
      <c r="E261" s="208" t="s">
        <v>341</v>
      </c>
      <c r="F261" s="209" t="s">
        <v>342</v>
      </c>
      <c r="G261" s="210" t="s">
        <v>99</v>
      </c>
      <c r="H261" s="211">
        <v>10.292</v>
      </c>
      <c r="I261" s="212"/>
      <c r="J261" s="213">
        <f>ROUND(I261*H261,2)</f>
        <v>0</v>
      </c>
      <c r="K261" s="209" t="s">
        <v>176</v>
      </c>
      <c r="L261" s="46"/>
      <c r="M261" s="214" t="s">
        <v>19</v>
      </c>
      <c r="N261" s="215" t="s">
        <v>45</v>
      </c>
      <c r="O261" s="86"/>
      <c r="P261" s="216">
        <f>O261*H261</f>
        <v>0</v>
      </c>
      <c r="Q261" s="216">
        <v>0</v>
      </c>
      <c r="R261" s="216">
        <f>Q261*H261</f>
        <v>0</v>
      </c>
      <c r="S261" s="216">
        <v>0.035000000000000003</v>
      </c>
      <c r="T261" s="217">
        <f>S261*H261</f>
        <v>0.36022000000000004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177</v>
      </c>
      <c r="AT261" s="218" t="s">
        <v>173</v>
      </c>
      <c r="AU261" s="218" t="s">
        <v>84</v>
      </c>
      <c r="AY261" s="19" t="s">
        <v>170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82</v>
      </c>
      <c r="BK261" s="219">
        <f>ROUND(I261*H261,2)</f>
        <v>0</v>
      </c>
      <c r="BL261" s="19" t="s">
        <v>177</v>
      </c>
      <c r="BM261" s="218" t="s">
        <v>343</v>
      </c>
    </row>
    <row r="262" s="2" customFormat="1">
      <c r="A262" s="40"/>
      <c r="B262" s="41"/>
      <c r="C262" s="42"/>
      <c r="D262" s="220" t="s">
        <v>179</v>
      </c>
      <c r="E262" s="42"/>
      <c r="F262" s="221" t="s">
        <v>344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179</v>
      </c>
      <c r="AU262" s="19" t="s">
        <v>84</v>
      </c>
    </row>
    <row r="263" s="13" customFormat="1">
      <c r="A263" s="13"/>
      <c r="B263" s="225"/>
      <c r="C263" s="226"/>
      <c r="D263" s="227" t="s">
        <v>181</v>
      </c>
      <c r="E263" s="228" t="s">
        <v>19</v>
      </c>
      <c r="F263" s="229" t="s">
        <v>345</v>
      </c>
      <c r="G263" s="226"/>
      <c r="H263" s="230">
        <v>1.716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181</v>
      </c>
      <c r="AU263" s="236" t="s">
        <v>84</v>
      </c>
      <c r="AV263" s="13" t="s">
        <v>84</v>
      </c>
      <c r="AW263" s="13" t="s">
        <v>35</v>
      </c>
      <c r="AX263" s="13" t="s">
        <v>74</v>
      </c>
      <c r="AY263" s="236" t="s">
        <v>170</v>
      </c>
    </row>
    <row r="264" s="13" customFormat="1">
      <c r="A264" s="13"/>
      <c r="B264" s="225"/>
      <c r="C264" s="226"/>
      <c r="D264" s="227" t="s">
        <v>181</v>
      </c>
      <c r="E264" s="228" t="s">
        <v>19</v>
      </c>
      <c r="F264" s="229" t="s">
        <v>346</v>
      </c>
      <c r="G264" s="226"/>
      <c r="H264" s="230">
        <v>2.6800000000000002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181</v>
      </c>
      <c r="AU264" s="236" t="s">
        <v>84</v>
      </c>
      <c r="AV264" s="13" t="s">
        <v>84</v>
      </c>
      <c r="AW264" s="13" t="s">
        <v>35</v>
      </c>
      <c r="AX264" s="13" t="s">
        <v>74</v>
      </c>
      <c r="AY264" s="236" t="s">
        <v>170</v>
      </c>
    </row>
    <row r="265" s="13" customFormat="1">
      <c r="A265" s="13"/>
      <c r="B265" s="225"/>
      <c r="C265" s="226"/>
      <c r="D265" s="227" t="s">
        <v>181</v>
      </c>
      <c r="E265" s="228" t="s">
        <v>19</v>
      </c>
      <c r="F265" s="229" t="s">
        <v>347</v>
      </c>
      <c r="G265" s="226"/>
      <c r="H265" s="230">
        <v>5.8959999999999999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181</v>
      </c>
      <c r="AU265" s="236" t="s">
        <v>84</v>
      </c>
      <c r="AV265" s="13" t="s">
        <v>84</v>
      </c>
      <c r="AW265" s="13" t="s">
        <v>35</v>
      </c>
      <c r="AX265" s="13" t="s">
        <v>74</v>
      </c>
      <c r="AY265" s="236" t="s">
        <v>170</v>
      </c>
    </row>
    <row r="266" s="14" customFormat="1">
      <c r="A266" s="14"/>
      <c r="B266" s="237"/>
      <c r="C266" s="238"/>
      <c r="D266" s="227" t="s">
        <v>181</v>
      </c>
      <c r="E266" s="239" t="s">
        <v>19</v>
      </c>
      <c r="F266" s="240" t="s">
        <v>184</v>
      </c>
      <c r="G266" s="238"/>
      <c r="H266" s="241">
        <v>10.292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181</v>
      </c>
      <c r="AU266" s="247" t="s">
        <v>84</v>
      </c>
      <c r="AV266" s="14" t="s">
        <v>177</v>
      </c>
      <c r="AW266" s="14" t="s">
        <v>35</v>
      </c>
      <c r="AX266" s="14" t="s">
        <v>82</v>
      </c>
      <c r="AY266" s="247" t="s">
        <v>170</v>
      </c>
    </row>
    <row r="267" s="2" customFormat="1" ht="24.15" customHeight="1">
      <c r="A267" s="40"/>
      <c r="B267" s="41"/>
      <c r="C267" s="207" t="s">
        <v>348</v>
      </c>
      <c r="D267" s="207" t="s">
        <v>173</v>
      </c>
      <c r="E267" s="208" t="s">
        <v>349</v>
      </c>
      <c r="F267" s="209" t="s">
        <v>350</v>
      </c>
      <c r="G267" s="210" t="s">
        <v>115</v>
      </c>
      <c r="H267" s="211">
        <v>40.899999999999999</v>
      </c>
      <c r="I267" s="212"/>
      <c r="J267" s="213">
        <f>ROUND(I267*H267,2)</f>
        <v>0</v>
      </c>
      <c r="K267" s="209" t="s">
        <v>176</v>
      </c>
      <c r="L267" s="46"/>
      <c r="M267" s="214" t="s">
        <v>19</v>
      </c>
      <c r="N267" s="215" t="s">
        <v>45</v>
      </c>
      <c r="O267" s="86"/>
      <c r="P267" s="216">
        <f>O267*H267</f>
        <v>0</v>
      </c>
      <c r="Q267" s="216">
        <v>0</v>
      </c>
      <c r="R267" s="216">
        <f>Q267*H267</f>
        <v>0</v>
      </c>
      <c r="S267" s="216">
        <v>0.0089999999999999993</v>
      </c>
      <c r="T267" s="217">
        <f>S267*H267</f>
        <v>0.36809999999999998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177</v>
      </c>
      <c r="AT267" s="218" t="s">
        <v>173</v>
      </c>
      <c r="AU267" s="218" t="s">
        <v>84</v>
      </c>
      <c r="AY267" s="19" t="s">
        <v>170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82</v>
      </c>
      <c r="BK267" s="219">
        <f>ROUND(I267*H267,2)</f>
        <v>0</v>
      </c>
      <c r="BL267" s="19" t="s">
        <v>177</v>
      </c>
      <c r="BM267" s="218" t="s">
        <v>351</v>
      </c>
    </row>
    <row r="268" s="2" customFormat="1">
      <c r="A268" s="40"/>
      <c r="B268" s="41"/>
      <c r="C268" s="42"/>
      <c r="D268" s="220" t="s">
        <v>179</v>
      </c>
      <c r="E268" s="42"/>
      <c r="F268" s="221" t="s">
        <v>352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179</v>
      </c>
      <c r="AU268" s="19" t="s">
        <v>84</v>
      </c>
    </row>
    <row r="269" s="15" customFormat="1">
      <c r="A269" s="15"/>
      <c r="B269" s="248"/>
      <c r="C269" s="249"/>
      <c r="D269" s="227" t="s">
        <v>181</v>
      </c>
      <c r="E269" s="250" t="s">
        <v>19</v>
      </c>
      <c r="F269" s="251" t="s">
        <v>288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181</v>
      </c>
      <c r="AU269" s="257" t="s">
        <v>84</v>
      </c>
      <c r="AV269" s="15" t="s">
        <v>82</v>
      </c>
      <c r="AW269" s="15" t="s">
        <v>35</v>
      </c>
      <c r="AX269" s="15" t="s">
        <v>74</v>
      </c>
      <c r="AY269" s="257" t="s">
        <v>170</v>
      </c>
    </row>
    <row r="270" s="13" customFormat="1">
      <c r="A270" s="13"/>
      <c r="B270" s="225"/>
      <c r="C270" s="226"/>
      <c r="D270" s="227" t="s">
        <v>181</v>
      </c>
      <c r="E270" s="228" t="s">
        <v>19</v>
      </c>
      <c r="F270" s="229" t="s">
        <v>353</v>
      </c>
      <c r="G270" s="226"/>
      <c r="H270" s="230">
        <v>22.34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181</v>
      </c>
      <c r="AU270" s="236" t="s">
        <v>84</v>
      </c>
      <c r="AV270" s="13" t="s">
        <v>84</v>
      </c>
      <c r="AW270" s="13" t="s">
        <v>35</v>
      </c>
      <c r="AX270" s="13" t="s">
        <v>74</v>
      </c>
      <c r="AY270" s="236" t="s">
        <v>170</v>
      </c>
    </row>
    <row r="271" s="13" customFormat="1">
      <c r="A271" s="13"/>
      <c r="B271" s="225"/>
      <c r="C271" s="226"/>
      <c r="D271" s="227" t="s">
        <v>181</v>
      </c>
      <c r="E271" s="228" t="s">
        <v>19</v>
      </c>
      <c r="F271" s="229" t="s">
        <v>354</v>
      </c>
      <c r="G271" s="226"/>
      <c r="H271" s="230">
        <v>-2.2999999999999998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181</v>
      </c>
      <c r="AU271" s="236" t="s">
        <v>84</v>
      </c>
      <c r="AV271" s="13" t="s">
        <v>84</v>
      </c>
      <c r="AW271" s="13" t="s">
        <v>35</v>
      </c>
      <c r="AX271" s="13" t="s">
        <v>74</v>
      </c>
      <c r="AY271" s="236" t="s">
        <v>170</v>
      </c>
    </row>
    <row r="272" s="15" customFormat="1">
      <c r="A272" s="15"/>
      <c r="B272" s="248"/>
      <c r="C272" s="249"/>
      <c r="D272" s="227" t="s">
        <v>181</v>
      </c>
      <c r="E272" s="250" t="s">
        <v>19</v>
      </c>
      <c r="F272" s="251" t="s">
        <v>293</v>
      </c>
      <c r="G272" s="249"/>
      <c r="H272" s="250" t="s">
        <v>19</v>
      </c>
      <c r="I272" s="252"/>
      <c r="J272" s="249"/>
      <c r="K272" s="249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181</v>
      </c>
      <c r="AU272" s="257" t="s">
        <v>84</v>
      </c>
      <c r="AV272" s="15" t="s">
        <v>82</v>
      </c>
      <c r="AW272" s="15" t="s">
        <v>35</v>
      </c>
      <c r="AX272" s="15" t="s">
        <v>74</v>
      </c>
      <c r="AY272" s="257" t="s">
        <v>170</v>
      </c>
    </row>
    <row r="273" s="13" customFormat="1">
      <c r="A273" s="13"/>
      <c r="B273" s="225"/>
      <c r="C273" s="226"/>
      <c r="D273" s="227" t="s">
        <v>181</v>
      </c>
      <c r="E273" s="228" t="s">
        <v>19</v>
      </c>
      <c r="F273" s="229" t="s">
        <v>355</v>
      </c>
      <c r="G273" s="226"/>
      <c r="H273" s="230">
        <v>17.780000000000001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181</v>
      </c>
      <c r="AU273" s="236" t="s">
        <v>84</v>
      </c>
      <c r="AV273" s="13" t="s">
        <v>84</v>
      </c>
      <c r="AW273" s="13" t="s">
        <v>35</v>
      </c>
      <c r="AX273" s="13" t="s">
        <v>74</v>
      </c>
      <c r="AY273" s="236" t="s">
        <v>170</v>
      </c>
    </row>
    <row r="274" s="13" customFormat="1">
      <c r="A274" s="13"/>
      <c r="B274" s="225"/>
      <c r="C274" s="226"/>
      <c r="D274" s="227" t="s">
        <v>181</v>
      </c>
      <c r="E274" s="228" t="s">
        <v>19</v>
      </c>
      <c r="F274" s="229" t="s">
        <v>356</v>
      </c>
      <c r="G274" s="226"/>
      <c r="H274" s="230">
        <v>-1.6000000000000001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181</v>
      </c>
      <c r="AU274" s="236" t="s">
        <v>84</v>
      </c>
      <c r="AV274" s="13" t="s">
        <v>84</v>
      </c>
      <c r="AW274" s="13" t="s">
        <v>35</v>
      </c>
      <c r="AX274" s="13" t="s">
        <v>74</v>
      </c>
      <c r="AY274" s="236" t="s">
        <v>170</v>
      </c>
    </row>
    <row r="275" s="15" customFormat="1">
      <c r="A275" s="15"/>
      <c r="B275" s="248"/>
      <c r="C275" s="249"/>
      <c r="D275" s="227" t="s">
        <v>181</v>
      </c>
      <c r="E275" s="250" t="s">
        <v>19</v>
      </c>
      <c r="F275" s="251" t="s">
        <v>298</v>
      </c>
      <c r="G275" s="249"/>
      <c r="H275" s="250" t="s">
        <v>19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7" t="s">
        <v>181</v>
      </c>
      <c r="AU275" s="257" t="s">
        <v>84</v>
      </c>
      <c r="AV275" s="15" t="s">
        <v>82</v>
      </c>
      <c r="AW275" s="15" t="s">
        <v>35</v>
      </c>
      <c r="AX275" s="15" t="s">
        <v>74</v>
      </c>
      <c r="AY275" s="257" t="s">
        <v>170</v>
      </c>
    </row>
    <row r="276" s="13" customFormat="1">
      <c r="A276" s="13"/>
      <c r="B276" s="225"/>
      <c r="C276" s="226"/>
      <c r="D276" s="227" t="s">
        <v>181</v>
      </c>
      <c r="E276" s="228" t="s">
        <v>19</v>
      </c>
      <c r="F276" s="229" t="s">
        <v>357</v>
      </c>
      <c r="G276" s="226"/>
      <c r="H276" s="230">
        <v>7.0800000000000001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181</v>
      </c>
      <c r="AU276" s="236" t="s">
        <v>84</v>
      </c>
      <c r="AV276" s="13" t="s">
        <v>84</v>
      </c>
      <c r="AW276" s="13" t="s">
        <v>35</v>
      </c>
      <c r="AX276" s="13" t="s">
        <v>74</v>
      </c>
      <c r="AY276" s="236" t="s">
        <v>170</v>
      </c>
    </row>
    <row r="277" s="13" customFormat="1">
      <c r="A277" s="13"/>
      <c r="B277" s="225"/>
      <c r="C277" s="226"/>
      <c r="D277" s="227" t="s">
        <v>181</v>
      </c>
      <c r="E277" s="228" t="s">
        <v>19</v>
      </c>
      <c r="F277" s="229" t="s">
        <v>358</v>
      </c>
      <c r="G277" s="226"/>
      <c r="H277" s="230">
        <v>-2.3999999999999999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181</v>
      </c>
      <c r="AU277" s="236" t="s">
        <v>84</v>
      </c>
      <c r="AV277" s="13" t="s">
        <v>84</v>
      </c>
      <c r="AW277" s="13" t="s">
        <v>35</v>
      </c>
      <c r="AX277" s="13" t="s">
        <v>74</v>
      </c>
      <c r="AY277" s="236" t="s">
        <v>170</v>
      </c>
    </row>
    <row r="278" s="16" customFormat="1">
      <c r="A278" s="16"/>
      <c r="B278" s="258"/>
      <c r="C278" s="259"/>
      <c r="D278" s="227" t="s">
        <v>181</v>
      </c>
      <c r="E278" s="260" t="s">
        <v>19</v>
      </c>
      <c r="F278" s="261" t="s">
        <v>208</v>
      </c>
      <c r="G278" s="259"/>
      <c r="H278" s="262">
        <v>40.899999999999999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68" t="s">
        <v>181</v>
      </c>
      <c r="AU278" s="268" t="s">
        <v>84</v>
      </c>
      <c r="AV278" s="16" t="s">
        <v>171</v>
      </c>
      <c r="AW278" s="16" t="s">
        <v>35</v>
      </c>
      <c r="AX278" s="16" t="s">
        <v>74</v>
      </c>
      <c r="AY278" s="268" t="s">
        <v>170</v>
      </c>
    </row>
    <row r="279" s="14" customFormat="1">
      <c r="A279" s="14"/>
      <c r="B279" s="237"/>
      <c r="C279" s="238"/>
      <c r="D279" s="227" t="s">
        <v>181</v>
      </c>
      <c r="E279" s="239" t="s">
        <v>19</v>
      </c>
      <c r="F279" s="240" t="s">
        <v>184</v>
      </c>
      <c r="G279" s="238"/>
      <c r="H279" s="241">
        <v>40.899999999999999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181</v>
      </c>
      <c r="AU279" s="247" t="s">
        <v>84</v>
      </c>
      <c r="AV279" s="14" t="s">
        <v>177</v>
      </c>
      <c r="AW279" s="14" t="s">
        <v>35</v>
      </c>
      <c r="AX279" s="14" t="s">
        <v>82</v>
      </c>
      <c r="AY279" s="247" t="s">
        <v>170</v>
      </c>
    </row>
    <row r="280" s="2" customFormat="1" ht="44.25" customHeight="1">
      <c r="A280" s="40"/>
      <c r="B280" s="41"/>
      <c r="C280" s="207" t="s">
        <v>7</v>
      </c>
      <c r="D280" s="207" t="s">
        <v>173</v>
      </c>
      <c r="E280" s="208" t="s">
        <v>359</v>
      </c>
      <c r="F280" s="209" t="s">
        <v>360</v>
      </c>
      <c r="G280" s="210" t="s">
        <v>99</v>
      </c>
      <c r="H280" s="211">
        <v>8.0250000000000004</v>
      </c>
      <c r="I280" s="212"/>
      <c r="J280" s="213">
        <f>ROUND(I280*H280,2)</f>
        <v>0</v>
      </c>
      <c r="K280" s="209" t="s">
        <v>176</v>
      </c>
      <c r="L280" s="46"/>
      <c r="M280" s="214" t="s">
        <v>19</v>
      </c>
      <c r="N280" s="215" t="s">
        <v>45</v>
      </c>
      <c r="O280" s="86"/>
      <c r="P280" s="216">
        <f>O280*H280</f>
        <v>0</v>
      </c>
      <c r="Q280" s="216">
        <v>0</v>
      </c>
      <c r="R280" s="216">
        <f>Q280*H280</f>
        <v>0</v>
      </c>
      <c r="S280" s="216">
        <v>0.034000000000000002</v>
      </c>
      <c r="T280" s="217">
        <f>S280*H280</f>
        <v>0.27285000000000004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8" t="s">
        <v>177</v>
      </c>
      <c r="AT280" s="218" t="s">
        <v>173</v>
      </c>
      <c r="AU280" s="218" t="s">
        <v>84</v>
      </c>
      <c r="AY280" s="19" t="s">
        <v>170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19" t="s">
        <v>82</v>
      </c>
      <c r="BK280" s="219">
        <f>ROUND(I280*H280,2)</f>
        <v>0</v>
      </c>
      <c r="BL280" s="19" t="s">
        <v>177</v>
      </c>
      <c r="BM280" s="218" t="s">
        <v>361</v>
      </c>
    </row>
    <row r="281" s="2" customFormat="1">
      <c r="A281" s="40"/>
      <c r="B281" s="41"/>
      <c r="C281" s="42"/>
      <c r="D281" s="220" t="s">
        <v>179</v>
      </c>
      <c r="E281" s="42"/>
      <c r="F281" s="221" t="s">
        <v>362</v>
      </c>
      <c r="G281" s="42"/>
      <c r="H281" s="42"/>
      <c r="I281" s="222"/>
      <c r="J281" s="42"/>
      <c r="K281" s="42"/>
      <c r="L281" s="46"/>
      <c r="M281" s="223"/>
      <c r="N281" s="224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179</v>
      </c>
      <c r="AU281" s="19" t="s">
        <v>84</v>
      </c>
    </row>
    <row r="282" s="13" customFormat="1">
      <c r="A282" s="13"/>
      <c r="B282" s="225"/>
      <c r="C282" s="226"/>
      <c r="D282" s="227" t="s">
        <v>181</v>
      </c>
      <c r="E282" s="228" t="s">
        <v>19</v>
      </c>
      <c r="F282" s="229" t="s">
        <v>307</v>
      </c>
      <c r="G282" s="226"/>
      <c r="H282" s="230">
        <v>4.5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181</v>
      </c>
      <c r="AU282" s="236" t="s">
        <v>84</v>
      </c>
      <c r="AV282" s="13" t="s">
        <v>84</v>
      </c>
      <c r="AW282" s="13" t="s">
        <v>35</v>
      </c>
      <c r="AX282" s="13" t="s">
        <v>74</v>
      </c>
      <c r="AY282" s="236" t="s">
        <v>170</v>
      </c>
    </row>
    <row r="283" s="13" customFormat="1">
      <c r="A283" s="13"/>
      <c r="B283" s="225"/>
      <c r="C283" s="226"/>
      <c r="D283" s="227" t="s">
        <v>181</v>
      </c>
      <c r="E283" s="228" t="s">
        <v>19</v>
      </c>
      <c r="F283" s="229" t="s">
        <v>308</v>
      </c>
      <c r="G283" s="226"/>
      <c r="H283" s="230">
        <v>3.5249999999999999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181</v>
      </c>
      <c r="AU283" s="236" t="s">
        <v>84</v>
      </c>
      <c r="AV283" s="13" t="s">
        <v>84</v>
      </c>
      <c r="AW283" s="13" t="s">
        <v>35</v>
      </c>
      <c r="AX283" s="13" t="s">
        <v>74</v>
      </c>
      <c r="AY283" s="236" t="s">
        <v>170</v>
      </c>
    </row>
    <row r="284" s="14" customFormat="1">
      <c r="A284" s="14"/>
      <c r="B284" s="237"/>
      <c r="C284" s="238"/>
      <c r="D284" s="227" t="s">
        <v>181</v>
      </c>
      <c r="E284" s="239" t="s">
        <v>19</v>
      </c>
      <c r="F284" s="240" t="s">
        <v>184</v>
      </c>
      <c r="G284" s="238"/>
      <c r="H284" s="241">
        <v>8.0250000000000004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181</v>
      </c>
      <c r="AU284" s="247" t="s">
        <v>84</v>
      </c>
      <c r="AV284" s="14" t="s">
        <v>177</v>
      </c>
      <c r="AW284" s="14" t="s">
        <v>35</v>
      </c>
      <c r="AX284" s="14" t="s">
        <v>82</v>
      </c>
      <c r="AY284" s="247" t="s">
        <v>170</v>
      </c>
    </row>
    <row r="285" s="2" customFormat="1" ht="37.8" customHeight="1">
      <c r="A285" s="40"/>
      <c r="B285" s="41"/>
      <c r="C285" s="207" t="s">
        <v>363</v>
      </c>
      <c r="D285" s="207" t="s">
        <v>173</v>
      </c>
      <c r="E285" s="208" t="s">
        <v>364</v>
      </c>
      <c r="F285" s="209" t="s">
        <v>365</v>
      </c>
      <c r="G285" s="210" t="s">
        <v>99</v>
      </c>
      <c r="H285" s="211">
        <v>3.6899999999999999</v>
      </c>
      <c r="I285" s="212"/>
      <c r="J285" s="213">
        <f>ROUND(I285*H285,2)</f>
        <v>0</v>
      </c>
      <c r="K285" s="209" t="s">
        <v>176</v>
      </c>
      <c r="L285" s="46"/>
      <c r="M285" s="214" t="s">
        <v>19</v>
      </c>
      <c r="N285" s="215" t="s">
        <v>45</v>
      </c>
      <c r="O285" s="86"/>
      <c r="P285" s="216">
        <f>O285*H285</f>
        <v>0</v>
      </c>
      <c r="Q285" s="216">
        <v>0</v>
      </c>
      <c r="R285" s="216">
        <f>Q285*H285</f>
        <v>0</v>
      </c>
      <c r="S285" s="216">
        <v>0.075999999999999998</v>
      </c>
      <c r="T285" s="217">
        <f>S285*H285</f>
        <v>0.28043999999999997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177</v>
      </c>
      <c r="AT285" s="218" t="s">
        <v>173</v>
      </c>
      <c r="AU285" s="218" t="s">
        <v>84</v>
      </c>
      <c r="AY285" s="19" t="s">
        <v>170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82</v>
      </c>
      <c r="BK285" s="219">
        <f>ROUND(I285*H285,2)</f>
        <v>0</v>
      </c>
      <c r="BL285" s="19" t="s">
        <v>177</v>
      </c>
      <c r="BM285" s="218" t="s">
        <v>366</v>
      </c>
    </row>
    <row r="286" s="2" customFormat="1">
      <c r="A286" s="40"/>
      <c r="B286" s="41"/>
      <c r="C286" s="42"/>
      <c r="D286" s="220" t="s">
        <v>179</v>
      </c>
      <c r="E286" s="42"/>
      <c r="F286" s="221" t="s">
        <v>367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179</v>
      </c>
      <c r="AU286" s="19" t="s">
        <v>84</v>
      </c>
    </row>
    <row r="287" s="13" customFormat="1">
      <c r="A287" s="13"/>
      <c r="B287" s="225"/>
      <c r="C287" s="226"/>
      <c r="D287" s="227" t="s">
        <v>181</v>
      </c>
      <c r="E287" s="228" t="s">
        <v>19</v>
      </c>
      <c r="F287" s="229" t="s">
        <v>182</v>
      </c>
      <c r="G287" s="226"/>
      <c r="H287" s="230">
        <v>1.845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181</v>
      </c>
      <c r="AU287" s="236" t="s">
        <v>84</v>
      </c>
      <c r="AV287" s="13" t="s">
        <v>84</v>
      </c>
      <c r="AW287" s="13" t="s">
        <v>35</v>
      </c>
      <c r="AX287" s="13" t="s">
        <v>74</v>
      </c>
      <c r="AY287" s="236" t="s">
        <v>170</v>
      </c>
    </row>
    <row r="288" s="13" customFormat="1">
      <c r="A288" s="13"/>
      <c r="B288" s="225"/>
      <c r="C288" s="226"/>
      <c r="D288" s="227" t="s">
        <v>181</v>
      </c>
      <c r="E288" s="228" t="s">
        <v>19</v>
      </c>
      <c r="F288" s="229" t="s">
        <v>183</v>
      </c>
      <c r="G288" s="226"/>
      <c r="H288" s="230">
        <v>1.845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181</v>
      </c>
      <c r="AU288" s="236" t="s">
        <v>84</v>
      </c>
      <c r="AV288" s="13" t="s">
        <v>84</v>
      </c>
      <c r="AW288" s="13" t="s">
        <v>35</v>
      </c>
      <c r="AX288" s="13" t="s">
        <v>74</v>
      </c>
      <c r="AY288" s="236" t="s">
        <v>170</v>
      </c>
    </row>
    <row r="289" s="14" customFormat="1">
      <c r="A289" s="14"/>
      <c r="B289" s="237"/>
      <c r="C289" s="238"/>
      <c r="D289" s="227" t="s">
        <v>181</v>
      </c>
      <c r="E289" s="239" t="s">
        <v>19</v>
      </c>
      <c r="F289" s="240" t="s">
        <v>184</v>
      </c>
      <c r="G289" s="238"/>
      <c r="H289" s="241">
        <v>3.6899999999999999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181</v>
      </c>
      <c r="AU289" s="247" t="s">
        <v>84</v>
      </c>
      <c r="AV289" s="14" t="s">
        <v>177</v>
      </c>
      <c r="AW289" s="14" t="s">
        <v>35</v>
      </c>
      <c r="AX289" s="14" t="s">
        <v>82</v>
      </c>
      <c r="AY289" s="247" t="s">
        <v>170</v>
      </c>
    </row>
    <row r="290" s="2" customFormat="1" ht="49.05" customHeight="1">
      <c r="A290" s="40"/>
      <c r="B290" s="41"/>
      <c r="C290" s="207" t="s">
        <v>368</v>
      </c>
      <c r="D290" s="207" t="s">
        <v>173</v>
      </c>
      <c r="E290" s="208" t="s">
        <v>369</v>
      </c>
      <c r="F290" s="209" t="s">
        <v>370</v>
      </c>
      <c r="G290" s="210" t="s">
        <v>203</v>
      </c>
      <c r="H290" s="211">
        <v>1</v>
      </c>
      <c r="I290" s="212"/>
      <c r="J290" s="213">
        <f>ROUND(I290*H290,2)</f>
        <v>0</v>
      </c>
      <c r="K290" s="209" t="s">
        <v>176</v>
      </c>
      <c r="L290" s="46"/>
      <c r="M290" s="214" t="s">
        <v>19</v>
      </c>
      <c r="N290" s="215" t="s">
        <v>45</v>
      </c>
      <c r="O290" s="86"/>
      <c r="P290" s="216">
        <f>O290*H290</f>
        <v>0</v>
      </c>
      <c r="Q290" s="216">
        <v>0</v>
      </c>
      <c r="R290" s="216">
        <f>Q290*H290</f>
        <v>0</v>
      </c>
      <c r="S290" s="216">
        <v>0.001</v>
      </c>
      <c r="T290" s="217">
        <f>S290*H290</f>
        <v>0.001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8" t="s">
        <v>177</v>
      </c>
      <c r="AT290" s="218" t="s">
        <v>173</v>
      </c>
      <c r="AU290" s="218" t="s">
        <v>84</v>
      </c>
      <c r="AY290" s="19" t="s">
        <v>170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9" t="s">
        <v>82</v>
      </c>
      <c r="BK290" s="219">
        <f>ROUND(I290*H290,2)</f>
        <v>0</v>
      </c>
      <c r="BL290" s="19" t="s">
        <v>177</v>
      </c>
      <c r="BM290" s="218" t="s">
        <v>371</v>
      </c>
    </row>
    <row r="291" s="2" customFormat="1">
      <c r="A291" s="40"/>
      <c r="B291" s="41"/>
      <c r="C291" s="42"/>
      <c r="D291" s="220" t="s">
        <v>179</v>
      </c>
      <c r="E291" s="42"/>
      <c r="F291" s="221" t="s">
        <v>372</v>
      </c>
      <c r="G291" s="42"/>
      <c r="H291" s="42"/>
      <c r="I291" s="222"/>
      <c r="J291" s="42"/>
      <c r="K291" s="42"/>
      <c r="L291" s="46"/>
      <c r="M291" s="223"/>
      <c r="N291" s="224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179</v>
      </c>
      <c r="AU291" s="19" t="s">
        <v>84</v>
      </c>
    </row>
    <row r="292" s="15" customFormat="1">
      <c r="A292" s="15"/>
      <c r="B292" s="248"/>
      <c r="C292" s="249"/>
      <c r="D292" s="227" t="s">
        <v>181</v>
      </c>
      <c r="E292" s="250" t="s">
        <v>19</v>
      </c>
      <c r="F292" s="251" t="s">
        <v>206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7" t="s">
        <v>181</v>
      </c>
      <c r="AU292" s="257" t="s">
        <v>84</v>
      </c>
      <c r="AV292" s="15" t="s">
        <v>82</v>
      </c>
      <c r="AW292" s="15" t="s">
        <v>35</v>
      </c>
      <c r="AX292" s="15" t="s">
        <v>74</v>
      </c>
      <c r="AY292" s="257" t="s">
        <v>170</v>
      </c>
    </row>
    <row r="293" s="13" customFormat="1">
      <c r="A293" s="13"/>
      <c r="B293" s="225"/>
      <c r="C293" s="226"/>
      <c r="D293" s="227" t="s">
        <v>181</v>
      </c>
      <c r="E293" s="228" t="s">
        <v>19</v>
      </c>
      <c r="F293" s="229" t="s">
        <v>82</v>
      </c>
      <c r="G293" s="226"/>
      <c r="H293" s="230">
        <v>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181</v>
      </c>
      <c r="AU293" s="236" t="s">
        <v>84</v>
      </c>
      <c r="AV293" s="13" t="s">
        <v>84</v>
      </c>
      <c r="AW293" s="13" t="s">
        <v>35</v>
      </c>
      <c r="AX293" s="13" t="s">
        <v>82</v>
      </c>
      <c r="AY293" s="236" t="s">
        <v>170</v>
      </c>
    </row>
    <row r="294" s="2" customFormat="1" ht="49.05" customHeight="1">
      <c r="A294" s="40"/>
      <c r="B294" s="41"/>
      <c r="C294" s="207" t="s">
        <v>373</v>
      </c>
      <c r="D294" s="207" t="s">
        <v>173</v>
      </c>
      <c r="E294" s="208" t="s">
        <v>374</v>
      </c>
      <c r="F294" s="209" t="s">
        <v>375</v>
      </c>
      <c r="G294" s="210" t="s">
        <v>203</v>
      </c>
      <c r="H294" s="211">
        <v>1</v>
      </c>
      <c r="I294" s="212"/>
      <c r="J294" s="213">
        <f>ROUND(I294*H294,2)</f>
        <v>0</v>
      </c>
      <c r="K294" s="209" t="s">
        <v>176</v>
      </c>
      <c r="L294" s="46"/>
      <c r="M294" s="214" t="s">
        <v>19</v>
      </c>
      <c r="N294" s="215" t="s">
        <v>45</v>
      </c>
      <c r="O294" s="86"/>
      <c r="P294" s="216">
        <f>O294*H294</f>
        <v>0</v>
      </c>
      <c r="Q294" s="216">
        <v>0</v>
      </c>
      <c r="R294" s="216">
        <f>Q294*H294</f>
        <v>0</v>
      </c>
      <c r="S294" s="216">
        <v>0.0080000000000000002</v>
      </c>
      <c r="T294" s="217">
        <f>S294*H294</f>
        <v>0.0080000000000000002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8" t="s">
        <v>177</v>
      </c>
      <c r="AT294" s="218" t="s">
        <v>173</v>
      </c>
      <c r="AU294" s="218" t="s">
        <v>84</v>
      </c>
      <c r="AY294" s="19" t="s">
        <v>170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9" t="s">
        <v>82</v>
      </c>
      <c r="BK294" s="219">
        <f>ROUND(I294*H294,2)</f>
        <v>0</v>
      </c>
      <c r="BL294" s="19" t="s">
        <v>177</v>
      </c>
      <c r="BM294" s="218" t="s">
        <v>376</v>
      </c>
    </row>
    <row r="295" s="2" customFormat="1">
      <c r="A295" s="40"/>
      <c r="B295" s="41"/>
      <c r="C295" s="42"/>
      <c r="D295" s="220" t="s">
        <v>179</v>
      </c>
      <c r="E295" s="42"/>
      <c r="F295" s="221" t="s">
        <v>377</v>
      </c>
      <c r="G295" s="42"/>
      <c r="H295" s="42"/>
      <c r="I295" s="222"/>
      <c r="J295" s="42"/>
      <c r="K295" s="42"/>
      <c r="L295" s="46"/>
      <c r="M295" s="223"/>
      <c r="N295" s="224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179</v>
      </c>
      <c r="AU295" s="19" t="s">
        <v>84</v>
      </c>
    </row>
    <row r="296" s="15" customFormat="1">
      <c r="A296" s="15"/>
      <c r="B296" s="248"/>
      <c r="C296" s="249"/>
      <c r="D296" s="227" t="s">
        <v>181</v>
      </c>
      <c r="E296" s="250" t="s">
        <v>19</v>
      </c>
      <c r="F296" s="251" t="s">
        <v>209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181</v>
      </c>
      <c r="AU296" s="257" t="s">
        <v>84</v>
      </c>
      <c r="AV296" s="15" t="s">
        <v>82</v>
      </c>
      <c r="AW296" s="15" t="s">
        <v>35</v>
      </c>
      <c r="AX296" s="15" t="s">
        <v>74</v>
      </c>
      <c r="AY296" s="257" t="s">
        <v>170</v>
      </c>
    </row>
    <row r="297" s="13" customFormat="1">
      <c r="A297" s="13"/>
      <c r="B297" s="225"/>
      <c r="C297" s="226"/>
      <c r="D297" s="227" t="s">
        <v>181</v>
      </c>
      <c r="E297" s="228" t="s">
        <v>19</v>
      </c>
      <c r="F297" s="229" t="s">
        <v>82</v>
      </c>
      <c r="G297" s="226"/>
      <c r="H297" s="230">
        <v>1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181</v>
      </c>
      <c r="AU297" s="236" t="s">
        <v>84</v>
      </c>
      <c r="AV297" s="13" t="s">
        <v>84</v>
      </c>
      <c r="AW297" s="13" t="s">
        <v>35</v>
      </c>
      <c r="AX297" s="13" t="s">
        <v>82</v>
      </c>
      <c r="AY297" s="236" t="s">
        <v>170</v>
      </c>
    </row>
    <row r="298" s="2" customFormat="1" ht="49.05" customHeight="1">
      <c r="A298" s="40"/>
      <c r="B298" s="41"/>
      <c r="C298" s="207" t="s">
        <v>378</v>
      </c>
      <c r="D298" s="207" t="s">
        <v>173</v>
      </c>
      <c r="E298" s="208" t="s">
        <v>379</v>
      </c>
      <c r="F298" s="209" t="s">
        <v>380</v>
      </c>
      <c r="G298" s="210" t="s">
        <v>203</v>
      </c>
      <c r="H298" s="211">
        <v>20</v>
      </c>
      <c r="I298" s="212"/>
      <c r="J298" s="213">
        <f>ROUND(I298*H298,2)</f>
        <v>0</v>
      </c>
      <c r="K298" s="209" t="s">
        <v>176</v>
      </c>
      <c r="L298" s="46"/>
      <c r="M298" s="214" t="s">
        <v>19</v>
      </c>
      <c r="N298" s="215" t="s">
        <v>45</v>
      </c>
      <c r="O298" s="86"/>
      <c r="P298" s="216">
        <f>O298*H298</f>
        <v>0</v>
      </c>
      <c r="Q298" s="216">
        <v>0</v>
      </c>
      <c r="R298" s="216">
        <f>Q298*H298</f>
        <v>0</v>
      </c>
      <c r="S298" s="216">
        <v>0.0040000000000000001</v>
      </c>
      <c r="T298" s="217">
        <f>S298*H298</f>
        <v>0.080000000000000002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8" t="s">
        <v>177</v>
      </c>
      <c r="AT298" s="218" t="s">
        <v>173</v>
      </c>
      <c r="AU298" s="218" t="s">
        <v>84</v>
      </c>
      <c r="AY298" s="19" t="s">
        <v>170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9" t="s">
        <v>82</v>
      </c>
      <c r="BK298" s="219">
        <f>ROUND(I298*H298,2)</f>
        <v>0</v>
      </c>
      <c r="BL298" s="19" t="s">
        <v>177</v>
      </c>
      <c r="BM298" s="218" t="s">
        <v>381</v>
      </c>
    </row>
    <row r="299" s="2" customFormat="1">
      <c r="A299" s="40"/>
      <c r="B299" s="41"/>
      <c r="C299" s="42"/>
      <c r="D299" s="220" t="s">
        <v>179</v>
      </c>
      <c r="E299" s="42"/>
      <c r="F299" s="221" t="s">
        <v>382</v>
      </c>
      <c r="G299" s="42"/>
      <c r="H299" s="42"/>
      <c r="I299" s="222"/>
      <c r="J299" s="42"/>
      <c r="K299" s="42"/>
      <c r="L299" s="46"/>
      <c r="M299" s="223"/>
      <c r="N299" s="224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179</v>
      </c>
      <c r="AU299" s="19" t="s">
        <v>84</v>
      </c>
    </row>
    <row r="300" s="15" customFormat="1">
      <c r="A300" s="15"/>
      <c r="B300" s="248"/>
      <c r="C300" s="249"/>
      <c r="D300" s="227" t="s">
        <v>181</v>
      </c>
      <c r="E300" s="250" t="s">
        <v>19</v>
      </c>
      <c r="F300" s="251" t="s">
        <v>210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181</v>
      </c>
      <c r="AU300" s="257" t="s">
        <v>84</v>
      </c>
      <c r="AV300" s="15" t="s">
        <v>82</v>
      </c>
      <c r="AW300" s="15" t="s">
        <v>35</v>
      </c>
      <c r="AX300" s="15" t="s">
        <v>74</v>
      </c>
      <c r="AY300" s="257" t="s">
        <v>170</v>
      </c>
    </row>
    <row r="301" s="13" customFormat="1">
      <c r="A301" s="13"/>
      <c r="B301" s="225"/>
      <c r="C301" s="226"/>
      <c r="D301" s="227" t="s">
        <v>181</v>
      </c>
      <c r="E301" s="228" t="s">
        <v>19</v>
      </c>
      <c r="F301" s="229" t="s">
        <v>383</v>
      </c>
      <c r="G301" s="226"/>
      <c r="H301" s="230">
        <v>3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181</v>
      </c>
      <c r="AU301" s="236" t="s">
        <v>84</v>
      </c>
      <c r="AV301" s="13" t="s">
        <v>84</v>
      </c>
      <c r="AW301" s="13" t="s">
        <v>35</v>
      </c>
      <c r="AX301" s="13" t="s">
        <v>74</v>
      </c>
      <c r="AY301" s="236" t="s">
        <v>170</v>
      </c>
    </row>
    <row r="302" s="13" customFormat="1">
      <c r="A302" s="13"/>
      <c r="B302" s="225"/>
      <c r="C302" s="226"/>
      <c r="D302" s="227" t="s">
        <v>181</v>
      </c>
      <c r="E302" s="228" t="s">
        <v>19</v>
      </c>
      <c r="F302" s="229" t="s">
        <v>384</v>
      </c>
      <c r="G302" s="226"/>
      <c r="H302" s="230">
        <v>4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181</v>
      </c>
      <c r="AU302" s="236" t="s">
        <v>84</v>
      </c>
      <c r="AV302" s="13" t="s">
        <v>84</v>
      </c>
      <c r="AW302" s="13" t="s">
        <v>35</v>
      </c>
      <c r="AX302" s="13" t="s">
        <v>74</v>
      </c>
      <c r="AY302" s="236" t="s">
        <v>170</v>
      </c>
    </row>
    <row r="303" s="13" customFormat="1">
      <c r="A303" s="13"/>
      <c r="B303" s="225"/>
      <c r="C303" s="226"/>
      <c r="D303" s="227" t="s">
        <v>181</v>
      </c>
      <c r="E303" s="228" t="s">
        <v>19</v>
      </c>
      <c r="F303" s="229" t="s">
        <v>385</v>
      </c>
      <c r="G303" s="226"/>
      <c r="H303" s="230">
        <v>7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181</v>
      </c>
      <c r="AU303" s="236" t="s">
        <v>84</v>
      </c>
      <c r="AV303" s="13" t="s">
        <v>84</v>
      </c>
      <c r="AW303" s="13" t="s">
        <v>35</v>
      </c>
      <c r="AX303" s="13" t="s">
        <v>74</v>
      </c>
      <c r="AY303" s="236" t="s">
        <v>170</v>
      </c>
    </row>
    <row r="304" s="13" customFormat="1">
      <c r="A304" s="13"/>
      <c r="B304" s="225"/>
      <c r="C304" s="226"/>
      <c r="D304" s="227" t="s">
        <v>181</v>
      </c>
      <c r="E304" s="228" t="s">
        <v>19</v>
      </c>
      <c r="F304" s="229" t="s">
        <v>386</v>
      </c>
      <c r="G304" s="226"/>
      <c r="H304" s="230">
        <v>4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181</v>
      </c>
      <c r="AU304" s="236" t="s">
        <v>84</v>
      </c>
      <c r="AV304" s="13" t="s">
        <v>84</v>
      </c>
      <c r="AW304" s="13" t="s">
        <v>35</v>
      </c>
      <c r="AX304" s="13" t="s">
        <v>74</v>
      </c>
      <c r="AY304" s="236" t="s">
        <v>170</v>
      </c>
    </row>
    <row r="305" s="13" customFormat="1">
      <c r="A305" s="13"/>
      <c r="B305" s="225"/>
      <c r="C305" s="226"/>
      <c r="D305" s="227" t="s">
        <v>181</v>
      </c>
      <c r="E305" s="228" t="s">
        <v>19</v>
      </c>
      <c r="F305" s="229" t="s">
        <v>387</v>
      </c>
      <c r="G305" s="226"/>
      <c r="H305" s="230">
        <v>2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181</v>
      </c>
      <c r="AU305" s="236" t="s">
        <v>84</v>
      </c>
      <c r="AV305" s="13" t="s">
        <v>84</v>
      </c>
      <c r="AW305" s="13" t="s">
        <v>35</v>
      </c>
      <c r="AX305" s="13" t="s">
        <v>74</v>
      </c>
      <c r="AY305" s="236" t="s">
        <v>170</v>
      </c>
    </row>
    <row r="306" s="14" customFormat="1">
      <c r="A306" s="14"/>
      <c r="B306" s="237"/>
      <c r="C306" s="238"/>
      <c r="D306" s="227" t="s">
        <v>181</v>
      </c>
      <c r="E306" s="239" t="s">
        <v>19</v>
      </c>
      <c r="F306" s="240" t="s">
        <v>184</v>
      </c>
      <c r="G306" s="238"/>
      <c r="H306" s="241">
        <v>20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181</v>
      </c>
      <c r="AU306" s="247" t="s">
        <v>84</v>
      </c>
      <c r="AV306" s="14" t="s">
        <v>177</v>
      </c>
      <c r="AW306" s="14" t="s">
        <v>35</v>
      </c>
      <c r="AX306" s="14" t="s">
        <v>82</v>
      </c>
      <c r="AY306" s="247" t="s">
        <v>170</v>
      </c>
    </row>
    <row r="307" s="2" customFormat="1" ht="37.8" customHeight="1">
      <c r="A307" s="40"/>
      <c r="B307" s="41"/>
      <c r="C307" s="207" t="s">
        <v>388</v>
      </c>
      <c r="D307" s="207" t="s">
        <v>173</v>
      </c>
      <c r="E307" s="208" t="s">
        <v>389</v>
      </c>
      <c r="F307" s="209" t="s">
        <v>390</v>
      </c>
      <c r="G307" s="210" t="s">
        <v>203</v>
      </c>
      <c r="H307" s="211">
        <v>16</v>
      </c>
      <c r="I307" s="212"/>
      <c r="J307" s="213">
        <f>ROUND(I307*H307,2)</f>
        <v>0</v>
      </c>
      <c r="K307" s="209" t="s">
        <v>176</v>
      </c>
      <c r="L307" s="46"/>
      <c r="M307" s="214" t="s">
        <v>19</v>
      </c>
      <c r="N307" s="215" t="s">
        <v>45</v>
      </c>
      <c r="O307" s="86"/>
      <c r="P307" s="216">
        <f>O307*H307</f>
        <v>0</v>
      </c>
      <c r="Q307" s="216">
        <v>0</v>
      </c>
      <c r="R307" s="216">
        <f>Q307*H307</f>
        <v>0</v>
      </c>
      <c r="S307" s="216">
        <v>0.0070000000000000001</v>
      </c>
      <c r="T307" s="217">
        <f>S307*H307</f>
        <v>0.112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8" t="s">
        <v>177</v>
      </c>
      <c r="AT307" s="218" t="s">
        <v>173</v>
      </c>
      <c r="AU307" s="218" t="s">
        <v>84</v>
      </c>
      <c r="AY307" s="19" t="s">
        <v>170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9" t="s">
        <v>82</v>
      </c>
      <c r="BK307" s="219">
        <f>ROUND(I307*H307,2)</f>
        <v>0</v>
      </c>
      <c r="BL307" s="19" t="s">
        <v>177</v>
      </c>
      <c r="BM307" s="218" t="s">
        <v>391</v>
      </c>
    </row>
    <row r="308" s="2" customFormat="1">
      <c r="A308" s="40"/>
      <c r="B308" s="41"/>
      <c r="C308" s="42"/>
      <c r="D308" s="220" t="s">
        <v>179</v>
      </c>
      <c r="E308" s="42"/>
      <c r="F308" s="221" t="s">
        <v>392</v>
      </c>
      <c r="G308" s="42"/>
      <c r="H308" s="42"/>
      <c r="I308" s="222"/>
      <c r="J308" s="42"/>
      <c r="K308" s="42"/>
      <c r="L308" s="46"/>
      <c r="M308" s="223"/>
      <c r="N308" s="224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179</v>
      </c>
      <c r="AU308" s="19" t="s">
        <v>84</v>
      </c>
    </row>
    <row r="309" s="15" customFormat="1">
      <c r="A309" s="15"/>
      <c r="B309" s="248"/>
      <c r="C309" s="249"/>
      <c r="D309" s="227" t="s">
        <v>181</v>
      </c>
      <c r="E309" s="250" t="s">
        <v>19</v>
      </c>
      <c r="F309" s="251" t="s">
        <v>210</v>
      </c>
      <c r="G309" s="249"/>
      <c r="H309" s="250" t="s">
        <v>19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181</v>
      </c>
      <c r="AU309" s="257" t="s">
        <v>84</v>
      </c>
      <c r="AV309" s="15" t="s">
        <v>82</v>
      </c>
      <c r="AW309" s="15" t="s">
        <v>35</v>
      </c>
      <c r="AX309" s="15" t="s">
        <v>74</v>
      </c>
      <c r="AY309" s="257" t="s">
        <v>170</v>
      </c>
    </row>
    <row r="310" s="13" customFormat="1">
      <c r="A310" s="13"/>
      <c r="B310" s="225"/>
      <c r="C310" s="226"/>
      <c r="D310" s="227" t="s">
        <v>181</v>
      </c>
      <c r="E310" s="228" t="s">
        <v>19</v>
      </c>
      <c r="F310" s="229" t="s">
        <v>393</v>
      </c>
      <c r="G310" s="226"/>
      <c r="H310" s="230">
        <v>2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181</v>
      </c>
      <c r="AU310" s="236" t="s">
        <v>84</v>
      </c>
      <c r="AV310" s="13" t="s">
        <v>84</v>
      </c>
      <c r="AW310" s="13" t="s">
        <v>35</v>
      </c>
      <c r="AX310" s="13" t="s">
        <v>74</v>
      </c>
      <c r="AY310" s="236" t="s">
        <v>170</v>
      </c>
    </row>
    <row r="311" s="13" customFormat="1">
      <c r="A311" s="13"/>
      <c r="B311" s="225"/>
      <c r="C311" s="226"/>
      <c r="D311" s="227" t="s">
        <v>181</v>
      </c>
      <c r="E311" s="228" t="s">
        <v>19</v>
      </c>
      <c r="F311" s="229" t="s">
        <v>394</v>
      </c>
      <c r="G311" s="226"/>
      <c r="H311" s="230">
        <v>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181</v>
      </c>
      <c r="AU311" s="236" t="s">
        <v>84</v>
      </c>
      <c r="AV311" s="13" t="s">
        <v>84</v>
      </c>
      <c r="AW311" s="13" t="s">
        <v>35</v>
      </c>
      <c r="AX311" s="13" t="s">
        <v>74</v>
      </c>
      <c r="AY311" s="236" t="s">
        <v>170</v>
      </c>
    </row>
    <row r="312" s="13" customFormat="1">
      <c r="A312" s="13"/>
      <c r="B312" s="225"/>
      <c r="C312" s="226"/>
      <c r="D312" s="227" t="s">
        <v>181</v>
      </c>
      <c r="E312" s="228" t="s">
        <v>19</v>
      </c>
      <c r="F312" s="229" t="s">
        <v>386</v>
      </c>
      <c r="G312" s="226"/>
      <c r="H312" s="230">
        <v>4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181</v>
      </c>
      <c r="AU312" s="236" t="s">
        <v>84</v>
      </c>
      <c r="AV312" s="13" t="s">
        <v>84</v>
      </c>
      <c r="AW312" s="13" t="s">
        <v>35</v>
      </c>
      <c r="AX312" s="13" t="s">
        <v>74</v>
      </c>
      <c r="AY312" s="236" t="s">
        <v>170</v>
      </c>
    </row>
    <row r="313" s="13" customFormat="1">
      <c r="A313" s="13"/>
      <c r="B313" s="225"/>
      <c r="C313" s="226"/>
      <c r="D313" s="227" t="s">
        <v>181</v>
      </c>
      <c r="E313" s="228" t="s">
        <v>19</v>
      </c>
      <c r="F313" s="229" t="s">
        <v>387</v>
      </c>
      <c r="G313" s="226"/>
      <c r="H313" s="230">
        <v>2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181</v>
      </c>
      <c r="AU313" s="236" t="s">
        <v>84</v>
      </c>
      <c r="AV313" s="13" t="s">
        <v>84</v>
      </c>
      <c r="AW313" s="13" t="s">
        <v>35</v>
      </c>
      <c r="AX313" s="13" t="s">
        <v>74</v>
      </c>
      <c r="AY313" s="236" t="s">
        <v>170</v>
      </c>
    </row>
    <row r="314" s="14" customFormat="1">
      <c r="A314" s="14"/>
      <c r="B314" s="237"/>
      <c r="C314" s="238"/>
      <c r="D314" s="227" t="s">
        <v>181</v>
      </c>
      <c r="E314" s="239" t="s">
        <v>19</v>
      </c>
      <c r="F314" s="240" t="s">
        <v>184</v>
      </c>
      <c r="G314" s="238"/>
      <c r="H314" s="241">
        <v>16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181</v>
      </c>
      <c r="AU314" s="247" t="s">
        <v>84</v>
      </c>
      <c r="AV314" s="14" t="s">
        <v>177</v>
      </c>
      <c r="AW314" s="14" t="s">
        <v>35</v>
      </c>
      <c r="AX314" s="14" t="s">
        <v>82</v>
      </c>
      <c r="AY314" s="247" t="s">
        <v>170</v>
      </c>
    </row>
    <row r="315" s="2" customFormat="1" ht="37.8" customHeight="1">
      <c r="A315" s="40"/>
      <c r="B315" s="41"/>
      <c r="C315" s="207" t="s">
        <v>395</v>
      </c>
      <c r="D315" s="207" t="s">
        <v>173</v>
      </c>
      <c r="E315" s="208" t="s">
        <v>396</v>
      </c>
      <c r="F315" s="209" t="s">
        <v>397</v>
      </c>
      <c r="G315" s="210" t="s">
        <v>203</v>
      </c>
      <c r="H315" s="211">
        <v>5</v>
      </c>
      <c r="I315" s="212"/>
      <c r="J315" s="213">
        <f>ROUND(I315*H315,2)</f>
        <v>0</v>
      </c>
      <c r="K315" s="209" t="s">
        <v>176</v>
      </c>
      <c r="L315" s="46"/>
      <c r="M315" s="214" t="s">
        <v>19</v>
      </c>
      <c r="N315" s="215" t="s">
        <v>45</v>
      </c>
      <c r="O315" s="86"/>
      <c r="P315" s="216">
        <f>O315*H315</f>
        <v>0</v>
      </c>
      <c r="Q315" s="216">
        <v>0</v>
      </c>
      <c r="R315" s="216">
        <f>Q315*H315</f>
        <v>0</v>
      </c>
      <c r="S315" s="216">
        <v>0.001</v>
      </c>
      <c r="T315" s="217">
        <f>S315*H315</f>
        <v>0.0050000000000000001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8" t="s">
        <v>177</v>
      </c>
      <c r="AT315" s="218" t="s">
        <v>173</v>
      </c>
      <c r="AU315" s="218" t="s">
        <v>84</v>
      </c>
      <c r="AY315" s="19" t="s">
        <v>170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9" t="s">
        <v>82</v>
      </c>
      <c r="BK315" s="219">
        <f>ROUND(I315*H315,2)</f>
        <v>0</v>
      </c>
      <c r="BL315" s="19" t="s">
        <v>177</v>
      </c>
      <c r="BM315" s="218" t="s">
        <v>398</v>
      </c>
    </row>
    <row r="316" s="2" customFormat="1">
      <c r="A316" s="40"/>
      <c r="B316" s="41"/>
      <c r="C316" s="42"/>
      <c r="D316" s="220" t="s">
        <v>179</v>
      </c>
      <c r="E316" s="42"/>
      <c r="F316" s="221" t="s">
        <v>399</v>
      </c>
      <c r="G316" s="42"/>
      <c r="H316" s="42"/>
      <c r="I316" s="222"/>
      <c r="J316" s="42"/>
      <c r="K316" s="42"/>
      <c r="L316" s="46"/>
      <c r="M316" s="223"/>
      <c r="N316" s="22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179</v>
      </c>
      <c r="AU316" s="19" t="s">
        <v>84</v>
      </c>
    </row>
    <row r="317" s="15" customFormat="1">
      <c r="A317" s="15"/>
      <c r="B317" s="248"/>
      <c r="C317" s="249"/>
      <c r="D317" s="227" t="s">
        <v>181</v>
      </c>
      <c r="E317" s="250" t="s">
        <v>19</v>
      </c>
      <c r="F317" s="251" t="s">
        <v>210</v>
      </c>
      <c r="G317" s="249"/>
      <c r="H317" s="250" t="s">
        <v>19</v>
      </c>
      <c r="I317" s="252"/>
      <c r="J317" s="249"/>
      <c r="K317" s="249"/>
      <c r="L317" s="253"/>
      <c r="M317" s="254"/>
      <c r="N317" s="255"/>
      <c r="O317" s="255"/>
      <c r="P317" s="255"/>
      <c r="Q317" s="255"/>
      <c r="R317" s="255"/>
      <c r="S317" s="255"/>
      <c r="T317" s="25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7" t="s">
        <v>181</v>
      </c>
      <c r="AU317" s="257" t="s">
        <v>84</v>
      </c>
      <c r="AV317" s="15" t="s">
        <v>82</v>
      </c>
      <c r="AW317" s="15" t="s">
        <v>35</v>
      </c>
      <c r="AX317" s="15" t="s">
        <v>74</v>
      </c>
      <c r="AY317" s="257" t="s">
        <v>170</v>
      </c>
    </row>
    <row r="318" s="13" customFormat="1">
      <c r="A318" s="13"/>
      <c r="B318" s="225"/>
      <c r="C318" s="226"/>
      <c r="D318" s="227" t="s">
        <v>181</v>
      </c>
      <c r="E318" s="228" t="s">
        <v>19</v>
      </c>
      <c r="F318" s="229" t="s">
        <v>400</v>
      </c>
      <c r="G318" s="226"/>
      <c r="H318" s="230">
        <v>1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181</v>
      </c>
      <c r="AU318" s="236" t="s">
        <v>84</v>
      </c>
      <c r="AV318" s="13" t="s">
        <v>84</v>
      </c>
      <c r="AW318" s="13" t="s">
        <v>35</v>
      </c>
      <c r="AX318" s="13" t="s">
        <v>74</v>
      </c>
      <c r="AY318" s="236" t="s">
        <v>170</v>
      </c>
    </row>
    <row r="319" s="13" customFormat="1">
      <c r="A319" s="13"/>
      <c r="B319" s="225"/>
      <c r="C319" s="226"/>
      <c r="D319" s="227" t="s">
        <v>181</v>
      </c>
      <c r="E319" s="228" t="s">
        <v>19</v>
      </c>
      <c r="F319" s="229" t="s">
        <v>401</v>
      </c>
      <c r="G319" s="226"/>
      <c r="H319" s="230">
        <v>4</v>
      </c>
      <c r="I319" s="231"/>
      <c r="J319" s="226"/>
      <c r="K319" s="226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181</v>
      </c>
      <c r="AU319" s="236" t="s">
        <v>84</v>
      </c>
      <c r="AV319" s="13" t="s">
        <v>84</v>
      </c>
      <c r="AW319" s="13" t="s">
        <v>35</v>
      </c>
      <c r="AX319" s="13" t="s">
        <v>74</v>
      </c>
      <c r="AY319" s="236" t="s">
        <v>170</v>
      </c>
    </row>
    <row r="320" s="14" customFormat="1">
      <c r="A320" s="14"/>
      <c r="B320" s="237"/>
      <c r="C320" s="238"/>
      <c r="D320" s="227" t="s">
        <v>181</v>
      </c>
      <c r="E320" s="239" t="s">
        <v>19</v>
      </c>
      <c r="F320" s="240" t="s">
        <v>184</v>
      </c>
      <c r="G320" s="238"/>
      <c r="H320" s="241">
        <v>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181</v>
      </c>
      <c r="AU320" s="247" t="s">
        <v>84</v>
      </c>
      <c r="AV320" s="14" t="s">
        <v>177</v>
      </c>
      <c r="AW320" s="14" t="s">
        <v>35</v>
      </c>
      <c r="AX320" s="14" t="s">
        <v>82</v>
      </c>
      <c r="AY320" s="247" t="s">
        <v>170</v>
      </c>
    </row>
    <row r="321" s="2" customFormat="1" ht="49.05" customHeight="1">
      <c r="A321" s="40"/>
      <c r="B321" s="41"/>
      <c r="C321" s="207" t="s">
        <v>402</v>
      </c>
      <c r="D321" s="207" t="s">
        <v>173</v>
      </c>
      <c r="E321" s="208" t="s">
        <v>403</v>
      </c>
      <c r="F321" s="209" t="s">
        <v>404</v>
      </c>
      <c r="G321" s="210" t="s">
        <v>203</v>
      </c>
      <c r="H321" s="211">
        <v>4</v>
      </c>
      <c r="I321" s="212"/>
      <c r="J321" s="213">
        <f>ROUND(I321*H321,2)</f>
        <v>0</v>
      </c>
      <c r="K321" s="209" t="s">
        <v>176</v>
      </c>
      <c r="L321" s="46"/>
      <c r="M321" s="214" t="s">
        <v>19</v>
      </c>
      <c r="N321" s="215" t="s">
        <v>45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0.001</v>
      </c>
      <c r="T321" s="217">
        <f>S321*H321</f>
        <v>0.0040000000000000001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177</v>
      </c>
      <c r="AT321" s="218" t="s">
        <v>173</v>
      </c>
      <c r="AU321" s="218" t="s">
        <v>84</v>
      </c>
      <c r="AY321" s="19" t="s">
        <v>170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ROUND(I321*H321,2)</f>
        <v>0</v>
      </c>
      <c r="BL321" s="19" t="s">
        <v>177</v>
      </c>
      <c r="BM321" s="218" t="s">
        <v>405</v>
      </c>
    </row>
    <row r="322" s="2" customFormat="1">
      <c r="A322" s="40"/>
      <c r="B322" s="41"/>
      <c r="C322" s="42"/>
      <c r="D322" s="220" t="s">
        <v>179</v>
      </c>
      <c r="E322" s="42"/>
      <c r="F322" s="221" t="s">
        <v>406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179</v>
      </c>
      <c r="AU322" s="19" t="s">
        <v>84</v>
      </c>
    </row>
    <row r="323" s="15" customFormat="1">
      <c r="A323" s="15"/>
      <c r="B323" s="248"/>
      <c r="C323" s="249"/>
      <c r="D323" s="227" t="s">
        <v>181</v>
      </c>
      <c r="E323" s="250" t="s">
        <v>19</v>
      </c>
      <c r="F323" s="251" t="s">
        <v>210</v>
      </c>
      <c r="G323" s="249"/>
      <c r="H323" s="250" t="s">
        <v>19</v>
      </c>
      <c r="I323" s="252"/>
      <c r="J323" s="249"/>
      <c r="K323" s="249"/>
      <c r="L323" s="253"/>
      <c r="M323" s="254"/>
      <c r="N323" s="255"/>
      <c r="O323" s="255"/>
      <c r="P323" s="255"/>
      <c r="Q323" s="255"/>
      <c r="R323" s="255"/>
      <c r="S323" s="255"/>
      <c r="T323" s="25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7" t="s">
        <v>181</v>
      </c>
      <c r="AU323" s="257" t="s">
        <v>84</v>
      </c>
      <c r="AV323" s="15" t="s">
        <v>82</v>
      </c>
      <c r="AW323" s="15" t="s">
        <v>35</v>
      </c>
      <c r="AX323" s="15" t="s">
        <v>74</v>
      </c>
      <c r="AY323" s="257" t="s">
        <v>170</v>
      </c>
    </row>
    <row r="324" s="13" customFormat="1">
      <c r="A324" s="13"/>
      <c r="B324" s="225"/>
      <c r="C324" s="226"/>
      <c r="D324" s="227" t="s">
        <v>181</v>
      </c>
      <c r="E324" s="228" t="s">
        <v>19</v>
      </c>
      <c r="F324" s="229" t="s">
        <v>400</v>
      </c>
      <c r="G324" s="226"/>
      <c r="H324" s="230">
        <v>1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181</v>
      </c>
      <c r="AU324" s="236" t="s">
        <v>84</v>
      </c>
      <c r="AV324" s="13" t="s">
        <v>84</v>
      </c>
      <c r="AW324" s="13" t="s">
        <v>35</v>
      </c>
      <c r="AX324" s="13" t="s">
        <v>74</v>
      </c>
      <c r="AY324" s="236" t="s">
        <v>170</v>
      </c>
    </row>
    <row r="325" s="13" customFormat="1">
      <c r="A325" s="13"/>
      <c r="B325" s="225"/>
      <c r="C325" s="226"/>
      <c r="D325" s="227" t="s">
        <v>181</v>
      </c>
      <c r="E325" s="228" t="s">
        <v>19</v>
      </c>
      <c r="F325" s="229" t="s">
        <v>407</v>
      </c>
      <c r="G325" s="226"/>
      <c r="H325" s="230">
        <v>3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181</v>
      </c>
      <c r="AU325" s="236" t="s">
        <v>84</v>
      </c>
      <c r="AV325" s="13" t="s">
        <v>84</v>
      </c>
      <c r="AW325" s="13" t="s">
        <v>35</v>
      </c>
      <c r="AX325" s="13" t="s">
        <v>74</v>
      </c>
      <c r="AY325" s="236" t="s">
        <v>170</v>
      </c>
    </row>
    <row r="326" s="14" customFormat="1">
      <c r="A326" s="14"/>
      <c r="B326" s="237"/>
      <c r="C326" s="238"/>
      <c r="D326" s="227" t="s">
        <v>181</v>
      </c>
      <c r="E326" s="239" t="s">
        <v>19</v>
      </c>
      <c r="F326" s="240" t="s">
        <v>184</v>
      </c>
      <c r="G326" s="238"/>
      <c r="H326" s="241">
        <v>4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181</v>
      </c>
      <c r="AU326" s="247" t="s">
        <v>84</v>
      </c>
      <c r="AV326" s="14" t="s">
        <v>177</v>
      </c>
      <c r="AW326" s="14" t="s">
        <v>35</v>
      </c>
      <c r="AX326" s="14" t="s">
        <v>82</v>
      </c>
      <c r="AY326" s="247" t="s">
        <v>170</v>
      </c>
    </row>
    <row r="327" s="2" customFormat="1" ht="49.05" customHeight="1">
      <c r="A327" s="40"/>
      <c r="B327" s="41"/>
      <c r="C327" s="207" t="s">
        <v>408</v>
      </c>
      <c r="D327" s="207" t="s">
        <v>173</v>
      </c>
      <c r="E327" s="208" t="s">
        <v>409</v>
      </c>
      <c r="F327" s="209" t="s">
        <v>410</v>
      </c>
      <c r="G327" s="210" t="s">
        <v>203</v>
      </c>
      <c r="H327" s="211">
        <v>1</v>
      </c>
      <c r="I327" s="212"/>
      <c r="J327" s="213">
        <f>ROUND(I327*H327,2)</f>
        <v>0</v>
      </c>
      <c r="K327" s="209" t="s">
        <v>176</v>
      </c>
      <c r="L327" s="46"/>
      <c r="M327" s="214" t="s">
        <v>19</v>
      </c>
      <c r="N327" s="215" t="s">
        <v>45</v>
      </c>
      <c r="O327" s="86"/>
      <c r="P327" s="216">
        <f>O327*H327</f>
        <v>0</v>
      </c>
      <c r="Q327" s="216">
        <v>0</v>
      </c>
      <c r="R327" s="216">
        <f>Q327*H327</f>
        <v>0</v>
      </c>
      <c r="S327" s="216">
        <v>0.019</v>
      </c>
      <c r="T327" s="217">
        <f>S327*H327</f>
        <v>0.019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8" t="s">
        <v>177</v>
      </c>
      <c r="AT327" s="218" t="s">
        <v>173</v>
      </c>
      <c r="AU327" s="218" t="s">
        <v>84</v>
      </c>
      <c r="AY327" s="19" t="s">
        <v>170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19" t="s">
        <v>82</v>
      </c>
      <c r="BK327" s="219">
        <f>ROUND(I327*H327,2)</f>
        <v>0</v>
      </c>
      <c r="BL327" s="19" t="s">
        <v>177</v>
      </c>
      <c r="BM327" s="218" t="s">
        <v>411</v>
      </c>
    </row>
    <row r="328" s="2" customFormat="1">
      <c r="A328" s="40"/>
      <c r="B328" s="41"/>
      <c r="C328" s="42"/>
      <c r="D328" s="220" t="s">
        <v>179</v>
      </c>
      <c r="E328" s="42"/>
      <c r="F328" s="221" t="s">
        <v>412</v>
      </c>
      <c r="G328" s="42"/>
      <c r="H328" s="42"/>
      <c r="I328" s="222"/>
      <c r="J328" s="42"/>
      <c r="K328" s="42"/>
      <c r="L328" s="46"/>
      <c r="M328" s="223"/>
      <c r="N328" s="224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179</v>
      </c>
      <c r="AU328" s="19" t="s">
        <v>84</v>
      </c>
    </row>
    <row r="329" s="15" customFormat="1">
      <c r="A329" s="15"/>
      <c r="B329" s="248"/>
      <c r="C329" s="249"/>
      <c r="D329" s="227" t="s">
        <v>181</v>
      </c>
      <c r="E329" s="250" t="s">
        <v>19</v>
      </c>
      <c r="F329" s="251" t="s">
        <v>226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181</v>
      </c>
      <c r="AU329" s="257" t="s">
        <v>84</v>
      </c>
      <c r="AV329" s="15" t="s">
        <v>82</v>
      </c>
      <c r="AW329" s="15" t="s">
        <v>35</v>
      </c>
      <c r="AX329" s="15" t="s">
        <v>74</v>
      </c>
      <c r="AY329" s="257" t="s">
        <v>170</v>
      </c>
    </row>
    <row r="330" s="13" customFormat="1">
      <c r="A330" s="13"/>
      <c r="B330" s="225"/>
      <c r="C330" s="226"/>
      <c r="D330" s="227" t="s">
        <v>181</v>
      </c>
      <c r="E330" s="228" t="s">
        <v>19</v>
      </c>
      <c r="F330" s="229" t="s">
        <v>82</v>
      </c>
      <c r="G330" s="226"/>
      <c r="H330" s="230">
        <v>1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181</v>
      </c>
      <c r="AU330" s="236" t="s">
        <v>84</v>
      </c>
      <c r="AV330" s="13" t="s">
        <v>84</v>
      </c>
      <c r="AW330" s="13" t="s">
        <v>35</v>
      </c>
      <c r="AX330" s="13" t="s">
        <v>74</v>
      </c>
      <c r="AY330" s="236" t="s">
        <v>170</v>
      </c>
    </row>
    <row r="331" s="14" customFormat="1">
      <c r="A331" s="14"/>
      <c r="B331" s="237"/>
      <c r="C331" s="238"/>
      <c r="D331" s="227" t="s">
        <v>181</v>
      </c>
      <c r="E331" s="239" t="s">
        <v>19</v>
      </c>
      <c r="F331" s="240" t="s">
        <v>184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181</v>
      </c>
      <c r="AU331" s="247" t="s">
        <v>84</v>
      </c>
      <c r="AV331" s="14" t="s">
        <v>177</v>
      </c>
      <c r="AW331" s="14" t="s">
        <v>35</v>
      </c>
      <c r="AX331" s="14" t="s">
        <v>82</v>
      </c>
      <c r="AY331" s="247" t="s">
        <v>170</v>
      </c>
    </row>
    <row r="332" s="2" customFormat="1" ht="24.15" customHeight="1">
      <c r="A332" s="40"/>
      <c r="B332" s="41"/>
      <c r="C332" s="207" t="s">
        <v>413</v>
      </c>
      <c r="D332" s="207" t="s">
        <v>173</v>
      </c>
      <c r="E332" s="208" t="s">
        <v>414</v>
      </c>
      <c r="F332" s="209" t="s">
        <v>415</v>
      </c>
      <c r="G332" s="210" t="s">
        <v>115</v>
      </c>
      <c r="H332" s="211">
        <v>6.3799999999999999</v>
      </c>
      <c r="I332" s="212"/>
      <c r="J332" s="213">
        <f>ROUND(I332*H332,2)</f>
        <v>0</v>
      </c>
      <c r="K332" s="209" t="s">
        <v>176</v>
      </c>
      <c r="L332" s="46"/>
      <c r="M332" s="214" t="s">
        <v>19</v>
      </c>
      <c r="N332" s="215" t="s">
        <v>45</v>
      </c>
      <c r="O332" s="86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8" t="s">
        <v>177</v>
      </c>
      <c r="AT332" s="218" t="s">
        <v>173</v>
      </c>
      <c r="AU332" s="218" t="s">
        <v>84</v>
      </c>
      <c r="AY332" s="19" t="s">
        <v>170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82</v>
      </c>
      <c r="BK332" s="219">
        <f>ROUND(I332*H332,2)</f>
        <v>0</v>
      </c>
      <c r="BL332" s="19" t="s">
        <v>177</v>
      </c>
      <c r="BM332" s="218" t="s">
        <v>416</v>
      </c>
    </row>
    <row r="333" s="2" customFormat="1">
      <c r="A333" s="40"/>
      <c r="B333" s="41"/>
      <c r="C333" s="42"/>
      <c r="D333" s="220" t="s">
        <v>179</v>
      </c>
      <c r="E333" s="42"/>
      <c r="F333" s="221" t="s">
        <v>417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179</v>
      </c>
      <c r="AU333" s="19" t="s">
        <v>84</v>
      </c>
    </row>
    <row r="334" s="15" customFormat="1">
      <c r="A334" s="15"/>
      <c r="B334" s="248"/>
      <c r="C334" s="249"/>
      <c r="D334" s="227" t="s">
        <v>181</v>
      </c>
      <c r="E334" s="250" t="s">
        <v>19</v>
      </c>
      <c r="F334" s="251" t="s">
        <v>418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181</v>
      </c>
      <c r="AU334" s="257" t="s">
        <v>84</v>
      </c>
      <c r="AV334" s="15" t="s">
        <v>82</v>
      </c>
      <c r="AW334" s="15" t="s">
        <v>35</v>
      </c>
      <c r="AX334" s="15" t="s">
        <v>74</v>
      </c>
      <c r="AY334" s="257" t="s">
        <v>170</v>
      </c>
    </row>
    <row r="335" s="13" customFormat="1">
      <c r="A335" s="13"/>
      <c r="B335" s="225"/>
      <c r="C335" s="226"/>
      <c r="D335" s="227" t="s">
        <v>181</v>
      </c>
      <c r="E335" s="228" t="s">
        <v>19</v>
      </c>
      <c r="F335" s="229" t="s">
        <v>419</v>
      </c>
      <c r="G335" s="226"/>
      <c r="H335" s="230">
        <v>2.6600000000000001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181</v>
      </c>
      <c r="AU335" s="236" t="s">
        <v>84</v>
      </c>
      <c r="AV335" s="13" t="s">
        <v>84</v>
      </c>
      <c r="AW335" s="13" t="s">
        <v>35</v>
      </c>
      <c r="AX335" s="13" t="s">
        <v>74</v>
      </c>
      <c r="AY335" s="236" t="s">
        <v>170</v>
      </c>
    </row>
    <row r="336" s="13" customFormat="1">
      <c r="A336" s="13"/>
      <c r="B336" s="225"/>
      <c r="C336" s="226"/>
      <c r="D336" s="227" t="s">
        <v>181</v>
      </c>
      <c r="E336" s="228" t="s">
        <v>19</v>
      </c>
      <c r="F336" s="229" t="s">
        <v>420</v>
      </c>
      <c r="G336" s="226"/>
      <c r="H336" s="230">
        <v>3.7200000000000002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181</v>
      </c>
      <c r="AU336" s="236" t="s">
        <v>84</v>
      </c>
      <c r="AV336" s="13" t="s">
        <v>84</v>
      </c>
      <c r="AW336" s="13" t="s">
        <v>35</v>
      </c>
      <c r="AX336" s="13" t="s">
        <v>74</v>
      </c>
      <c r="AY336" s="236" t="s">
        <v>170</v>
      </c>
    </row>
    <row r="337" s="14" customFormat="1">
      <c r="A337" s="14"/>
      <c r="B337" s="237"/>
      <c r="C337" s="238"/>
      <c r="D337" s="227" t="s">
        <v>181</v>
      </c>
      <c r="E337" s="239" t="s">
        <v>19</v>
      </c>
      <c r="F337" s="240" t="s">
        <v>184</v>
      </c>
      <c r="G337" s="238"/>
      <c r="H337" s="241">
        <v>6.3799999999999999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181</v>
      </c>
      <c r="AU337" s="247" t="s">
        <v>84</v>
      </c>
      <c r="AV337" s="14" t="s">
        <v>177</v>
      </c>
      <c r="AW337" s="14" t="s">
        <v>35</v>
      </c>
      <c r="AX337" s="14" t="s">
        <v>82</v>
      </c>
      <c r="AY337" s="247" t="s">
        <v>170</v>
      </c>
    </row>
    <row r="338" s="2" customFormat="1" ht="37.8" customHeight="1">
      <c r="A338" s="40"/>
      <c r="B338" s="41"/>
      <c r="C338" s="207" t="s">
        <v>421</v>
      </c>
      <c r="D338" s="207" t="s">
        <v>173</v>
      </c>
      <c r="E338" s="208" t="s">
        <v>422</v>
      </c>
      <c r="F338" s="209" t="s">
        <v>423</v>
      </c>
      <c r="G338" s="210" t="s">
        <v>99</v>
      </c>
      <c r="H338" s="211">
        <v>52.063000000000002</v>
      </c>
      <c r="I338" s="212"/>
      <c r="J338" s="213">
        <f>ROUND(I338*H338,2)</f>
        <v>0</v>
      </c>
      <c r="K338" s="209" t="s">
        <v>176</v>
      </c>
      <c r="L338" s="46"/>
      <c r="M338" s="214" t="s">
        <v>19</v>
      </c>
      <c r="N338" s="215" t="s">
        <v>45</v>
      </c>
      <c r="O338" s="86"/>
      <c r="P338" s="216">
        <f>O338*H338</f>
        <v>0</v>
      </c>
      <c r="Q338" s="216">
        <v>0</v>
      </c>
      <c r="R338" s="216">
        <f>Q338*H338</f>
        <v>0</v>
      </c>
      <c r="S338" s="216">
        <v>0.068000000000000005</v>
      </c>
      <c r="T338" s="217">
        <f>S338*H338</f>
        <v>3.5402840000000002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177</v>
      </c>
      <c r="AT338" s="218" t="s">
        <v>173</v>
      </c>
      <c r="AU338" s="218" t="s">
        <v>84</v>
      </c>
      <c r="AY338" s="19" t="s">
        <v>170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82</v>
      </c>
      <c r="BK338" s="219">
        <f>ROUND(I338*H338,2)</f>
        <v>0</v>
      </c>
      <c r="BL338" s="19" t="s">
        <v>177</v>
      </c>
      <c r="BM338" s="218" t="s">
        <v>424</v>
      </c>
    </row>
    <row r="339" s="2" customFormat="1">
      <c r="A339" s="40"/>
      <c r="B339" s="41"/>
      <c r="C339" s="42"/>
      <c r="D339" s="220" t="s">
        <v>179</v>
      </c>
      <c r="E339" s="42"/>
      <c r="F339" s="221" t="s">
        <v>425</v>
      </c>
      <c r="G339" s="42"/>
      <c r="H339" s="42"/>
      <c r="I339" s="222"/>
      <c r="J339" s="42"/>
      <c r="K339" s="42"/>
      <c r="L339" s="46"/>
      <c r="M339" s="223"/>
      <c r="N339" s="224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179</v>
      </c>
      <c r="AU339" s="19" t="s">
        <v>84</v>
      </c>
    </row>
    <row r="340" s="15" customFormat="1">
      <c r="A340" s="15"/>
      <c r="B340" s="248"/>
      <c r="C340" s="249"/>
      <c r="D340" s="227" t="s">
        <v>181</v>
      </c>
      <c r="E340" s="250" t="s">
        <v>19</v>
      </c>
      <c r="F340" s="251" t="s">
        <v>239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181</v>
      </c>
      <c r="AU340" s="257" t="s">
        <v>84</v>
      </c>
      <c r="AV340" s="15" t="s">
        <v>82</v>
      </c>
      <c r="AW340" s="15" t="s">
        <v>35</v>
      </c>
      <c r="AX340" s="15" t="s">
        <v>74</v>
      </c>
      <c r="AY340" s="257" t="s">
        <v>170</v>
      </c>
    </row>
    <row r="341" s="13" customFormat="1">
      <c r="A341" s="13"/>
      <c r="B341" s="225"/>
      <c r="C341" s="226"/>
      <c r="D341" s="227" t="s">
        <v>181</v>
      </c>
      <c r="E341" s="228" t="s">
        <v>19</v>
      </c>
      <c r="F341" s="229" t="s">
        <v>426</v>
      </c>
      <c r="G341" s="226"/>
      <c r="H341" s="230">
        <v>40.212000000000003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181</v>
      </c>
      <c r="AU341" s="236" t="s">
        <v>84</v>
      </c>
      <c r="AV341" s="13" t="s">
        <v>84</v>
      </c>
      <c r="AW341" s="13" t="s">
        <v>35</v>
      </c>
      <c r="AX341" s="13" t="s">
        <v>74</v>
      </c>
      <c r="AY341" s="236" t="s">
        <v>170</v>
      </c>
    </row>
    <row r="342" s="13" customFormat="1">
      <c r="A342" s="13"/>
      <c r="B342" s="225"/>
      <c r="C342" s="226"/>
      <c r="D342" s="227" t="s">
        <v>181</v>
      </c>
      <c r="E342" s="228" t="s">
        <v>19</v>
      </c>
      <c r="F342" s="229" t="s">
        <v>241</v>
      </c>
      <c r="G342" s="226"/>
      <c r="H342" s="230">
        <v>-4.7279999999999998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181</v>
      </c>
      <c r="AU342" s="236" t="s">
        <v>84</v>
      </c>
      <c r="AV342" s="13" t="s">
        <v>84</v>
      </c>
      <c r="AW342" s="13" t="s">
        <v>35</v>
      </c>
      <c r="AX342" s="13" t="s">
        <v>74</v>
      </c>
      <c r="AY342" s="236" t="s">
        <v>170</v>
      </c>
    </row>
    <row r="343" s="16" customFormat="1">
      <c r="A343" s="16"/>
      <c r="B343" s="258"/>
      <c r="C343" s="259"/>
      <c r="D343" s="227" t="s">
        <v>181</v>
      </c>
      <c r="E343" s="260" t="s">
        <v>19</v>
      </c>
      <c r="F343" s="261" t="s">
        <v>208</v>
      </c>
      <c r="G343" s="259"/>
      <c r="H343" s="262">
        <v>35.484000000000002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8" t="s">
        <v>181</v>
      </c>
      <c r="AU343" s="268" t="s">
        <v>84</v>
      </c>
      <c r="AV343" s="16" t="s">
        <v>171</v>
      </c>
      <c r="AW343" s="16" t="s">
        <v>35</v>
      </c>
      <c r="AX343" s="16" t="s">
        <v>74</v>
      </c>
      <c r="AY343" s="268" t="s">
        <v>170</v>
      </c>
    </row>
    <row r="344" s="15" customFormat="1">
      <c r="A344" s="15"/>
      <c r="B344" s="248"/>
      <c r="C344" s="249"/>
      <c r="D344" s="227" t="s">
        <v>181</v>
      </c>
      <c r="E344" s="250" t="s">
        <v>19</v>
      </c>
      <c r="F344" s="251" t="s">
        <v>242</v>
      </c>
      <c r="G344" s="249"/>
      <c r="H344" s="250" t="s">
        <v>19</v>
      </c>
      <c r="I344" s="252"/>
      <c r="J344" s="249"/>
      <c r="K344" s="249"/>
      <c r="L344" s="253"/>
      <c r="M344" s="254"/>
      <c r="N344" s="255"/>
      <c r="O344" s="255"/>
      <c r="P344" s="255"/>
      <c r="Q344" s="255"/>
      <c r="R344" s="255"/>
      <c r="S344" s="255"/>
      <c r="T344" s="25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7" t="s">
        <v>181</v>
      </c>
      <c r="AU344" s="257" t="s">
        <v>84</v>
      </c>
      <c r="AV344" s="15" t="s">
        <v>82</v>
      </c>
      <c r="AW344" s="15" t="s">
        <v>35</v>
      </c>
      <c r="AX344" s="15" t="s">
        <v>74</v>
      </c>
      <c r="AY344" s="257" t="s">
        <v>170</v>
      </c>
    </row>
    <row r="345" s="13" customFormat="1">
      <c r="A345" s="13"/>
      <c r="B345" s="225"/>
      <c r="C345" s="226"/>
      <c r="D345" s="227" t="s">
        <v>181</v>
      </c>
      <c r="E345" s="228" t="s">
        <v>19</v>
      </c>
      <c r="F345" s="229" t="s">
        <v>427</v>
      </c>
      <c r="G345" s="226"/>
      <c r="H345" s="230">
        <v>18.155000000000001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181</v>
      </c>
      <c r="AU345" s="236" t="s">
        <v>84</v>
      </c>
      <c r="AV345" s="13" t="s">
        <v>84</v>
      </c>
      <c r="AW345" s="13" t="s">
        <v>35</v>
      </c>
      <c r="AX345" s="13" t="s">
        <v>74</v>
      </c>
      <c r="AY345" s="236" t="s">
        <v>170</v>
      </c>
    </row>
    <row r="346" s="13" customFormat="1">
      <c r="A346" s="13"/>
      <c r="B346" s="225"/>
      <c r="C346" s="226"/>
      <c r="D346" s="227" t="s">
        <v>181</v>
      </c>
      <c r="E346" s="228" t="s">
        <v>19</v>
      </c>
      <c r="F346" s="229" t="s">
        <v>297</v>
      </c>
      <c r="G346" s="226"/>
      <c r="H346" s="230">
        <v>-1.5760000000000001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181</v>
      </c>
      <c r="AU346" s="236" t="s">
        <v>84</v>
      </c>
      <c r="AV346" s="13" t="s">
        <v>84</v>
      </c>
      <c r="AW346" s="13" t="s">
        <v>35</v>
      </c>
      <c r="AX346" s="13" t="s">
        <v>74</v>
      </c>
      <c r="AY346" s="236" t="s">
        <v>170</v>
      </c>
    </row>
    <row r="347" s="16" customFormat="1">
      <c r="A347" s="16"/>
      <c r="B347" s="258"/>
      <c r="C347" s="259"/>
      <c r="D347" s="227" t="s">
        <v>181</v>
      </c>
      <c r="E347" s="260" t="s">
        <v>19</v>
      </c>
      <c r="F347" s="261" t="s">
        <v>208</v>
      </c>
      <c r="G347" s="259"/>
      <c r="H347" s="262">
        <v>16.579000000000001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68" t="s">
        <v>181</v>
      </c>
      <c r="AU347" s="268" t="s">
        <v>84</v>
      </c>
      <c r="AV347" s="16" t="s">
        <v>171</v>
      </c>
      <c r="AW347" s="16" t="s">
        <v>35</v>
      </c>
      <c r="AX347" s="16" t="s">
        <v>74</v>
      </c>
      <c r="AY347" s="268" t="s">
        <v>170</v>
      </c>
    </row>
    <row r="348" s="14" customFormat="1">
      <c r="A348" s="14"/>
      <c r="B348" s="237"/>
      <c r="C348" s="238"/>
      <c r="D348" s="227" t="s">
        <v>181</v>
      </c>
      <c r="E348" s="239" t="s">
        <v>19</v>
      </c>
      <c r="F348" s="240" t="s">
        <v>184</v>
      </c>
      <c r="G348" s="238"/>
      <c r="H348" s="241">
        <v>52.063000000000002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181</v>
      </c>
      <c r="AU348" s="247" t="s">
        <v>84</v>
      </c>
      <c r="AV348" s="14" t="s">
        <v>177</v>
      </c>
      <c r="AW348" s="14" t="s">
        <v>35</v>
      </c>
      <c r="AX348" s="14" t="s">
        <v>82</v>
      </c>
      <c r="AY348" s="247" t="s">
        <v>170</v>
      </c>
    </row>
    <row r="349" s="2" customFormat="1" ht="24.15" customHeight="1">
      <c r="A349" s="40"/>
      <c r="B349" s="41"/>
      <c r="C349" s="207" t="s">
        <v>428</v>
      </c>
      <c r="D349" s="207" t="s">
        <v>173</v>
      </c>
      <c r="E349" s="208" t="s">
        <v>429</v>
      </c>
      <c r="F349" s="209" t="s">
        <v>430</v>
      </c>
      <c r="G349" s="210" t="s">
        <v>203</v>
      </c>
      <c r="H349" s="211">
        <v>1</v>
      </c>
      <c r="I349" s="212"/>
      <c r="J349" s="213">
        <f>ROUND(I349*H349,2)</f>
        <v>0</v>
      </c>
      <c r="K349" s="209" t="s">
        <v>176</v>
      </c>
      <c r="L349" s="46"/>
      <c r="M349" s="214" t="s">
        <v>19</v>
      </c>
      <c r="N349" s="215" t="s">
        <v>45</v>
      </c>
      <c r="O349" s="86"/>
      <c r="P349" s="216">
        <f>O349*H349</f>
        <v>0</v>
      </c>
      <c r="Q349" s="216">
        <v>0.00018000000000000001</v>
      </c>
      <c r="R349" s="216">
        <f>Q349*H349</f>
        <v>0.00018000000000000001</v>
      </c>
      <c r="S349" s="216">
        <v>0</v>
      </c>
      <c r="T349" s="21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8" t="s">
        <v>177</v>
      </c>
      <c r="AT349" s="218" t="s">
        <v>173</v>
      </c>
      <c r="AU349" s="218" t="s">
        <v>84</v>
      </c>
      <c r="AY349" s="19" t="s">
        <v>170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19" t="s">
        <v>82</v>
      </c>
      <c r="BK349" s="219">
        <f>ROUND(I349*H349,2)</f>
        <v>0</v>
      </c>
      <c r="BL349" s="19" t="s">
        <v>177</v>
      </c>
      <c r="BM349" s="218" t="s">
        <v>431</v>
      </c>
    </row>
    <row r="350" s="2" customFormat="1">
      <c r="A350" s="40"/>
      <c r="B350" s="41"/>
      <c r="C350" s="42"/>
      <c r="D350" s="220" t="s">
        <v>179</v>
      </c>
      <c r="E350" s="42"/>
      <c r="F350" s="221" t="s">
        <v>432</v>
      </c>
      <c r="G350" s="42"/>
      <c r="H350" s="42"/>
      <c r="I350" s="222"/>
      <c r="J350" s="42"/>
      <c r="K350" s="42"/>
      <c r="L350" s="46"/>
      <c r="M350" s="223"/>
      <c r="N350" s="224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179</v>
      </c>
      <c r="AU350" s="19" t="s">
        <v>84</v>
      </c>
    </row>
    <row r="351" s="2" customFormat="1" ht="16.5" customHeight="1">
      <c r="A351" s="40"/>
      <c r="B351" s="41"/>
      <c r="C351" s="269" t="s">
        <v>433</v>
      </c>
      <c r="D351" s="269" t="s">
        <v>321</v>
      </c>
      <c r="E351" s="270" t="s">
        <v>434</v>
      </c>
      <c r="F351" s="271" t="s">
        <v>435</v>
      </c>
      <c r="G351" s="272" t="s">
        <v>203</v>
      </c>
      <c r="H351" s="273">
        <v>1</v>
      </c>
      <c r="I351" s="274"/>
      <c r="J351" s="275">
        <f>ROUND(I351*H351,2)</f>
        <v>0</v>
      </c>
      <c r="K351" s="271" t="s">
        <v>176</v>
      </c>
      <c r="L351" s="276"/>
      <c r="M351" s="277" t="s">
        <v>19</v>
      </c>
      <c r="N351" s="278" t="s">
        <v>45</v>
      </c>
      <c r="O351" s="86"/>
      <c r="P351" s="216">
        <f>O351*H351</f>
        <v>0</v>
      </c>
      <c r="Q351" s="216">
        <v>0.012</v>
      </c>
      <c r="R351" s="216">
        <f>Q351*H351</f>
        <v>0.012</v>
      </c>
      <c r="S351" s="216">
        <v>0</v>
      </c>
      <c r="T351" s="21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8" t="s">
        <v>244</v>
      </c>
      <c r="AT351" s="218" t="s">
        <v>321</v>
      </c>
      <c r="AU351" s="218" t="s">
        <v>84</v>
      </c>
      <c r="AY351" s="19" t="s">
        <v>170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9" t="s">
        <v>82</v>
      </c>
      <c r="BK351" s="219">
        <f>ROUND(I351*H351,2)</f>
        <v>0</v>
      </c>
      <c r="BL351" s="19" t="s">
        <v>177</v>
      </c>
      <c r="BM351" s="218" t="s">
        <v>436</v>
      </c>
    </row>
    <row r="352" s="2" customFormat="1" ht="37.8" customHeight="1">
      <c r="A352" s="40"/>
      <c r="B352" s="41"/>
      <c r="C352" s="207" t="s">
        <v>437</v>
      </c>
      <c r="D352" s="207" t="s">
        <v>173</v>
      </c>
      <c r="E352" s="208" t="s">
        <v>438</v>
      </c>
      <c r="F352" s="209" t="s">
        <v>439</v>
      </c>
      <c r="G352" s="210" t="s">
        <v>203</v>
      </c>
      <c r="H352" s="211">
        <v>1</v>
      </c>
      <c r="I352" s="212"/>
      <c r="J352" s="213">
        <f>ROUND(I352*H352,2)</f>
        <v>0</v>
      </c>
      <c r="K352" s="209" t="s">
        <v>176</v>
      </c>
      <c r="L352" s="46"/>
      <c r="M352" s="214" t="s">
        <v>19</v>
      </c>
      <c r="N352" s="215" t="s">
        <v>45</v>
      </c>
      <c r="O352" s="86"/>
      <c r="P352" s="216">
        <f>O352*H352</f>
        <v>0</v>
      </c>
      <c r="Q352" s="216">
        <v>0.00023000000000000001</v>
      </c>
      <c r="R352" s="216">
        <f>Q352*H352</f>
        <v>0.00023000000000000001</v>
      </c>
      <c r="S352" s="216">
        <v>0</v>
      </c>
      <c r="T352" s="217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8" t="s">
        <v>177</v>
      </c>
      <c r="AT352" s="218" t="s">
        <v>173</v>
      </c>
      <c r="AU352" s="218" t="s">
        <v>84</v>
      </c>
      <c r="AY352" s="19" t="s">
        <v>170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9" t="s">
        <v>82</v>
      </c>
      <c r="BK352" s="219">
        <f>ROUND(I352*H352,2)</f>
        <v>0</v>
      </c>
      <c r="BL352" s="19" t="s">
        <v>177</v>
      </c>
      <c r="BM352" s="218" t="s">
        <v>440</v>
      </c>
    </row>
    <row r="353" s="2" customFormat="1">
      <c r="A353" s="40"/>
      <c r="B353" s="41"/>
      <c r="C353" s="42"/>
      <c r="D353" s="220" t="s">
        <v>179</v>
      </c>
      <c r="E353" s="42"/>
      <c r="F353" s="221" t="s">
        <v>441</v>
      </c>
      <c r="G353" s="42"/>
      <c r="H353" s="42"/>
      <c r="I353" s="222"/>
      <c r="J353" s="42"/>
      <c r="K353" s="42"/>
      <c r="L353" s="46"/>
      <c r="M353" s="223"/>
      <c r="N353" s="224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179</v>
      </c>
      <c r="AU353" s="19" t="s">
        <v>84</v>
      </c>
    </row>
    <row r="354" s="2" customFormat="1" ht="24.15" customHeight="1">
      <c r="A354" s="40"/>
      <c r="B354" s="41"/>
      <c r="C354" s="269" t="s">
        <v>442</v>
      </c>
      <c r="D354" s="269" t="s">
        <v>321</v>
      </c>
      <c r="E354" s="270" t="s">
        <v>443</v>
      </c>
      <c r="F354" s="271" t="s">
        <v>444</v>
      </c>
      <c r="G354" s="272" t="s">
        <v>203</v>
      </c>
      <c r="H354" s="273">
        <v>1</v>
      </c>
      <c r="I354" s="274"/>
      <c r="J354" s="275">
        <f>ROUND(I354*H354,2)</f>
        <v>0</v>
      </c>
      <c r="K354" s="271" t="s">
        <v>176</v>
      </c>
      <c r="L354" s="276"/>
      <c r="M354" s="277" t="s">
        <v>19</v>
      </c>
      <c r="N354" s="278" t="s">
        <v>45</v>
      </c>
      <c r="O354" s="86"/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8" t="s">
        <v>244</v>
      </c>
      <c r="AT354" s="218" t="s">
        <v>321</v>
      </c>
      <c r="AU354" s="218" t="s">
        <v>84</v>
      </c>
      <c r="AY354" s="19" t="s">
        <v>170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9" t="s">
        <v>82</v>
      </c>
      <c r="BK354" s="219">
        <f>ROUND(I354*H354,2)</f>
        <v>0</v>
      </c>
      <c r="BL354" s="19" t="s">
        <v>177</v>
      </c>
      <c r="BM354" s="218" t="s">
        <v>445</v>
      </c>
    </row>
    <row r="355" s="2" customFormat="1" ht="16.5" customHeight="1">
      <c r="A355" s="40"/>
      <c r="B355" s="41"/>
      <c r="C355" s="207" t="s">
        <v>446</v>
      </c>
      <c r="D355" s="207" t="s">
        <v>173</v>
      </c>
      <c r="E355" s="208" t="s">
        <v>447</v>
      </c>
      <c r="F355" s="209" t="s">
        <v>448</v>
      </c>
      <c r="G355" s="210" t="s">
        <v>449</v>
      </c>
      <c r="H355" s="211">
        <v>1</v>
      </c>
      <c r="I355" s="212"/>
      <c r="J355" s="213">
        <f>ROUND(I355*H355,2)</f>
        <v>0</v>
      </c>
      <c r="K355" s="209" t="s">
        <v>19</v>
      </c>
      <c r="L355" s="46"/>
      <c r="M355" s="214" t="s">
        <v>19</v>
      </c>
      <c r="N355" s="215" t="s">
        <v>45</v>
      </c>
      <c r="O355" s="86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8" t="s">
        <v>177</v>
      </c>
      <c r="AT355" s="218" t="s">
        <v>173</v>
      </c>
      <c r="AU355" s="218" t="s">
        <v>84</v>
      </c>
      <c r="AY355" s="19" t="s">
        <v>170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19" t="s">
        <v>82</v>
      </c>
      <c r="BK355" s="219">
        <f>ROUND(I355*H355,2)</f>
        <v>0</v>
      </c>
      <c r="BL355" s="19" t="s">
        <v>177</v>
      </c>
      <c r="BM355" s="218" t="s">
        <v>450</v>
      </c>
    </row>
    <row r="356" s="12" customFormat="1" ht="20.88" customHeight="1">
      <c r="A356" s="12"/>
      <c r="B356" s="191"/>
      <c r="C356" s="192"/>
      <c r="D356" s="193" t="s">
        <v>73</v>
      </c>
      <c r="E356" s="205" t="s">
        <v>451</v>
      </c>
      <c r="F356" s="205" t="s">
        <v>452</v>
      </c>
      <c r="G356" s="192"/>
      <c r="H356" s="192"/>
      <c r="I356" s="195"/>
      <c r="J356" s="206">
        <f>BK356</f>
        <v>0</v>
      </c>
      <c r="K356" s="192"/>
      <c r="L356" s="197"/>
      <c r="M356" s="198"/>
      <c r="N356" s="199"/>
      <c r="O356" s="199"/>
      <c r="P356" s="200">
        <f>SUM(P357:P363)</f>
        <v>0</v>
      </c>
      <c r="Q356" s="199"/>
      <c r="R356" s="200">
        <f>SUM(R357:R363)</f>
        <v>0</v>
      </c>
      <c r="S356" s="199"/>
      <c r="T356" s="201">
        <f>SUM(T357:T363)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2" t="s">
        <v>82</v>
      </c>
      <c r="AT356" s="203" t="s">
        <v>73</v>
      </c>
      <c r="AU356" s="203" t="s">
        <v>84</v>
      </c>
      <c r="AY356" s="202" t="s">
        <v>170</v>
      </c>
      <c r="BK356" s="204">
        <f>SUM(BK357:BK363)</f>
        <v>0</v>
      </c>
    </row>
    <row r="357" s="2" customFormat="1" ht="24.15" customHeight="1">
      <c r="A357" s="40"/>
      <c r="B357" s="41"/>
      <c r="C357" s="207" t="s">
        <v>453</v>
      </c>
      <c r="D357" s="207" t="s">
        <v>173</v>
      </c>
      <c r="E357" s="208" t="s">
        <v>454</v>
      </c>
      <c r="F357" s="209" t="s">
        <v>455</v>
      </c>
      <c r="G357" s="210" t="s">
        <v>456</v>
      </c>
      <c r="H357" s="211">
        <v>3</v>
      </c>
      <c r="I357" s="212"/>
      <c r="J357" s="213">
        <f>ROUND(I357*H357,2)</f>
        <v>0</v>
      </c>
      <c r="K357" s="209" t="s">
        <v>176</v>
      </c>
      <c r="L357" s="46"/>
      <c r="M357" s="214" t="s">
        <v>19</v>
      </c>
      <c r="N357" s="215" t="s">
        <v>45</v>
      </c>
      <c r="O357" s="86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8" t="s">
        <v>177</v>
      </c>
      <c r="AT357" s="218" t="s">
        <v>173</v>
      </c>
      <c r="AU357" s="218" t="s">
        <v>171</v>
      </c>
      <c r="AY357" s="19" t="s">
        <v>170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19" t="s">
        <v>82</v>
      </c>
      <c r="BK357" s="219">
        <f>ROUND(I357*H357,2)</f>
        <v>0</v>
      </c>
      <c r="BL357" s="19" t="s">
        <v>177</v>
      </c>
      <c r="BM357" s="218" t="s">
        <v>457</v>
      </c>
    </row>
    <row r="358" s="2" customFormat="1">
      <c r="A358" s="40"/>
      <c r="B358" s="41"/>
      <c r="C358" s="42"/>
      <c r="D358" s="220" t="s">
        <v>179</v>
      </c>
      <c r="E358" s="42"/>
      <c r="F358" s="221" t="s">
        <v>458</v>
      </c>
      <c r="G358" s="42"/>
      <c r="H358" s="42"/>
      <c r="I358" s="222"/>
      <c r="J358" s="42"/>
      <c r="K358" s="42"/>
      <c r="L358" s="46"/>
      <c r="M358" s="223"/>
      <c r="N358" s="224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179</v>
      </c>
      <c r="AU358" s="19" t="s">
        <v>171</v>
      </c>
    </row>
    <row r="359" s="2" customFormat="1" ht="33" customHeight="1">
      <c r="A359" s="40"/>
      <c r="B359" s="41"/>
      <c r="C359" s="207" t="s">
        <v>459</v>
      </c>
      <c r="D359" s="207" t="s">
        <v>173</v>
      </c>
      <c r="E359" s="208" t="s">
        <v>460</v>
      </c>
      <c r="F359" s="209" t="s">
        <v>461</v>
      </c>
      <c r="G359" s="210" t="s">
        <v>456</v>
      </c>
      <c r="H359" s="211">
        <v>120</v>
      </c>
      <c r="I359" s="212"/>
      <c r="J359" s="213">
        <f>ROUND(I359*H359,2)</f>
        <v>0</v>
      </c>
      <c r="K359" s="209" t="s">
        <v>176</v>
      </c>
      <c r="L359" s="46"/>
      <c r="M359" s="214" t="s">
        <v>19</v>
      </c>
      <c r="N359" s="215" t="s">
        <v>45</v>
      </c>
      <c r="O359" s="86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8" t="s">
        <v>177</v>
      </c>
      <c r="AT359" s="218" t="s">
        <v>173</v>
      </c>
      <c r="AU359" s="218" t="s">
        <v>171</v>
      </c>
      <c r="AY359" s="19" t="s">
        <v>170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19" t="s">
        <v>82</v>
      </c>
      <c r="BK359" s="219">
        <f>ROUND(I359*H359,2)</f>
        <v>0</v>
      </c>
      <c r="BL359" s="19" t="s">
        <v>177</v>
      </c>
      <c r="BM359" s="218" t="s">
        <v>462</v>
      </c>
    </row>
    <row r="360" s="2" customFormat="1">
      <c r="A360" s="40"/>
      <c r="B360" s="41"/>
      <c r="C360" s="42"/>
      <c r="D360" s="220" t="s">
        <v>179</v>
      </c>
      <c r="E360" s="42"/>
      <c r="F360" s="221" t="s">
        <v>463</v>
      </c>
      <c r="G360" s="42"/>
      <c r="H360" s="42"/>
      <c r="I360" s="222"/>
      <c r="J360" s="42"/>
      <c r="K360" s="42"/>
      <c r="L360" s="46"/>
      <c r="M360" s="223"/>
      <c r="N360" s="224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179</v>
      </c>
      <c r="AU360" s="19" t="s">
        <v>171</v>
      </c>
    </row>
    <row r="361" s="13" customFormat="1">
      <c r="A361" s="13"/>
      <c r="B361" s="225"/>
      <c r="C361" s="226"/>
      <c r="D361" s="227" t="s">
        <v>181</v>
      </c>
      <c r="E361" s="228" t="s">
        <v>19</v>
      </c>
      <c r="F361" s="229" t="s">
        <v>464</v>
      </c>
      <c r="G361" s="226"/>
      <c r="H361" s="230">
        <v>120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181</v>
      </c>
      <c r="AU361" s="236" t="s">
        <v>171</v>
      </c>
      <c r="AV361" s="13" t="s">
        <v>84</v>
      </c>
      <c r="AW361" s="13" t="s">
        <v>35</v>
      </c>
      <c r="AX361" s="13" t="s">
        <v>82</v>
      </c>
      <c r="AY361" s="236" t="s">
        <v>170</v>
      </c>
    </row>
    <row r="362" s="2" customFormat="1" ht="24.15" customHeight="1">
      <c r="A362" s="40"/>
      <c r="B362" s="41"/>
      <c r="C362" s="207" t="s">
        <v>465</v>
      </c>
      <c r="D362" s="207" t="s">
        <v>173</v>
      </c>
      <c r="E362" s="208" t="s">
        <v>466</v>
      </c>
      <c r="F362" s="209" t="s">
        <v>467</v>
      </c>
      <c r="G362" s="210" t="s">
        <v>456</v>
      </c>
      <c r="H362" s="211">
        <v>3</v>
      </c>
      <c r="I362" s="212"/>
      <c r="J362" s="213">
        <f>ROUND(I362*H362,2)</f>
        <v>0</v>
      </c>
      <c r="K362" s="209" t="s">
        <v>176</v>
      </c>
      <c r="L362" s="46"/>
      <c r="M362" s="214" t="s">
        <v>19</v>
      </c>
      <c r="N362" s="215" t="s">
        <v>45</v>
      </c>
      <c r="O362" s="86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8" t="s">
        <v>177</v>
      </c>
      <c r="AT362" s="218" t="s">
        <v>173</v>
      </c>
      <c r="AU362" s="218" t="s">
        <v>171</v>
      </c>
      <c r="AY362" s="19" t="s">
        <v>170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19" t="s">
        <v>82</v>
      </c>
      <c r="BK362" s="219">
        <f>ROUND(I362*H362,2)</f>
        <v>0</v>
      </c>
      <c r="BL362" s="19" t="s">
        <v>177</v>
      </c>
      <c r="BM362" s="218" t="s">
        <v>468</v>
      </c>
    </row>
    <row r="363" s="2" customFormat="1">
      <c r="A363" s="40"/>
      <c r="B363" s="41"/>
      <c r="C363" s="42"/>
      <c r="D363" s="220" t="s">
        <v>179</v>
      </c>
      <c r="E363" s="42"/>
      <c r="F363" s="221" t="s">
        <v>469</v>
      </c>
      <c r="G363" s="42"/>
      <c r="H363" s="42"/>
      <c r="I363" s="222"/>
      <c r="J363" s="42"/>
      <c r="K363" s="42"/>
      <c r="L363" s="46"/>
      <c r="M363" s="223"/>
      <c r="N363" s="224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179</v>
      </c>
      <c r="AU363" s="19" t="s">
        <v>171</v>
      </c>
    </row>
    <row r="364" s="12" customFormat="1" ht="22.8" customHeight="1">
      <c r="A364" s="12"/>
      <c r="B364" s="191"/>
      <c r="C364" s="192"/>
      <c r="D364" s="193" t="s">
        <v>73</v>
      </c>
      <c r="E364" s="205" t="s">
        <v>470</v>
      </c>
      <c r="F364" s="205" t="s">
        <v>471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SUM(P365:P375)</f>
        <v>0</v>
      </c>
      <c r="Q364" s="199"/>
      <c r="R364" s="200">
        <f>SUM(R365:R375)</f>
        <v>0</v>
      </c>
      <c r="S364" s="199"/>
      <c r="T364" s="201">
        <f>SUM(T365:T375)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82</v>
      </c>
      <c r="AT364" s="203" t="s">
        <v>73</v>
      </c>
      <c r="AU364" s="203" t="s">
        <v>82</v>
      </c>
      <c r="AY364" s="202" t="s">
        <v>170</v>
      </c>
      <c r="BK364" s="204">
        <f>SUM(BK365:BK375)</f>
        <v>0</v>
      </c>
    </row>
    <row r="365" s="2" customFormat="1" ht="37.8" customHeight="1">
      <c r="A365" s="40"/>
      <c r="B365" s="41"/>
      <c r="C365" s="207" t="s">
        <v>472</v>
      </c>
      <c r="D365" s="207" t="s">
        <v>173</v>
      </c>
      <c r="E365" s="208" t="s">
        <v>473</v>
      </c>
      <c r="F365" s="209" t="s">
        <v>474</v>
      </c>
      <c r="G365" s="210" t="s">
        <v>475</v>
      </c>
      <c r="H365" s="211">
        <v>6.4189999999999996</v>
      </c>
      <c r="I365" s="212"/>
      <c r="J365" s="213">
        <f>ROUND(I365*H365,2)</f>
        <v>0</v>
      </c>
      <c r="K365" s="209" t="s">
        <v>176</v>
      </c>
      <c r="L365" s="46"/>
      <c r="M365" s="214" t="s">
        <v>19</v>
      </c>
      <c r="N365" s="215" t="s">
        <v>45</v>
      </c>
      <c r="O365" s="86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8" t="s">
        <v>177</v>
      </c>
      <c r="AT365" s="218" t="s">
        <v>173</v>
      </c>
      <c r="AU365" s="218" t="s">
        <v>84</v>
      </c>
      <c r="AY365" s="19" t="s">
        <v>170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19" t="s">
        <v>82</v>
      </c>
      <c r="BK365" s="219">
        <f>ROUND(I365*H365,2)</f>
        <v>0</v>
      </c>
      <c r="BL365" s="19" t="s">
        <v>177</v>
      </c>
      <c r="BM365" s="218" t="s">
        <v>476</v>
      </c>
    </row>
    <row r="366" s="2" customFormat="1">
      <c r="A366" s="40"/>
      <c r="B366" s="41"/>
      <c r="C366" s="42"/>
      <c r="D366" s="220" t="s">
        <v>179</v>
      </c>
      <c r="E366" s="42"/>
      <c r="F366" s="221" t="s">
        <v>477</v>
      </c>
      <c r="G366" s="42"/>
      <c r="H366" s="42"/>
      <c r="I366" s="222"/>
      <c r="J366" s="42"/>
      <c r="K366" s="42"/>
      <c r="L366" s="46"/>
      <c r="M366" s="223"/>
      <c r="N366" s="224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179</v>
      </c>
      <c r="AU366" s="19" t="s">
        <v>84</v>
      </c>
    </row>
    <row r="367" s="2" customFormat="1" ht="33" customHeight="1">
      <c r="A367" s="40"/>
      <c r="B367" s="41"/>
      <c r="C367" s="207" t="s">
        <v>478</v>
      </c>
      <c r="D367" s="207" t="s">
        <v>173</v>
      </c>
      <c r="E367" s="208" t="s">
        <v>479</v>
      </c>
      <c r="F367" s="209" t="s">
        <v>480</v>
      </c>
      <c r="G367" s="210" t="s">
        <v>475</v>
      </c>
      <c r="H367" s="211">
        <v>6.4189999999999996</v>
      </c>
      <c r="I367" s="212"/>
      <c r="J367" s="213">
        <f>ROUND(I367*H367,2)</f>
        <v>0</v>
      </c>
      <c r="K367" s="209" t="s">
        <v>176</v>
      </c>
      <c r="L367" s="46"/>
      <c r="M367" s="214" t="s">
        <v>19</v>
      </c>
      <c r="N367" s="215" t="s">
        <v>45</v>
      </c>
      <c r="O367" s="86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8" t="s">
        <v>177</v>
      </c>
      <c r="AT367" s="218" t="s">
        <v>173</v>
      </c>
      <c r="AU367" s="218" t="s">
        <v>84</v>
      </c>
      <c r="AY367" s="19" t="s">
        <v>170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19" t="s">
        <v>82</v>
      </c>
      <c r="BK367" s="219">
        <f>ROUND(I367*H367,2)</f>
        <v>0</v>
      </c>
      <c r="BL367" s="19" t="s">
        <v>177</v>
      </c>
      <c r="BM367" s="218" t="s">
        <v>481</v>
      </c>
    </row>
    <row r="368" s="2" customFormat="1">
      <c r="A368" s="40"/>
      <c r="B368" s="41"/>
      <c r="C368" s="42"/>
      <c r="D368" s="220" t="s">
        <v>179</v>
      </c>
      <c r="E368" s="42"/>
      <c r="F368" s="221" t="s">
        <v>482</v>
      </c>
      <c r="G368" s="42"/>
      <c r="H368" s="42"/>
      <c r="I368" s="222"/>
      <c r="J368" s="42"/>
      <c r="K368" s="42"/>
      <c r="L368" s="46"/>
      <c r="M368" s="223"/>
      <c r="N368" s="224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179</v>
      </c>
      <c r="AU368" s="19" t="s">
        <v>84</v>
      </c>
    </row>
    <row r="369" s="2" customFormat="1" ht="44.25" customHeight="1">
      <c r="A369" s="40"/>
      <c r="B369" s="41"/>
      <c r="C369" s="207" t="s">
        <v>483</v>
      </c>
      <c r="D369" s="207" t="s">
        <v>173</v>
      </c>
      <c r="E369" s="208" t="s">
        <v>484</v>
      </c>
      <c r="F369" s="209" t="s">
        <v>485</v>
      </c>
      <c r="G369" s="210" t="s">
        <v>475</v>
      </c>
      <c r="H369" s="211">
        <v>32.094999999999999</v>
      </c>
      <c r="I369" s="212"/>
      <c r="J369" s="213">
        <f>ROUND(I369*H369,2)</f>
        <v>0</v>
      </c>
      <c r="K369" s="209" t="s">
        <v>176</v>
      </c>
      <c r="L369" s="46"/>
      <c r="M369" s="214" t="s">
        <v>19</v>
      </c>
      <c r="N369" s="215" t="s">
        <v>45</v>
      </c>
      <c r="O369" s="86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8" t="s">
        <v>177</v>
      </c>
      <c r="AT369" s="218" t="s">
        <v>173</v>
      </c>
      <c r="AU369" s="218" t="s">
        <v>84</v>
      </c>
      <c r="AY369" s="19" t="s">
        <v>170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19" t="s">
        <v>82</v>
      </c>
      <c r="BK369" s="219">
        <f>ROUND(I369*H369,2)</f>
        <v>0</v>
      </c>
      <c r="BL369" s="19" t="s">
        <v>177</v>
      </c>
      <c r="BM369" s="218" t="s">
        <v>486</v>
      </c>
    </row>
    <row r="370" s="2" customFormat="1">
      <c r="A370" s="40"/>
      <c r="B370" s="41"/>
      <c r="C370" s="42"/>
      <c r="D370" s="220" t="s">
        <v>179</v>
      </c>
      <c r="E370" s="42"/>
      <c r="F370" s="221" t="s">
        <v>487</v>
      </c>
      <c r="G370" s="42"/>
      <c r="H370" s="42"/>
      <c r="I370" s="222"/>
      <c r="J370" s="42"/>
      <c r="K370" s="42"/>
      <c r="L370" s="46"/>
      <c r="M370" s="223"/>
      <c r="N370" s="224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179</v>
      </c>
      <c r="AU370" s="19" t="s">
        <v>84</v>
      </c>
    </row>
    <row r="371" s="13" customFormat="1">
      <c r="A371" s="13"/>
      <c r="B371" s="225"/>
      <c r="C371" s="226"/>
      <c r="D371" s="227" t="s">
        <v>181</v>
      </c>
      <c r="E371" s="226"/>
      <c r="F371" s="229" t="s">
        <v>488</v>
      </c>
      <c r="G371" s="226"/>
      <c r="H371" s="230">
        <v>32.094999999999999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181</v>
      </c>
      <c r="AU371" s="236" t="s">
        <v>84</v>
      </c>
      <c r="AV371" s="13" t="s">
        <v>84</v>
      </c>
      <c r="AW371" s="13" t="s">
        <v>4</v>
      </c>
      <c r="AX371" s="13" t="s">
        <v>82</v>
      </c>
      <c r="AY371" s="236" t="s">
        <v>170</v>
      </c>
    </row>
    <row r="372" s="2" customFormat="1" ht="44.25" customHeight="1">
      <c r="A372" s="40"/>
      <c r="B372" s="41"/>
      <c r="C372" s="207" t="s">
        <v>489</v>
      </c>
      <c r="D372" s="207" t="s">
        <v>173</v>
      </c>
      <c r="E372" s="208" t="s">
        <v>490</v>
      </c>
      <c r="F372" s="209" t="s">
        <v>491</v>
      </c>
      <c r="G372" s="210" t="s">
        <v>475</v>
      </c>
      <c r="H372" s="211">
        <v>5.9390000000000001</v>
      </c>
      <c r="I372" s="212"/>
      <c r="J372" s="213">
        <f>ROUND(I372*H372,2)</f>
        <v>0</v>
      </c>
      <c r="K372" s="209" t="s">
        <v>176</v>
      </c>
      <c r="L372" s="46"/>
      <c r="M372" s="214" t="s">
        <v>19</v>
      </c>
      <c r="N372" s="215" t="s">
        <v>45</v>
      </c>
      <c r="O372" s="86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8" t="s">
        <v>177</v>
      </c>
      <c r="AT372" s="218" t="s">
        <v>173</v>
      </c>
      <c r="AU372" s="218" t="s">
        <v>84</v>
      </c>
      <c r="AY372" s="19" t="s">
        <v>170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19" t="s">
        <v>82</v>
      </c>
      <c r="BK372" s="219">
        <f>ROUND(I372*H372,2)</f>
        <v>0</v>
      </c>
      <c r="BL372" s="19" t="s">
        <v>177</v>
      </c>
      <c r="BM372" s="218" t="s">
        <v>492</v>
      </c>
    </row>
    <row r="373" s="2" customFormat="1">
      <c r="A373" s="40"/>
      <c r="B373" s="41"/>
      <c r="C373" s="42"/>
      <c r="D373" s="220" t="s">
        <v>179</v>
      </c>
      <c r="E373" s="42"/>
      <c r="F373" s="221" t="s">
        <v>493</v>
      </c>
      <c r="G373" s="42"/>
      <c r="H373" s="42"/>
      <c r="I373" s="222"/>
      <c r="J373" s="42"/>
      <c r="K373" s="42"/>
      <c r="L373" s="46"/>
      <c r="M373" s="223"/>
      <c r="N373" s="224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179</v>
      </c>
      <c r="AU373" s="19" t="s">
        <v>84</v>
      </c>
    </row>
    <row r="374" s="2" customFormat="1" ht="37.8" customHeight="1">
      <c r="A374" s="40"/>
      <c r="B374" s="41"/>
      <c r="C374" s="207" t="s">
        <v>494</v>
      </c>
      <c r="D374" s="207" t="s">
        <v>173</v>
      </c>
      <c r="E374" s="208" t="s">
        <v>495</v>
      </c>
      <c r="F374" s="209" t="s">
        <v>496</v>
      </c>
      <c r="G374" s="210" t="s">
        <v>475</v>
      </c>
      <c r="H374" s="211">
        <v>6.4189999999999996</v>
      </c>
      <c r="I374" s="212"/>
      <c r="J374" s="213">
        <f>ROUND(I374*H374,2)</f>
        <v>0</v>
      </c>
      <c r="K374" s="209" t="s">
        <v>176</v>
      </c>
      <c r="L374" s="46"/>
      <c r="M374" s="214" t="s">
        <v>19</v>
      </c>
      <c r="N374" s="215" t="s">
        <v>45</v>
      </c>
      <c r="O374" s="86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8" t="s">
        <v>177</v>
      </c>
      <c r="AT374" s="218" t="s">
        <v>173</v>
      </c>
      <c r="AU374" s="218" t="s">
        <v>84</v>
      </c>
      <c r="AY374" s="19" t="s">
        <v>170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9" t="s">
        <v>82</v>
      </c>
      <c r="BK374" s="219">
        <f>ROUND(I374*H374,2)</f>
        <v>0</v>
      </c>
      <c r="BL374" s="19" t="s">
        <v>177</v>
      </c>
      <c r="BM374" s="218" t="s">
        <v>497</v>
      </c>
    </row>
    <row r="375" s="2" customFormat="1">
      <c r="A375" s="40"/>
      <c r="B375" s="41"/>
      <c r="C375" s="42"/>
      <c r="D375" s="220" t="s">
        <v>179</v>
      </c>
      <c r="E375" s="42"/>
      <c r="F375" s="221" t="s">
        <v>498</v>
      </c>
      <c r="G375" s="42"/>
      <c r="H375" s="42"/>
      <c r="I375" s="222"/>
      <c r="J375" s="42"/>
      <c r="K375" s="42"/>
      <c r="L375" s="46"/>
      <c r="M375" s="223"/>
      <c r="N375" s="224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179</v>
      </c>
      <c r="AU375" s="19" t="s">
        <v>84</v>
      </c>
    </row>
    <row r="376" s="12" customFormat="1" ht="22.8" customHeight="1">
      <c r="A376" s="12"/>
      <c r="B376" s="191"/>
      <c r="C376" s="192"/>
      <c r="D376" s="193" t="s">
        <v>73</v>
      </c>
      <c r="E376" s="205" t="s">
        <v>499</v>
      </c>
      <c r="F376" s="205" t="s">
        <v>500</v>
      </c>
      <c r="G376" s="192"/>
      <c r="H376" s="192"/>
      <c r="I376" s="195"/>
      <c r="J376" s="206">
        <f>BK376</f>
        <v>0</v>
      </c>
      <c r="K376" s="192"/>
      <c r="L376" s="197"/>
      <c r="M376" s="198"/>
      <c r="N376" s="199"/>
      <c r="O376" s="199"/>
      <c r="P376" s="200">
        <f>SUM(P377:P378)</f>
        <v>0</v>
      </c>
      <c r="Q376" s="199"/>
      <c r="R376" s="200">
        <f>SUM(R377:R378)</f>
        <v>0</v>
      </c>
      <c r="S376" s="199"/>
      <c r="T376" s="201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2" t="s">
        <v>82</v>
      </c>
      <c r="AT376" s="203" t="s">
        <v>73</v>
      </c>
      <c r="AU376" s="203" t="s">
        <v>82</v>
      </c>
      <c r="AY376" s="202" t="s">
        <v>170</v>
      </c>
      <c r="BK376" s="204">
        <f>SUM(BK377:BK378)</f>
        <v>0</v>
      </c>
    </row>
    <row r="377" s="2" customFormat="1" ht="55.5" customHeight="1">
      <c r="A377" s="40"/>
      <c r="B377" s="41"/>
      <c r="C377" s="207" t="s">
        <v>501</v>
      </c>
      <c r="D377" s="207" t="s">
        <v>173</v>
      </c>
      <c r="E377" s="208" t="s">
        <v>502</v>
      </c>
      <c r="F377" s="209" t="s">
        <v>503</v>
      </c>
      <c r="G377" s="210" t="s">
        <v>475</v>
      </c>
      <c r="H377" s="211">
        <v>5.7039999999999997</v>
      </c>
      <c r="I377" s="212"/>
      <c r="J377" s="213">
        <f>ROUND(I377*H377,2)</f>
        <v>0</v>
      </c>
      <c r="K377" s="209" t="s">
        <v>176</v>
      </c>
      <c r="L377" s="46"/>
      <c r="M377" s="214" t="s">
        <v>19</v>
      </c>
      <c r="N377" s="215" t="s">
        <v>45</v>
      </c>
      <c r="O377" s="86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8" t="s">
        <v>177</v>
      </c>
      <c r="AT377" s="218" t="s">
        <v>173</v>
      </c>
      <c r="AU377" s="218" t="s">
        <v>84</v>
      </c>
      <c r="AY377" s="19" t="s">
        <v>170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19" t="s">
        <v>82</v>
      </c>
      <c r="BK377" s="219">
        <f>ROUND(I377*H377,2)</f>
        <v>0</v>
      </c>
      <c r="BL377" s="19" t="s">
        <v>177</v>
      </c>
      <c r="BM377" s="218" t="s">
        <v>504</v>
      </c>
    </row>
    <row r="378" s="2" customFormat="1">
      <c r="A378" s="40"/>
      <c r="B378" s="41"/>
      <c r="C378" s="42"/>
      <c r="D378" s="220" t="s">
        <v>179</v>
      </c>
      <c r="E378" s="42"/>
      <c r="F378" s="221" t="s">
        <v>505</v>
      </c>
      <c r="G378" s="42"/>
      <c r="H378" s="42"/>
      <c r="I378" s="222"/>
      <c r="J378" s="42"/>
      <c r="K378" s="42"/>
      <c r="L378" s="46"/>
      <c r="M378" s="223"/>
      <c r="N378" s="224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179</v>
      </c>
      <c r="AU378" s="19" t="s">
        <v>84</v>
      </c>
    </row>
    <row r="379" s="12" customFormat="1" ht="25.92" customHeight="1">
      <c r="A379" s="12"/>
      <c r="B379" s="191"/>
      <c r="C379" s="192"/>
      <c r="D379" s="193" t="s">
        <v>73</v>
      </c>
      <c r="E379" s="194" t="s">
        <v>506</v>
      </c>
      <c r="F379" s="194" t="s">
        <v>507</v>
      </c>
      <c r="G379" s="192"/>
      <c r="H379" s="192"/>
      <c r="I379" s="195"/>
      <c r="J379" s="196">
        <f>BK379</f>
        <v>0</v>
      </c>
      <c r="K379" s="192"/>
      <c r="L379" s="197"/>
      <c r="M379" s="198"/>
      <c r="N379" s="199"/>
      <c r="O379" s="199"/>
      <c r="P379" s="200">
        <f>P380+P431+P508+P572+P592+P595+P736+P747+P809+P854+P903+P952+P988</f>
        <v>0</v>
      </c>
      <c r="Q379" s="199"/>
      <c r="R379" s="200">
        <f>R380+R431+R508+R572+R592+R595+R736+R747+R809+R854+R903+R952+R988</f>
        <v>6.4963108099999989</v>
      </c>
      <c r="S379" s="199"/>
      <c r="T379" s="201">
        <f>T380+T431+T508+T572+T592+T595+T736+T747+T809+T854+T903+T952+T988</f>
        <v>0.47987849999999999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2" t="s">
        <v>84</v>
      </c>
      <c r="AT379" s="203" t="s">
        <v>73</v>
      </c>
      <c r="AU379" s="203" t="s">
        <v>74</v>
      </c>
      <c r="AY379" s="202" t="s">
        <v>170</v>
      </c>
      <c r="BK379" s="204">
        <f>BK380+BK431+BK508+BK572+BK592+BK595+BK736+BK747+BK809+BK854+BK903+BK952+BK988</f>
        <v>0</v>
      </c>
    </row>
    <row r="380" s="12" customFormat="1" ht="22.8" customHeight="1">
      <c r="A380" s="12"/>
      <c r="B380" s="191"/>
      <c r="C380" s="192"/>
      <c r="D380" s="193" t="s">
        <v>73</v>
      </c>
      <c r="E380" s="205" t="s">
        <v>508</v>
      </c>
      <c r="F380" s="205" t="s">
        <v>509</v>
      </c>
      <c r="G380" s="192"/>
      <c r="H380" s="192"/>
      <c r="I380" s="195"/>
      <c r="J380" s="206">
        <f>BK380</f>
        <v>0</v>
      </c>
      <c r="K380" s="192"/>
      <c r="L380" s="197"/>
      <c r="M380" s="198"/>
      <c r="N380" s="199"/>
      <c r="O380" s="199"/>
      <c r="P380" s="200">
        <f>SUM(P381:P430)</f>
        <v>0</v>
      </c>
      <c r="Q380" s="199"/>
      <c r="R380" s="200">
        <f>SUM(R381:R430)</f>
        <v>0.016522999999999999</v>
      </c>
      <c r="S380" s="199"/>
      <c r="T380" s="201">
        <f>SUM(T381:T430)</f>
        <v>0.069720000000000004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2" t="s">
        <v>84</v>
      </c>
      <c r="AT380" s="203" t="s">
        <v>73</v>
      </c>
      <c r="AU380" s="203" t="s">
        <v>82</v>
      </c>
      <c r="AY380" s="202" t="s">
        <v>170</v>
      </c>
      <c r="BK380" s="204">
        <f>SUM(BK381:BK430)</f>
        <v>0</v>
      </c>
    </row>
    <row r="381" s="2" customFormat="1" ht="24.15" customHeight="1">
      <c r="A381" s="40"/>
      <c r="B381" s="41"/>
      <c r="C381" s="207" t="s">
        <v>510</v>
      </c>
      <c r="D381" s="207" t="s">
        <v>173</v>
      </c>
      <c r="E381" s="208" t="s">
        <v>511</v>
      </c>
      <c r="F381" s="209" t="s">
        <v>512</v>
      </c>
      <c r="G381" s="210" t="s">
        <v>115</v>
      </c>
      <c r="H381" s="211">
        <v>5</v>
      </c>
      <c r="I381" s="212"/>
      <c r="J381" s="213">
        <f>ROUND(I381*H381,2)</f>
        <v>0</v>
      </c>
      <c r="K381" s="209" t="s">
        <v>176</v>
      </c>
      <c r="L381" s="46"/>
      <c r="M381" s="214" t="s">
        <v>19</v>
      </c>
      <c r="N381" s="215" t="s">
        <v>45</v>
      </c>
      <c r="O381" s="86"/>
      <c r="P381" s="216">
        <f>O381*H381</f>
        <v>0</v>
      </c>
      <c r="Q381" s="216">
        <v>0</v>
      </c>
      <c r="R381" s="216">
        <f>Q381*H381</f>
        <v>0</v>
      </c>
      <c r="S381" s="216">
        <v>0.0020999999999999999</v>
      </c>
      <c r="T381" s="217">
        <f>S381*H381</f>
        <v>0.010499999999999999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8" t="s">
        <v>320</v>
      </c>
      <c r="AT381" s="218" t="s">
        <v>173</v>
      </c>
      <c r="AU381" s="218" t="s">
        <v>84</v>
      </c>
      <c r="AY381" s="19" t="s">
        <v>170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19" t="s">
        <v>82</v>
      </c>
      <c r="BK381" s="219">
        <f>ROUND(I381*H381,2)</f>
        <v>0</v>
      </c>
      <c r="BL381" s="19" t="s">
        <v>320</v>
      </c>
      <c r="BM381" s="218" t="s">
        <v>513</v>
      </c>
    </row>
    <row r="382" s="2" customFormat="1">
      <c r="A382" s="40"/>
      <c r="B382" s="41"/>
      <c r="C382" s="42"/>
      <c r="D382" s="220" t="s">
        <v>179</v>
      </c>
      <c r="E382" s="42"/>
      <c r="F382" s="221" t="s">
        <v>514</v>
      </c>
      <c r="G382" s="42"/>
      <c r="H382" s="42"/>
      <c r="I382" s="222"/>
      <c r="J382" s="42"/>
      <c r="K382" s="42"/>
      <c r="L382" s="46"/>
      <c r="M382" s="223"/>
      <c r="N382" s="224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179</v>
      </c>
      <c r="AU382" s="19" t="s">
        <v>84</v>
      </c>
    </row>
    <row r="383" s="13" customFormat="1">
      <c r="A383" s="13"/>
      <c r="B383" s="225"/>
      <c r="C383" s="226"/>
      <c r="D383" s="227" t="s">
        <v>181</v>
      </c>
      <c r="E383" s="228" t="s">
        <v>19</v>
      </c>
      <c r="F383" s="229" t="s">
        <v>515</v>
      </c>
      <c r="G383" s="226"/>
      <c r="H383" s="230">
        <v>1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181</v>
      </c>
      <c r="AU383" s="236" t="s">
        <v>84</v>
      </c>
      <c r="AV383" s="13" t="s">
        <v>84</v>
      </c>
      <c r="AW383" s="13" t="s">
        <v>35</v>
      </c>
      <c r="AX383" s="13" t="s">
        <v>74</v>
      </c>
      <c r="AY383" s="236" t="s">
        <v>170</v>
      </c>
    </row>
    <row r="384" s="13" customFormat="1">
      <c r="A384" s="13"/>
      <c r="B384" s="225"/>
      <c r="C384" s="226"/>
      <c r="D384" s="227" t="s">
        <v>181</v>
      </c>
      <c r="E384" s="228" t="s">
        <v>19</v>
      </c>
      <c r="F384" s="229" t="s">
        <v>516</v>
      </c>
      <c r="G384" s="226"/>
      <c r="H384" s="230">
        <v>4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181</v>
      </c>
      <c r="AU384" s="236" t="s">
        <v>84</v>
      </c>
      <c r="AV384" s="13" t="s">
        <v>84</v>
      </c>
      <c r="AW384" s="13" t="s">
        <v>35</v>
      </c>
      <c r="AX384" s="13" t="s">
        <v>74</v>
      </c>
      <c r="AY384" s="236" t="s">
        <v>170</v>
      </c>
    </row>
    <row r="385" s="14" customFormat="1">
      <c r="A385" s="14"/>
      <c r="B385" s="237"/>
      <c r="C385" s="238"/>
      <c r="D385" s="227" t="s">
        <v>181</v>
      </c>
      <c r="E385" s="239" t="s">
        <v>19</v>
      </c>
      <c r="F385" s="240" t="s">
        <v>184</v>
      </c>
      <c r="G385" s="238"/>
      <c r="H385" s="241">
        <v>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181</v>
      </c>
      <c r="AU385" s="247" t="s">
        <v>84</v>
      </c>
      <c r="AV385" s="14" t="s">
        <v>177</v>
      </c>
      <c r="AW385" s="14" t="s">
        <v>35</v>
      </c>
      <c r="AX385" s="14" t="s">
        <v>82</v>
      </c>
      <c r="AY385" s="247" t="s">
        <v>170</v>
      </c>
    </row>
    <row r="386" s="2" customFormat="1" ht="24.15" customHeight="1">
      <c r="A386" s="40"/>
      <c r="B386" s="41"/>
      <c r="C386" s="207" t="s">
        <v>517</v>
      </c>
      <c r="D386" s="207" t="s">
        <v>173</v>
      </c>
      <c r="E386" s="208" t="s">
        <v>518</v>
      </c>
      <c r="F386" s="209" t="s">
        <v>519</v>
      </c>
      <c r="G386" s="210" t="s">
        <v>203</v>
      </c>
      <c r="H386" s="211">
        <v>3</v>
      </c>
      <c r="I386" s="212"/>
      <c r="J386" s="213">
        <f>ROUND(I386*H386,2)</f>
        <v>0</v>
      </c>
      <c r="K386" s="209" t="s">
        <v>176</v>
      </c>
      <c r="L386" s="46"/>
      <c r="M386" s="214" t="s">
        <v>19</v>
      </c>
      <c r="N386" s="215" t="s">
        <v>45</v>
      </c>
      <c r="O386" s="86"/>
      <c r="P386" s="216">
        <f>O386*H386</f>
        <v>0</v>
      </c>
      <c r="Q386" s="216">
        <v>0.0017899999999999999</v>
      </c>
      <c r="R386" s="216">
        <f>Q386*H386</f>
        <v>0.0053699999999999998</v>
      </c>
      <c r="S386" s="216">
        <v>0</v>
      </c>
      <c r="T386" s="217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8" t="s">
        <v>320</v>
      </c>
      <c r="AT386" s="218" t="s">
        <v>173</v>
      </c>
      <c r="AU386" s="218" t="s">
        <v>84</v>
      </c>
      <c r="AY386" s="19" t="s">
        <v>170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19" t="s">
        <v>82</v>
      </c>
      <c r="BK386" s="219">
        <f>ROUND(I386*H386,2)</f>
        <v>0</v>
      </c>
      <c r="BL386" s="19" t="s">
        <v>320</v>
      </c>
      <c r="BM386" s="218" t="s">
        <v>520</v>
      </c>
    </row>
    <row r="387" s="2" customFormat="1">
      <c r="A387" s="40"/>
      <c r="B387" s="41"/>
      <c r="C387" s="42"/>
      <c r="D387" s="220" t="s">
        <v>179</v>
      </c>
      <c r="E387" s="42"/>
      <c r="F387" s="221" t="s">
        <v>521</v>
      </c>
      <c r="G387" s="42"/>
      <c r="H387" s="42"/>
      <c r="I387" s="222"/>
      <c r="J387" s="42"/>
      <c r="K387" s="42"/>
      <c r="L387" s="46"/>
      <c r="M387" s="223"/>
      <c r="N387" s="224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179</v>
      </c>
      <c r="AU387" s="19" t="s">
        <v>84</v>
      </c>
    </row>
    <row r="388" s="13" customFormat="1">
      <c r="A388" s="13"/>
      <c r="B388" s="225"/>
      <c r="C388" s="226"/>
      <c r="D388" s="227" t="s">
        <v>181</v>
      </c>
      <c r="E388" s="228" t="s">
        <v>19</v>
      </c>
      <c r="F388" s="229" t="s">
        <v>522</v>
      </c>
      <c r="G388" s="226"/>
      <c r="H388" s="230">
        <v>1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181</v>
      </c>
      <c r="AU388" s="236" t="s">
        <v>84</v>
      </c>
      <c r="AV388" s="13" t="s">
        <v>84</v>
      </c>
      <c r="AW388" s="13" t="s">
        <v>35</v>
      </c>
      <c r="AX388" s="13" t="s">
        <v>74</v>
      </c>
      <c r="AY388" s="236" t="s">
        <v>170</v>
      </c>
    </row>
    <row r="389" s="13" customFormat="1">
      <c r="A389" s="13"/>
      <c r="B389" s="225"/>
      <c r="C389" s="226"/>
      <c r="D389" s="227" t="s">
        <v>181</v>
      </c>
      <c r="E389" s="228" t="s">
        <v>19</v>
      </c>
      <c r="F389" s="229" t="s">
        <v>523</v>
      </c>
      <c r="G389" s="226"/>
      <c r="H389" s="230">
        <v>1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181</v>
      </c>
      <c r="AU389" s="236" t="s">
        <v>84</v>
      </c>
      <c r="AV389" s="13" t="s">
        <v>84</v>
      </c>
      <c r="AW389" s="13" t="s">
        <v>35</v>
      </c>
      <c r="AX389" s="13" t="s">
        <v>74</v>
      </c>
      <c r="AY389" s="236" t="s">
        <v>170</v>
      </c>
    </row>
    <row r="390" s="13" customFormat="1">
      <c r="A390" s="13"/>
      <c r="B390" s="225"/>
      <c r="C390" s="226"/>
      <c r="D390" s="227" t="s">
        <v>181</v>
      </c>
      <c r="E390" s="228" t="s">
        <v>19</v>
      </c>
      <c r="F390" s="229" t="s">
        <v>524</v>
      </c>
      <c r="G390" s="226"/>
      <c r="H390" s="230">
        <v>1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181</v>
      </c>
      <c r="AU390" s="236" t="s">
        <v>84</v>
      </c>
      <c r="AV390" s="13" t="s">
        <v>84</v>
      </c>
      <c r="AW390" s="13" t="s">
        <v>35</v>
      </c>
      <c r="AX390" s="13" t="s">
        <v>74</v>
      </c>
      <c r="AY390" s="236" t="s">
        <v>170</v>
      </c>
    </row>
    <row r="391" s="14" customFormat="1">
      <c r="A391" s="14"/>
      <c r="B391" s="237"/>
      <c r="C391" s="238"/>
      <c r="D391" s="227" t="s">
        <v>181</v>
      </c>
      <c r="E391" s="239" t="s">
        <v>19</v>
      </c>
      <c r="F391" s="240" t="s">
        <v>184</v>
      </c>
      <c r="G391" s="238"/>
      <c r="H391" s="241">
        <v>3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181</v>
      </c>
      <c r="AU391" s="247" t="s">
        <v>84</v>
      </c>
      <c r="AV391" s="14" t="s">
        <v>177</v>
      </c>
      <c r="AW391" s="14" t="s">
        <v>35</v>
      </c>
      <c r="AX391" s="14" t="s">
        <v>82</v>
      </c>
      <c r="AY391" s="247" t="s">
        <v>170</v>
      </c>
    </row>
    <row r="392" s="2" customFormat="1" ht="21.75" customHeight="1">
      <c r="A392" s="40"/>
      <c r="B392" s="41"/>
      <c r="C392" s="207" t="s">
        <v>525</v>
      </c>
      <c r="D392" s="207" t="s">
        <v>173</v>
      </c>
      <c r="E392" s="208" t="s">
        <v>526</v>
      </c>
      <c r="F392" s="209" t="s">
        <v>527</v>
      </c>
      <c r="G392" s="210" t="s">
        <v>115</v>
      </c>
      <c r="H392" s="211">
        <v>5.2999999999999998</v>
      </c>
      <c r="I392" s="212"/>
      <c r="J392" s="213">
        <f>ROUND(I392*H392,2)</f>
        <v>0</v>
      </c>
      <c r="K392" s="209" t="s">
        <v>176</v>
      </c>
      <c r="L392" s="46"/>
      <c r="M392" s="214" t="s">
        <v>19</v>
      </c>
      <c r="N392" s="215" t="s">
        <v>45</v>
      </c>
      <c r="O392" s="86"/>
      <c r="P392" s="216">
        <f>O392*H392</f>
        <v>0</v>
      </c>
      <c r="Q392" s="216">
        <v>0.00040999999999999999</v>
      </c>
      <c r="R392" s="216">
        <f>Q392*H392</f>
        <v>0.002173</v>
      </c>
      <c r="S392" s="216">
        <v>0</v>
      </c>
      <c r="T392" s="21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8" t="s">
        <v>320</v>
      </c>
      <c r="AT392" s="218" t="s">
        <v>173</v>
      </c>
      <c r="AU392" s="218" t="s">
        <v>84</v>
      </c>
      <c r="AY392" s="19" t="s">
        <v>170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19" t="s">
        <v>82</v>
      </c>
      <c r="BK392" s="219">
        <f>ROUND(I392*H392,2)</f>
        <v>0</v>
      </c>
      <c r="BL392" s="19" t="s">
        <v>320</v>
      </c>
      <c r="BM392" s="218" t="s">
        <v>528</v>
      </c>
    </row>
    <row r="393" s="2" customFormat="1">
      <c r="A393" s="40"/>
      <c r="B393" s="41"/>
      <c r="C393" s="42"/>
      <c r="D393" s="220" t="s">
        <v>179</v>
      </c>
      <c r="E393" s="42"/>
      <c r="F393" s="221" t="s">
        <v>529</v>
      </c>
      <c r="G393" s="42"/>
      <c r="H393" s="42"/>
      <c r="I393" s="222"/>
      <c r="J393" s="42"/>
      <c r="K393" s="42"/>
      <c r="L393" s="46"/>
      <c r="M393" s="223"/>
      <c r="N393" s="224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179</v>
      </c>
      <c r="AU393" s="19" t="s">
        <v>84</v>
      </c>
    </row>
    <row r="394" s="13" customFormat="1">
      <c r="A394" s="13"/>
      <c r="B394" s="225"/>
      <c r="C394" s="226"/>
      <c r="D394" s="227" t="s">
        <v>181</v>
      </c>
      <c r="E394" s="228" t="s">
        <v>19</v>
      </c>
      <c r="F394" s="229" t="s">
        <v>530</v>
      </c>
      <c r="G394" s="226"/>
      <c r="H394" s="230">
        <v>1.75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181</v>
      </c>
      <c r="AU394" s="236" t="s">
        <v>84</v>
      </c>
      <c r="AV394" s="13" t="s">
        <v>84</v>
      </c>
      <c r="AW394" s="13" t="s">
        <v>35</v>
      </c>
      <c r="AX394" s="13" t="s">
        <v>74</v>
      </c>
      <c r="AY394" s="236" t="s">
        <v>170</v>
      </c>
    </row>
    <row r="395" s="13" customFormat="1">
      <c r="A395" s="13"/>
      <c r="B395" s="225"/>
      <c r="C395" s="226"/>
      <c r="D395" s="227" t="s">
        <v>181</v>
      </c>
      <c r="E395" s="228" t="s">
        <v>19</v>
      </c>
      <c r="F395" s="229" t="s">
        <v>531</v>
      </c>
      <c r="G395" s="226"/>
      <c r="H395" s="230">
        <v>1.75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181</v>
      </c>
      <c r="AU395" s="236" t="s">
        <v>84</v>
      </c>
      <c r="AV395" s="13" t="s">
        <v>84</v>
      </c>
      <c r="AW395" s="13" t="s">
        <v>35</v>
      </c>
      <c r="AX395" s="13" t="s">
        <v>74</v>
      </c>
      <c r="AY395" s="236" t="s">
        <v>170</v>
      </c>
    </row>
    <row r="396" s="13" customFormat="1">
      <c r="A396" s="13"/>
      <c r="B396" s="225"/>
      <c r="C396" s="226"/>
      <c r="D396" s="227" t="s">
        <v>181</v>
      </c>
      <c r="E396" s="228" t="s">
        <v>19</v>
      </c>
      <c r="F396" s="229" t="s">
        <v>532</v>
      </c>
      <c r="G396" s="226"/>
      <c r="H396" s="230">
        <v>1.8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181</v>
      </c>
      <c r="AU396" s="236" t="s">
        <v>84</v>
      </c>
      <c r="AV396" s="13" t="s">
        <v>84</v>
      </c>
      <c r="AW396" s="13" t="s">
        <v>35</v>
      </c>
      <c r="AX396" s="13" t="s">
        <v>74</v>
      </c>
      <c r="AY396" s="236" t="s">
        <v>170</v>
      </c>
    </row>
    <row r="397" s="14" customFormat="1">
      <c r="A397" s="14"/>
      <c r="B397" s="237"/>
      <c r="C397" s="238"/>
      <c r="D397" s="227" t="s">
        <v>181</v>
      </c>
      <c r="E397" s="239" t="s">
        <v>19</v>
      </c>
      <c r="F397" s="240" t="s">
        <v>184</v>
      </c>
      <c r="G397" s="238"/>
      <c r="H397" s="241">
        <v>5.2999999999999998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181</v>
      </c>
      <c r="AU397" s="247" t="s">
        <v>84</v>
      </c>
      <c r="AV397" s="14" t="s">
        <v>177</v>
      </c>
      <c r="AW397" s="14" t="s">
        <v>35</v>
      </c>
      <c r="AX397" s="14" t="s">
        <v>82</v>
      </c>
      <c r="AY397" s="247" t="s">
        <v>170</v>
      </c>
    </row>
    <row r="398" s="2" customFormat="1" ht="21.75" customHeight="1">
      <c r="A398" s="40"/>
      <c r="B398" s="41"/>
      <c r="C398" s="207" t="s">
        <v>533</v>
      </c>
      <c r="D398" s="207" t="s">
        <v>173</v>
      </c>
      <c r="E398" s="208" t="s">
        <v>534</v>
      </c>
      <c r="F398" s="209" t="s">
        <v>535</v>
      </c>
      <c r="G398" s="210" t="s">
        <v>115</v>
      </c>
      <c r="H398" s="211">
        <v>2</v>
      </c>
      <c r="I398" s="212"/>
      <c r="J398" s="213">
        <f>ROUND(I398*H398,2)</f>
        <v>0</v>
      </c>
      <c r="K398" s="209" t="s">
        <v>176</v>
      </c>
      <c r="L398" s="46"/>
      <c r="M398" s="214" t="s">
        <v>19</v>
      </c>
      <c r="N398" s="215" t="s">
        <v>45</v>
      </c>
      <c r="O398" s="86"/>
      <c r="P398" s="216">
        <f>O398*H398</f>
        <v>0</v>
      </c>
      <c r="Q398" s="216">
        <v>0.00048000000000000001</v>
      </c>
      <c r="R398" s="216">
        <f>Q398*H398</f>
        <v>0.00096000000000000002</v>
      </c>
      <c r="S398" s="216">
        <v>0</v>
      </c>
      <c r="T398" s="21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8" t="s">
        <v>320</v>
      </c>
      <c r="AT398" s="218" t="s">
        <v>173</v>
      </c>
      <c r="AU398" s="218" t="s">
        <v>84</v>
      </c>
      <c r="AY398" s="19" t="s">
        <v>170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19" t="s">
        <v>82</v>
      </c>
      <c r="BK398" s="219">
        <f>ROUND(I398*H398,2)</f>
        <v>0</v>
      </c>
      <c r="BL398" s="19" t="s">
        <v>320</v>
      </c>
      <c r="BM398" s="218" t="s">
        <v>536</v>
      </c>
    </row>
    <row r="399" s="2" customFormat="1">
      <c r="A399" s="40"/>
      <c r="B399" s="41"/>
      <c r="C399" s="42"/>
      <c r="D399" s="220" t="s">
        <v>179</v>
      </c>
      <c r="E399" s="42"/>
      <c r="F399" s="221" t="s">
        <v>537</v>
      </c>
      <c r="G399" s="42"/>
      <c r="H399" s="42"/>
      <c r="I399" s="222"/>
      <c r="J399" s="42"/>
      <c r="K399" s="42"/>
      <c r="L399" s="46"/>
      <c r="M399" s="223"/>
      <c r="N399" s="224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179</v>
      </c>
      <c r="AU399" s="19" t="s">
        <v>84</v>
      </c>
    </row>
    <row r="400" s="13" customFormat="1">
      <c r="A400" s="13"/>
      <c r="B400" s="225"/>
      <c r="C400" s="226"/>
      <c r="D400" s="227" t="s">
        <v>181</v>
      </c>
      <c r="E400" s="228" t="s">
        <v>19</v>
      </c>
      <c r="F400" s="229" t="s">
        <v>538</v>
      </c>
      <c r="G400" s="226"/>
      <c r="H400" s="230">
        <v>2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181</v>
      </c>
      <c r="AU400" s="236" t="s">
        <v>84</v>
      </c>
      <c r="AV400" s="13" t="s">
        <v>84</v>
      </c>
      <c r="AW400" s="13" t="s">
        <v>35</v>
      </c>
      <c r="AX400" s="13" t="s">
        <v>74</v>
      </c>
      <c r="AY400" s="236" t="s">
        <v>170</v>
      </c>
    </row>
    <row r="401" s="14" customFormat="1">
      <c r="A401" s="14"/>
      <c r="B401" s="237"/>
      <c r="C401" s="238"/>
      <c r="D401" s="227" t="s">
        <v>181</v>
      </c>
      <c r="E401" s="239" t="s">
        <v>19</v>
      </c>
      <c r="F401" s="240" t="s">
        <v>184</v>
      </c>
      <c r="G401" s="238"/>
      <c r="H401" s="241">
        <v>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181</v>
      </c>
      <c r="AU401" s="247" t="s">
        <v>84</v>
      </c>
      <c r="AV401" s="14" t="s">
        <v>177</v>
      </c>
      <c r="AW401" s="14" t="s">
        <v>35</v>
      </c>
      <c r="AX401" s="14" t="s">
        <v>82</v>
      </c>
      <c r="AY401" s="247" t="s">
        <v>170</v>
      </c>
    </row>
    <row r="402" s="2" customFormat="1" ht="21.75" customHeight="1">
      <c r="A402" s="40"/>
      <c r="B402" s="41"/>
      <c r="C402" s="207" t="s">
        <v>539</v>
      </c>
      <c r="D402" s="207" t="s">
        <v>173</v>
      </c>
      <c r="E402" s="208" t="s">
        <v>540</v>
      </c>
      <c r="F402" s="209" t="s">
        <v>541</v>
      </c>
      <c r="G402" s="210" t="s">
        <v>115</v>
      </c>
      <c r="H402" s="211">
        <v>3.5</v>
      </c>
      <c r="I402" s="212"/>
      <c r="J402" s="213">
        <f>ROUND(I402*H402,2)</f>
        <v>0</v>
      </c>
      <c r="K402" s="209" t="s">
        <v>176</v>
      </c>
      <c r="L402" s="46"/>
      <c r="M402" s="214" t="s">
        <v>19</v>
      </c>
      <c r="N402" s="215" t="s">
        <v>45</v>
      </c>
      <c r="O402" s="86"/>
      <c r="P402" s="216">
        <f>O402*H402</f>
        <v>0</v>
      </c>
      <c r="Q402" s="216">
        <v>0.0022399999999999998</v>
      </c>
      <c r="R402" s="216">
        <f>Q402*H402</f>
        <v>0.0078399999999999997</v>
      </c>
      <c r="S402" s="216">
        <v>0</v>
      </c>
      <c r="T402" s="21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8" t="s">
        <v>320</v>
      </c>
      <c r="AT402" s="218" t="s">
        <v>173</v>
      </c>
      <c r="AU402" s="218" t="s">
        <v>84</v>
      </c>
      <c r="AY402" s="19" t="s">
        <v>170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19" t="s">
        <v>82</v>
      </c>
      <c r="BK402" s="219">
        <f>ROUND(I402*H402,2)</f>
        <v>0</v>
      </c>
      <c r="BL402" s="19" t="s">
        <v>320</v>
      </c>
      <c r="BM402" s="218" t="s">
        <v>542</v>
      </c>
    </row>
    <row r="403" s="2" customFormat="1">
      <c r="A403" s="40"/>
      <c r="B403" s="41"/>
      <c r="C403" s="42"/>
      <c r="D403" s="220" t="s">
        <v>179</v>
      </c>
      <c r="E403" s="42"/>
      <c r="F403" s="221" t="s">
        <v>543</v>
      </c>
      <c r="G403" s="42"/>
      <c r="H403" s="42"/>
      <c r="I403" s="222"/>
      <c r="J403" s="42"/>
      <c r="K403" s="42"/>
      <c r="L403" s="46"/>
      <c r="M403" s="223"/>
      <c r="N403" s="224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179</v>
      </c>
      <c r="AU403" s="19" t="s">
        <v>84</v>
      </c>
    </row>
    <row r="404" s="13" customFormat="1">
      <c r="A404" s="13"/>
      <c r="B404" s="225"/>
      <c r="C404" s="226"/>
      <c r="D404" s="227" t="s">
        <v>181</v>
      </c>
      <c r="E404" s="228" t="s">
        <v>19</v>
      </c>
      <c r="F404" s="229" t="s">
        <v>544</v>
      </c>
      <c r="G404" s="226"/>
      <c r="H404" s="230">
        <v>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181</v>
      </c>
      <c r="AU404" s="236" t="s">
        <v>84</v>
      </c>
      <c r="AV404" s="13" t="s">
        <v>84</v>
      </c>
      <c r="AW404" s="13" t="s">
        <v>35</v>
      </c>
      <c r="AX404" s="13" t="s">
        <v>74</v>
      </c>
      <c r="AY404" s="236" t="s">
        <v>170</v>
      </c>
    </row>
    <row r="405" s="13" customFormat="1">
      <c r="A405" s="13"/>
      <c r="B405" s="225"/>
      <c r="C405" s="226"/>
      <c r="D405" s="227" t="s">
        <v>181</v>
      </c>
      <c r="E405" s="228" t="s">
        <v>19</v>
      </c>
      <c r="F405" s="229" t="s">
        <v>545</v>
      </c>
      <c r="G405" s="226"/>
      <c r="H405" s="230">
        <v>1.5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181</v>
      </c>
      <c r="AU405" s="236" t="s">
        <v>84</v>
      </c>
      <c r="AV405" s="13" t="s">
        <v>84</v>
      </c>
      <c r="AW405" s="13" t="s">
        <v>35</v>
      </c>
      <c r="AX405" s="13" t="s">
        <v>74</v>
      </c>
      <c r="AY405" s="236" t="s">
        <v>170</v>
      </c>
    </row>
    <row r="406" s="13" customFormat="1">
      <c r="A406" s="13"/>
      <c r="B406" s="225"/>
      <c r="C406" s="226"/>
      <c r="D406" s="227" t="s">
        <v>181</v>
      </c>
      <c r="E406" s="228" t="s">
        <v>19</v>
      </c>
      <c r="F406" s="229" t="s">
        <v>546</v>
      </c>
      <c r="G406" s="226"/>
      <c r="H406" s="230">
        <v>1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181</v>
      </c>
      <c r="AU406" s="236" t="s">
        <v>84</v>
      </c>
      <c r="AV406" s="13" t="s">
        <v>84</v>
      </c>
      <c r="AW406" s="13" t="s">
        <v>35</v>
      </c>
      <c r="AX406" s="13" t="s">
        <v>74</v>
      </c>
      <c r="AY406" s="236" t="s">
        <v>170</v>
      </c>
    </row>
    <row r="407" s="14" customFormat="1">
      <c r="A407" s="14"/>
      <c r="B407" s="237"/>
      <c r="C407" s="238"/>
      <c r="D407" s="227" t="s">
        <v>181</v>
      </c>
      <c r="E407" s="239" t="s">
        <v>19</v>
      </c>
      <c r="F407" s="240" t="s">
        <v>184</v>
      </c>
      <c r="G407" s="238"/>
      <c r="H407" s="241">
        <v>3.5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181</v>
      </c>
      <c r="AU407" s="247" t="s">
        <v>84</v>
      </c>
      <c r="AV407" s="14" t="s">
        <v>177</v>
      </c>
      <c r="AW407" s="14" t="s">
        <v>35</v>
      </c>
      <c r="AX407" s="14" t="s">
        <v>82</v>
      </c>
      <c r="AY407" s="247" t="s">
        <v>170</v>
      </c>
    </row>
    <row r="408" s="2" customFormat="1" ht="24.15" customHeight="1">
      <c r="A408" s="40"/>
      <c r="B408" s="41"/>
      <c r="C408" s="207" t="s">
        <v>547</v>
      </c>
      <c r="D408" s="207" t="s">
        <v>173</v>
      </c>
      <c r="E408" s="208" t="s">
        <v>548</v>
      </c>
      <c r="F408" s="209" t="s">
        <v>549</v>
      </c>
      <c r="G408" s="210" t="s">
        <v>203</v>
      </c>
      <c r="H408" s="211">
        <v>3</v>
      </c>
      <c r="I408" s="212"/>
      <c r="J408" s="213">
        <f>ROUND(I408*H408,2)</f>
        <v>0</v>
      </c>
      <c r="K408" s="209" t="s">
        <v>176</v>
      </c>
      <c r="L408" s="46"/>
      <c r="M408" s="214" t="s">
        <v>19</v>
      </c>
      <c r="N408" s="215" t="s">
        <v>45</v>
      </c>
      <c r="O408" s="86"/>
      <c r="P408" s="216">
        <f>O408*H408</f>
        <v>0</v>
      </c>
      <c r="Q408" s="216">
        <v>0</v>
      </c>
      <c r="R408" s="216">
        <f>Q408*H408</f>
        <v>0</v>
      </c>
      <c r="S408" s="216">
        <v>0</v>
      </c>
      <c r="T408" s="21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8" t="s">
        <v>320</v>
      </c>
      <c r="AT408" s="218" t="s">
        <v>173</v>
      </c>
      <c r="AU408" s="218" t="s">
        <v>84</v>
      </c>
      <c r="AY408" s="19" t="s">
        <v>170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19" t="s">
        <v>82</v>
      </c>
      <c r="BK408" s="219">
        <f>ROUND(I408*H408,2)</f>
        <v>0</v>
      </c>
      <c r="BL408" s="19" t="s">
        <v>320</v>
      </c>
      <c r="BM408" s="218" t="s">
        <v>550</v>
      </c>
    </row>
    <row r="409" s="2" customFormat="1">
      <c r="A409" s="40"/>
      <c r="B409" s="41"/>
      <c r="C409" s="42"/>
      <c r="D409" s="220" t="s">
        <v>179</v>
      </c>
      <c r="E409" s="42"/>
      <c r="F409" s="221" t="s">
        <v>551</v>
      </c>
      <c r="G409" s="42"/>
      <c r="H409" s="42"/>
      <c r="I409" s="222"/>
      <c r="J409" s="42"/>
      <c r="K409" s="42"/>
      <c r="L409" s="46"/>
      <c r="M409" s="223"/>
      <c r="N409" s="22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179</v>
      </c>
      <c r="AU409" s="19" t="s">
        <v>84</v>
      </c>
    </row>
    <row r="410" s="13" customFormat="1">
      <c r="A410" s="13"/>
      <c r="B410" s="225"/>
      <c r="C410" s="226"/>
      <c r="D410" s="227" t="s">
        <v>181</v>
      </c>
      <c r="E410" s="228" t="s">
        <v>19</v>
      </c>
      <c r="F410" s="229" t="s">
        <v>552</v>
      </c>
      <c r="G410" s="226"/>
      <c r="H410" s="230">
        <v>1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181</v>
      </c>
      <c r="AU410" s="236" t="s">
        <v>84</v>
      </c>
      <c r="AV410" s="13" t="s">
        <v>84</v>
      </c>
      <c r="AW410" s="13" t="s">
        <v>35</v>
      </c>
      <c r="AX410" s="13" t="s">
        <v>74</v>
      </c>
      <c r="AY410" s="236" t="s">
        <v>170</v>
      </c>
    </row>
    <row r="411" s="13" customFormat="1">
      <c r="A411" s="13"/>
      <c r="B411" s="225"/>
      <c r="C411" s="226"/>
      <c r="D411" s="227" t="s">
        <v>181</v>
      </c>
      <c r="E411" s="228" t="s">
        <v>19</v>
      </c>
      <c r="F411" s="229" t="s">
        <v>553</v>
      </c>
      <c r="G411" s="226"/>
      <c r="H411" s="230">
        <v>1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181</v>
      </c>
      <c r="AU411" s="236" t="s">
        <v>84</v>
      </c>
      <c r="AV411" s="13" t="s">
        <v>84</v>
      </c>
      <c r="AW411" s="13" t="s">
        <v>35</v>
      </c>
      <c r="AX411" s="13" t="s">
        <v>74</v>
      </c>
      <c r="AY411" s="236" t="s">
        <v>170</v>
      </c>
    </row>
    <row r="412" s="13" customFormat="1">
      <c r="A412" s="13"/>
      <c r="B412" s="225"/>
      <c r="C412" s="226"/>
      <c r="D412" s="227" t="s">
        <v>181</v>
      </c>
      <c r="E412" s="228" t="s">
        <v>19</v>
      </c>
      <c r="F412" s="229" t="s">
        <v>554</v>
      </c>
      <c r="G412" s="226"/>
      <c r="H412" s="230">
        <v>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181</v>
      </c>
      <c r="AU412" s="236" t="s">
        <v>84</v>
      </c>
      <c r="AV412" s="13" t="s">
        <v>84</v>
      </c>
      <c r="AW412" s="13" t="s">
        <v>35</v>
      </c>
      <c r="AX412" s="13" t="s">
        <v>74</v>
      </c>
      <c r="AY412" s="236" t="s">
        <v>170</v>
      </c>
    </row>
    <row r="413" s="14" customFormat="1">
      <c r="A413" s="14"/>
      <c r="B413" s="237"/>
      <c r="C413" s="238"/>
      <c r="D413" s="227" t="s">
        <v>181</v>
      </c>
      <c r="E413" s="239" t="s">
        <v>19</v>
      </c>
      <c r="F413" s="240" t="s">
        <v>184</v>
      </c>
      <c r="G413" s="238"/>
      <c r="H413" s="241">
        <v>3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181</v>
      </c>
      <c r="AU413" s="247" t="s">
        <v>84</v>
      </c>
      <c r="AV413" s="14" t="s">
        <v>177</v>
      </c>
      <c r="AW413" s="14" t="s">
        <v>35</v>
      </c>
      <c r="AX413" s="14" t="s">
        <v>82</v>
      </c>
      <c r="AY413" s="247" t="s">
        <v>170</v>
      </c>
    </row>
    <row r="414" s="2" customFormat="1" ht="24.15" customHeight="1">
      <c r="A414" s="40"/>
      <c r="B414" s="41"/>
      <c r="C414" s="207" t="s">
        <v>555</v>
      </c>
      <c r="D414" s="207" t="s">
        <v>173</v>
      </c>
      <c r="E414" s="208" t="s">
        <v>556</v>
      </c>
      <c r="F414" s="209" t="s">
        <v>557</v>
      </c>
      <c r="G414" s="210" t="s">
        <v>203</v>
      </c>
      <c r="H414" s="211">
        <v>2</v>
      </c>
      <c r="I414" s="212"/>
      <c r="J414" s="213">
        <f>ROUND(I414*H414,2)</f>
        <v>0</v>
      </c>
      <c r="K414" s="209" t="s">
        <v>176</v>
      </c>
      <c r="L414" s="46"/>
      <c r="M414" s="214" t="s">
        <v>19</v>
      </c>
      <c r="N414" s="215" t="s">
        <v>45</v>
      </c>
      <c r="O414" s="86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8" t="s">
        <v>320</v>
      </c>
      <c r="AT414" s="218" t="s">
        <v>173</v>
      </c>
      <c r="AU414" s="218" t="s">
        <v>84</v>
      </c>
      <c r="AY414" s="19" t="s">
        <v>170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19" t="s">
        <v>82</v>
      </c>
      <c r="BK414" s="219">
        <f>ROUND(I414*H414,2)</f>
        <v>0</v>
      </c>
      <c r="BL414" s="19" t="s">
        <v>320</v>
      </c>
      <c r="BM414" s="218" t="s">
        <v>558</v>
      </c>
    </row>
    <row r="415" s="2" customFormat="1">
      <c r="A415" s="40"/>
      <c r="B415" s="41"/>
      <c r="C415" s="42"/>
      <c r="D415" s="220" t="s">
        <v>179</v>
      </c>
      <c r="E415" s="42"/>
      <c r="F415" s="221" t="s">
        <v>559</v>
      </c>
      <c r="G415" s="42"/>
      <c r="H415" s="42"/>
      <c r="I415" s="222"/>
      <c r="J415" s="42"/>
      <c r="K415" s="42"/>
      <c r="L415" s="46"/>
      <c r="M415" s="223"/>
      <c r="N415" s="224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179</v>
      </c>
      <c r="AU415" s="19" t="s">
        <v>84</v>
      </c>
    </row>
    <row r="416" s="13" customFormat="1">
      <c r="A416" s="13"/>
      <c r="B416" s="225"/>
      <c r="C416" s="226"/>
      <c r="D416" s="227" t="s">
        <v>181</v>
      </c>
      <c r="E416" s="228" t="s">
        <v>19</v>
      </c>
      <c r="F416" s="229" t="s">
        <v>560</v>
      </c>
      <c r="G416" s="226"/>
      <c r="H416" s="230">
        <v>2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181</v>
      </c>
      <c r="AU416" s="236" t="s">
        <v>84</v>
      </c>
      <c r="AV416" s="13" t="s">
        <v>84</v>
      </c>
      <c r="AW416" s="13" t="s">
        <v>35</v>
      </c>
      <c r="AX416" s="13" t="s">
        <v>74</v>
      </c>
      <c r="AY416" s="236" t="s">
        <v>170</v>
      </c>
    </row>
    <row r="417" s="14" customFormat="1">
      <c r="A417" s="14"/>
      <c r="B417" s="237"/>
      <c r="C417" s="238"/>
      <c r="D417" s="227" t="s">
        <v>181</v>
      </c>
      <c r="E417" s="239" t="s">
        <v>19</v>
      </c>
      <c r="F417" s="240" t="s">
        <v>184</v>
      </c>
      <c r="G417" s="238"/>
      <c r="H417" s="241">
        <v>2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181</v>
      </c>
      <c r="AU417" s="247" t="s">
        <v>84</v>
      </c>
      <c r="AV417" s="14" t="s">
        <v>177</v>
      </c>
      <c r="AW417" s="14" t="s">
        <v>35</v>
      </c>
      <c r="AX417" s="14" t="s">
        <v>82</v>
      </c>
      <c r="AY417" s="247" t="s">
        <v>170</v>
      </c>
    </row>
    <row r="418" s="2" customFormat="1" ht="24.15" customHeight="1">
      <c r="A418" s="40"/>
      <c r="B418" s="41"/>
      <c r="C418" s="207" t="s">
        <v>561</v>
      </c>
      <c r="D418" s="207" t="s">
        <v>173</v>
      </c>
      <c r="E418" s="208" t="s">
        <v>562</v>
      </c>
      <c r="F418" s="209" t="s">
        <v>563</v>
      </c>
      <c r="G418" s="210" t="s">
        <v>203</v>
      </c>
      <c r="H418" s="211">
        <v>2</v>
      </c>
      <c r="I418" s="212"/>
      <c r="J418" s="213">
        <f>ROUND(I418*H418,2)</f>
        <v>0</v>
      </c>
      <c r="K418" s="209" t="s">
        <v>176</v>
      </c>
      <c r="L418" s="46"/>
      <c r="M418" s="214" t="s">
        <v>19</v>
      </c>
      <c r="N418" s="215" t="s">
        <v>45</v>
      </c>
      <c r="O418" s="86"/>
      <c r="P418" s="216">
        <f>O418*H418</f>
        <v>0</v>
      </c>
      <c r="Q418" s="216">
        <v>0</v>
      </c>
      <c r="R418" s="216">
        <f>Q418*H418</f>
        <v>0</v>
      </c>
      <c r="S418" s="216">
        <v>0</v>
      </c>
      <c r="T418" s="21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8" t="s">
        <v>320</v>
      </c>
      <c r="AT418" s="218" t="s">
        <v>173</v>
      </c>
      <c r="AU418" s="218" t="s">
        <v>84</v>
      </c>
      <c r="AY418" s="19" t="s">
        <v>170</v>
      </c>
      <c r="BE418" s="219">
        <f>IF(N418="základní",J418,0)</f>
        <v>0</v>
      </c>
      <c r="BF418" s="219">
        <f>IF(N418="snížená",J418,0)</f>
        <v>0</v>
      </c>
      <c r="BG418" s="219">
        <f>IF(N418="zákl. přenesená",J418,0)</f>
        <v>0</v>
      </c>
      <c r="BH418" s="219">
        <f>IF(N418="sníž. přenesená",J418,0)</f>
        <v>0</v>
      </c>
      <c r="BI418" s="219">
        <f>IF(N418="nulová",J418,0)</f>
        <v>0</v>
      </c>
      <c r="BJ418" s="19" t="s">
        <v>82</v>
      </c>
      <c r="BK418" s="219">
        <f>ROUND(I418*H418,2)</f>
        <v>0</v>
      </c>
      <c r="BL418" s="19" t="s">
        <v>320</v>
      </c>
      <c r="BM418" s="218" t="s">
        <v>564</v>
      </c>
    </row>
    <row r="419" s="2" customFormat="1">
      <c r="A419" s="40"/>
      <c r="B419" s="41"/>
      <c r="C419" s="42"/>
      <c r="D419" s="220" t="s">
        <v>179</v>
      </c>
      <c r="E419" s="42"/>
      <c r="F419" s="221" t="s">
        <v>565</v>
      </c>
      <c r="G419" s="42"/>
      <c r="H419" s="42"/>
      <c r="I419" s="222"/>
      <c r="J419" s="42"/>
      <c r="K419" s="42"/>
      <c r="L419" s="46"/>
      <c r="M419" s="223"/>
      <c r="N419" s="224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179</v>
      </c>
      <c r="AU419" s="19" t="s">
        <v>84</v>
      </c>
    </row>
    <row r="420" s="13" customFormat="1">
      <c r="A420" s="13"/>
      <c r="B420" s="225"/>
      <c r="C420" s="226"/>
      <c r="D420" s="227" t="s">
        <v>181</v>
      </c>
      <c r="E420" s="228" t="s">
        <v>19</v>
      </c>
      <c r="F420" s="229" t="s">
        <v>566</v>
      </c>
      <c r="G420" s="226"/>
      <c r="H420" s="230">
        <v>1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181</v>
      </c>
      <c r="AU420" s="236" t="s">
        <v>84</v>
      </c>
      <c r="AV420" s="13" t="s">
        <v>84</v>
      </c>
      <c r="AW420" s="13" t="s">
        <v>35</v>
      </c>
      <c r="AX420" s="13" t="s">
        <v>74</v>
      </c>
      <c r="AY420" s="236" t="s">
        <v>170</v>
      </c>
    </row>
    <row r="421" s="13" customFormat="1">
      <c r="A421" s="13"/>
      <c r="B421" s="225"/>
      <c r="C421" s="226"/>
      <c r="D421" s="227" t="s">
        <v>181</v>
      </c>
      <c r="E421" s="228" t="s">
        <v>19</v>
      </c>
      <c r="F421" s="229" t="s">
        <v>567</v>
      </c>
      <c r="G421" s="226"/>
      <c r="H421" s="230">
        <v>1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181</v>
      </c>
      <c r="AU421" s="236" t="s">
        <v>84</v>
      </c>
      <c r="AV421" s="13" t="s">
        <v>84</v>
      </c>
      <c r="AW421" s="13" t="s">
        <v>35</v>
      </c>
      <c r="AX421" s="13" t="s">
        <v>74</v>
      </c>
      <c r="AY421" s="236" t="s">
        <v>170</v>
      </c>
    </row>
    <row r="422" s="14" customFormat="1">
      <c r="A422" s="14"/>
      <c r="B422" s="237"/>
      <c r="C422" s="238"/>
      <c r="D422" s="227" t="s">
        <v>181</v>
      </c>
      <c r="E422" s="239" t="s">
        <v>19</v>
      </c>
      <c r="F422" s="240" t="s">
        <v>184</v>
      </c>
      <c r="G422" s="238"/>
      <c r="H422" s="241">
        <v>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181</v>
      </c>
      <c r="AU422" s="247" t="s">
        <v>84</v>
      </c>
      <c r="AV422" s="14" t="s">
        <v>177</v>
      </c>
      <c r="AW422" s="14" t="s">
        <v>35</v>
      </c>
      <c r="AX422" s="14" t="s">
        <v>82</v>
      </c>
      <c r="AY422" s="247" t="s">
        <v>170</v>
      </c>
    </row>
    <row r="423" s="2" customFormat="1" ht="24.15" customHeight="1">
      <c r="A423" s="40"/>
      <c r="B423" s="41"/>
      <c r="C423" s="207" t="s">
        <v>568</v>
      </c>
      <c r="D423" s="207" t="s">
        <v>173</v>
      </c>
      <c r="E423" s="208" t="s">
        <v>569</v>
      </c>
      <c r="F423" s="209" t="s">
        <v>570</v>
      </c>
      <c r="G423" s="210" t="s">
        <v>203</v>
      </c>
      <c r="H423" s="211">
        <v>2</v>
      </c>
      <c r="I423" s="212"/>
      <c r="J423" s="213">
        <f>ROUND(I423*H423,2)</f>
        <v>0</v>
      </c>
      <c r="K423" s="209" t="s">
        <v>176</v>
      </c>
      <c r="L423" s="46"/>
      <c r="M423" s="214" t="s">
        <v>19</v>
      </c>
      <c r="N423" s="215" t="s">
        <v>45</v>
      </c>
      <c r="O423" s="86"/>
      <c r="P423" s="216">
        <f>O423*H423</f>
        <v>0</v>
      </c>
      <c r="Q423" s="216">
        <v>0</v>
      </c>
      <c r="R423" s="216">
        <f>Q423*H423</f>
        <v>0</v>
      </c>
      <c r="S423" s="216">
        <v>0.029610000000000001</v>
      </c>
      <c r="T423" s="217">
        <f>S423*H423</f>
        <v>0.059220000000000002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8" t="s">
        <v>320</v>
      </c>
      <c r="AT423" s="218" t="s">
        <v>173</v>
      </c>
      <c r="AU423" s="218" t="s">
        <v>84</v>
      </c>
      <c r="AY423" s="19" t="s">
        <v>170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19" t="s">
        <v>82</v>
      </c>
      <c r="BK423" s="219">
        <f>ROUND(I423*H423,2)</f>
        <v>0</v>
      </c>
      <c r="BL423" s="19" t="s">
        <v>320</v>
      </c>
      <c r="BM423" s="218" t="s">
        <v>571</v>
      </c>
    </row>
    <row r="424" s="2" customFormat="1">
      <c r="A424" s="40"/>
      <c r="B424" s="41"/>
      <c r="C424" s="42"/>
      <c r="D424" s="220" t="s">
        <v>179</v>
      </c>
      <c r="E424" s="42"/>
      <c r="F424" s="221" t="s">
        <v>572</v>
      </c>
      <c r="G424" s="42"/>
      <c r="H424" s="42"/>
      <c r="I424" s="222"/>
      <c r="J424" s="42"/>
      <c r="K424" s="42"/>
      <c r="L424" s="46"/>
      <c r="M424" s="223"/>
      <c r="N424" s="224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179</v>
      </c>
      <c r="AU424" s="19" t="s">
        <v>84</v>
      </c>
    </row>
    <row r="425" s="13" customFormat="1">
      <c r="A425" s="13"/>
      <c r="B425" s="225"/>
      <c r="C425" s="226"/>
      <c r="D425" s="227" t="s">
        <v>181</v>
      </c>
      <c r="E425" s="228" t="s">
        <v>19</v>
      </c>
      <c r="F425" s="229" t="s">
        <v>573</v>
      </c>
      <c r="G425" s="226"/>
      <c r="H425" s="230">
        <v>2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181</v>
      </c>
      <c r="AU425" s="236" t="s">
        <v>84</v>
      </c>
      <c r="AV425" s="13" t="s">
        <v>84</v>
      </c>
      <c r="AW425" s="13" t="s">
        <v>35</v>
      </c>
      <c r="AX425" s="13" t="s">
        <v>82</v>
      </c>
      <c r="AY425" s="236" t="s">
        <v>170</v>
      </c>
    </row>
    <row r="426" s="2" customFormat="1" ht="24.15" customHeight="1">
      <c r="A426" s="40"/>
      <c r="B426" s="41"/>
      <c r="C426" s="207" t="s">
        <v>574</v>
      </c>
      <c r="D426" s="207" t="s">
        <v>173</v>
      </c>
      <c r="E426" s="208" t="s">
        <v>575</v>
      </c>
      <c r="F426" s="209" t="s">
        <v>576</v>
      </c>
      <c r="G426" s="210" t="s">
        <v>203</v>
      </c>
      <c r="H426" s="211">
        <v>1</v>
      </c>
      <c r="I426" s="212"/>
      <c r="J426" s="213">
        <f>ROUND(I426*H426,2)</f>
        <v>0</v>
      </c>
      <c r="K426" s="209" t="s">
        <v>176</v>
      </c>
      <c r="L426" s="46"/>
      <c r="M426" s="214" t="s">
        <v>19</v>
      </c>
      <c r="N426" s="215" t="s">
        <v>45</v>
      </c>
      <c r="O426" s="86"/>
      <c r="P426" s="216">
        <f>O426*H426</f>
        <v>0</v>
      </c>
      <c r="Q426" s="216">
        <v>6.0000000000000002E-05</v>
      </c>
      <c r="R426" s="216">
        <f>Q426*H426</f>
        <v>6.0000000000000002E-05</v>
      </c>
      <c r="S426" s="216">
        <v>0</v>
      </c>
      <c r="T426" s="21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8" t="s">
        <v>320</v>
      </c>
      <c r="AT426" s="218" t="s">
        <v>173</v>
      </c>
      <c r="AU426" s="218" t="s">
        <v>84</v>
      </c>
      <c r="AY426" s="19" t="s">
        <v>170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19" t="s">
        <v>82</v>
      </c>
      <c r="BK426" s="219">
        <f>ROUND(I426*H426,2)</f>
        <v>0</v>
      </c>
      <c r="BL426" s="19" t="s">
        <v>320</v>
      </c>
      <c r="BM426" s="218" t="s">
        <v>577</v>
      </c>
    </row>
    <row r="427" s="2" customFormat="1">
      <c r="A427" s="40"/>
      <c r="B427" s="41"/>
      <c r="C427" s="42"/>
      <c r="D427" s="220" t="s">
        <v>179</v>
      </c>
      <c r="E427" s="42"/>
      <c r="F427" s="221" t="s">
        <v>578</v>
      </c>
      <c r="G427" s="42"/>
      <c r="H427" s="42"/>
      <c r="I427" s="222"/>
      <c r="J427" s="42"/>
      <c r="K427" s="42"/>
      <c r="L427" s="46"/>
      <c r="M427" s="223"/>
      <c r="N427" s="224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179</v>
      </c>
      <c r="AU427" s="19" t="s">
        <v>84</v>
      </c>
    </row>
    <row r="428" s="2" customFormat="1" ht="16.5" customHeight="1">
      <c r="A428" s="40"/>
      <c r="B428" s="41"/>
      <c r="C428" s="269" t="s">
        <v>579</v>
      </c>
      <c r="D428" s="269" t="s">
        <v>321</v>
      </c>
      <c r="E428" s="270" t="s">
        <v>580</v>
      </c>
      <c r="F428" s="271" t="s">
        <v>581</v>
      </c>
      <c r="G428" s="272" t="s">
        <v>203</v>
      </c>
      <c r="H428" s="273">
        <v>1</v>
      </c>
      <c r="I428" s="274"/>
      <c r="J428" s="275">
        <f>ROUND(I428*H428,2)</f>
        <v>0</v>
      </c>
      <c r="K428" s="271" t="s">
        <v>176</v>
      </c>
      <c r="L428" s="276"/>
      <c r="M428" s="277" t="s">
        <v>19</v>
      </c>
      <c r="N428" s="278" t="s">
        <v>45</v>
      </c>
      <c r="O428" s="86"/>
      <c r="P428" s="216">
        <f>O428*H428</f>
        <v>0</v>
      </c>
      <c r="Q428" s="216">
        <v>0.00012</v>
      </c>
      <c r="R428" s="216">
        <f>Q428*H428</f>
        <v>0.00012</v>
      </c>
      <c r="S428" s="216">
        <v>0</v>
      </c>
      <c r="T428" s="21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8" t="s">
        <v>428</v>
      </c>
      <c r="AT428" s="218" t="s">
        <v>321</v>
      </c>
      <c r="AU428" s="218" t="s">
        <v>84</v>
      </c>
      <c r="AY428" s="19" t="s">
        <v>170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19" t="s">
        <v>82</v>
      </c>
      <c r="BK428" s="219">
        <f>ROUND(I428*H428,2)</f>
        <v>0</v>
      </c>
      <c r="BL428" s="19" t="s">
        <v>320</v>
      </c>
      <c r="BM428" s="218" t="s">
        <v>582</v>
      </c>
    </row>
    <row r="429" s="2" customFormat="1" ht="44.25" customHeight="1">
      <c r="A429" s="40"/>
      <c r="B429" s="41"/>
      <c r="C429" s="207" t="s">
        <v>583</v>
      </c>
      <c r="D429" s="207" t="s">
        <v>173</v>
      </c>
      <c r="E429" s="208" t="s">
        <v>584</v>
      </c>
      <c r="F429" s="209" t="s">
        <v>585</v>
      </c>
      <c r="G429" s="210" t="s">
        <v>586</v>
      </c>
      <c r="H429" s="279"/>
      <c r="I429" s="212"/>
      <c r="J429" s="213">
        <f>ROUND(I429*H429,2)</f>
        <v>0</v>
      </c>
      <c r="K429" s="209" t="s">
        <v>176</v>
      </c>
      <c r="L429" s="46"/>
      <c r="M429" s="214" t="s">
        <v>19</v>
      </c>
      <c r="N429" s="215" t="s">
        <v>45</v>
      </c>
      <c r="O429" s="86"/>
      <c r="P429" s="216">
        <f>O429*H429</f>
        <v>0</v>
      </c>
      <c r="Q429" s="216">
        <v>0</v>
      </c>
      <c r="R429" s="216">
        <f>Q429*H429</f>
        <v>0</v>
      </c>
      <c r="S429" s="216">
        <v>0</v>
      </c>
      <c r="T429" s="21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8" t="s">
        <v>320</v>
      </c>
      <c r="AT429" s="218" t="s">
        <v>173</v>
      </c>
      <c r="AU429" s="218" t="s">
        <v>84</v>
      </c>
      <c r="AY429" s="19" t="s">
        <v>170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19" t="s">
        <v>82</v>
      </c>
      <c r="BK429" s="219">
        <f>ROUND(I429*H429,2)</f>
        <v>0</v>
      </c>
      <c r="BL429" s="19" t="s">
        <v>320</v>
      </c>
      <c r="BM429" s="218" t="s">
        <v>587</v>
      </c>
    </row>
    <row r="430" s="2" customFormat="1">
      <c r="A430" s="40"/>
      <c r="B430" s="41"/>
      <c r="C430" s="42"/>
      <c r="D430" s="220" t="s">
        <v>179</v>
      </c>
      <c r="E430" s="42"/>
      <c r="F430" s="221" t="s">
        <v>588</v>
      </c>
      <c r="G430" s="42"/>
      <c r="H430" s="42"/>
      <c r="I430" s="222"/>
      <c r="J430" s="42"/>
      <c r="K430" s="42"/>
      <c r="L430" s="46"/>
      <c r="M430" s="223"/>
      <c r="N430" s="224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179</v>
      </c>
      <c r="AU430" s="19" t="s">
        <v>84</v>
      </c>
    </row>
    <row r="431" s="12" customFormat="1" ht="22.8" customHeight="1">
      <c r="A431" s="12"/>
      <c r="B431" s="191"/>
      <c r="C431" s="192"/>
      <c r="D431" s="193" t="s">
        <v>73</v>
      </c>
      <c r="E431" s="205" t="s">
        <v>589</v>
      </c>
      <c r="F431" s="205" t="s">
        <v>590</v>
      </c>
      <c r="G431" s="192"/>
      <c r="H431" s="192"/>
      <c r="I431" s="195"/>
      <c r="J431" s="206">
        <f>BK431</f>
        <v>0</v>
      </c>
      <c r="K431" s="192"/>
      <c r="L431" s="197"/>
      <c r="M431" s="198"/>
      <c r="N431" s="199"/>
      <c r="O431" s="199"/>
      <c r="P431" s="200">
        <f>SUM(P432:P507)</f>
        <v>0</v>
      </c>
      <c r="Q431" s="199"/>
      <c r="R431" s="200">
        <f>SUM(R432:R507)</f>
        <v>0.044790000000000003</v>
      </c>
      <c r="S431" s="199"/>
      <c r="T431" s="201">
        <f>SUM(T432:T507)</f>
        <v>0.057768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2" t="s">
        <v>84</v>
      </c>
      <c r="AT431" s="203" t="s">
        <v>73</v>
      </c>
      <c r="AU431" s="203" t="s">
        <v>82</v>
      </c>
      <c r="AY431" s="202" t="s">
        <v>170</v>
      </c>
      <c r="BK431" s="204">
        <f>SUM(BK432:BK507)</f>
        <v>0</v>
      </c>
    </row>
    <row r="432" s="2" customFormat="1" ht="24.15" customHeight="1">
      <c r="A432" s="40"/>
      <c r="B432" s="41"/>
      <c r="C432" s="207" t="s">
        <v>591</v>
      </c>
      <c r="D432" s="207" t="s">
        <v>173</v>
      </c>
      <c r="E432" s="208" t="s">
        <v>592</v>
      </c>
      <c r="F432" s="209" t="s">
        <v>593</v>
      </c>
      <c r="G432" s="210" t="s">
        <v>115</v>
      </c>
      <c r="H432" s="211">
        <v>7</v>
      </c>
      <c r="I432" s="212"/>
      <c r="J432" s="213">
        <f>ROUND(I432*H432,2)</f>
        <v>0</v>
      </c>
      <c r="K432" s="209" t="s">
        <v>176</v>
      </c>
      <c r="L432" s="46"/>
      <c r="M432" s="214" t="s">
        <v>19</v>
      </c>
      <c r="N432" s="215" t="s">
        <v>45</v>
      </c>
      <c r="O432" s="86"/>
      <c r="P432" s="216">
        <f>O432*H432</f>
        <v>0</v>
      </c>
      <c r="Q432" s="216">
        <v>0</v>
      </c>
      <c r="R432" s="216">
        <f>Q432*H432</f>
        <v>0</v>
      </c>
      <c r="S432" s="216">
        <v>0.0021299999999999999</v>
      </c>
      <c r="T432" s="217">
        <f>S432*H432</f>
        <v>0.01491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8" t="s">
        <v>320</v>
      </c>
      <c r="AT432" s="218" t="s">
        <v>173</v>
      </c>
      <c r="AU432" s="218" t="s">
        <v>84</v>
      </c>
      <c r="AY432" s="19" t="s">
        <v>170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19" t="s">
        <v>82</v>
      </c>
      <c r="BK432" s="219">
        <f>ROUND(I432*H432,2)</f>
        <v>0</v>
      </c>
      <c r="BL432" s="19" t="s">
        <v>320</v>
      </c>
      <c r="BM432" s="218" t="s">
        <v>594</v>
      </c>
    </row>
    <row r="433" s="2" customFormat="1">
      <c r="A433" s="40"/>
      <c r="B433" s="41"/>
      <c r="C433" s="42"/>
      <c r="D433" s="220" t="s">
        <v>179</v>
      </c>
      <c r="E433" s="42"/>
      <c r="F433" s="221" t="s">
        <v>595</v>
      </c>
      <c r="G433" s="42"/>
      <c r="H433" s="42"/>
      <c r="I433" s="222"/>
      <c r="J433" s="42"/>
      <c r="K433" s="42"/>
      <c r="L433" s="46"/>
      <c r="M433" s="223"/>
      <c r="N433" s="224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179</v>
      </c>
      <c r="AU433" s="19" t="s">
        <v>84</v>
      </c>
    </row>
    <row r="434" s="15" customFormat="1">
      <c r="A434" s="15"/>
      <c r="B434" s="248"/>
      <c r="C434" s="249"/>
      <c r="D434" s="227" t="s">
        <v>181</v>
      </c>
      <c r="E434" s="250" t="s">
        <v>19</v>
      </c>
      <c r="F434" s="251" t="s">
        <v>596</v>
      </c>
      <c r="G434" s="249"/>
      <c r="H434" s="250" t="s">
        <v>19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181</v>
      </c>
      <c r="AU434" s="257" t="s">
        <v>84</v>
      </c>
      <c r="AV434" s="15" t="s">
        <v>82</v>
      </c>
      <c r="AW434" s="15" t="s">
        <v>35</v>
      </c>
      <c r="AX434" s="15" t="s">
        <v>74</v>
      </c>
      <c r="AY434" s="257" t="s">
        <v>170</v>
      </c>
    </row>
    <row r="435" s="13" customFormat="1">
      <c r="A435" s="13"/>
      <c r="B435" s="225"/>
      <c r="C435" s="226"/>
      <c r="D435" s="227" t="s">
        <v>181</v>
      </c>
      <c r="E435" s="228" t="s">
        <v>19</v>
      </c>
      <c r="F435" s="229" t="s">
        <v>597</v>
      </c>
      <c r="G435" s="226"/>
      <c r="H435" s="230">
        <v>7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181</v>
      </c>
      <c r="AU435" s="236" t="s">
        <v>84</v>
      </c>
      <c r="AV435" s="13" t="s">
        <v>84</v>
      </c>
      <c r="AW435" s="13" t="s">
        <v>35</v>
      </c>
      <c r="AX435" s="13" t="s">
        <v>74</v>
      </c>
      <c r="AY435" s="236" t="s">
        <v>170</v>
      </c>
    </row>
    <row r="436" s="14" customFormat="1">
      <c r="A436" s="14"/>
      <c r="B436" s="237"/>
      <c r="C436" s="238"/>
      <c r="D436" s="227" t="s">
        <v>181</v>
      </c>
      <c r="E436" s="239" t="s">
        <v>19</v>
      </c>
      <c r="F436" s="240" t="s">
        <v>184</v>
      </c>
      <c r="G436" s="238"/>
      <c r="H436" s="241">
        <v>7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181</v>
      </c>
      <c r="AU436" s="247" t="s">
        <v>84</v>
      </c>
      <c r="AV436" s="14" t="s">
        <v>177</v>
      </c>
      <c r="AW436" s="14" t="s">
        <v>35</v>
      </c>
      <c r="AX436" s="14" t="s">
        <v>82</v>
      </c>
      <c r="AY436" s="247" t="s">
        <v>170</v>
      </c>
    </row>
    <row r="437" s="2" customFormat="1" ht="16.5" customHeight="1">
      <c r="A437" s="40"/>
      <c r="B437" s="41"/>
      <c r="C437" s="207" t="s">
        <v>598</v>
      </c>
      <c r="D437" s="207" t="s">
        <v>173</v>
      </c>
      <c r="E437" s="208" t="s">
        <v>599</v>
      </c>
      <c r="F437" s="209" t="s">
        <v>600</v>
      </c>
      <c r="G437" s="210" t="s">
        <v>115</v>
      </c>
      <c r="H437" s="211">
        <v>33.899999999999999</v>
      </c>
      <c r="I437" s="212"/>
      <c r="J437" s="213">
        <f>ROUND(I437*H437,2)</f>
        <v>0</v>
      </c>
      <c r="K437" s="209" t="s">
        <v>176</v>
      </c>
      <c r="L437" s="46"/>
      <c r="M437" s="214" t="s">
        <v>19</v>
      </c>
      <c r="N437" s="215" t="s">
        <v>45</v>
      </c>
      <c r="O437" s="86"/>
      <c r="P437" s="216">
        <f>O437*H437</f>
        <v>0</v>
      </c>
      <c r="Q437" s="216">
        <v>0</v>
      </c>
      <c r="R437" s="216">
        <f>Q437*H437</f>
        <v>0</v>
      </c>
      <c r="S437" s="216">
        <v>0.00027999999999999998</v>
      </c>
      <c r="T437" s="217">
        <f>S437*H437</f>
        <v>0.0094919999999999987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8" t="s">
        <v>320</v>
      </c>
      <c r="AT437" s="218" t="s">
        <v>173</v>
      </c>
      <c r="AU437" s="218" t="s">
        <v>84</v>
      </c>
      <c r="AY437" s="19" t="s">
        <v>170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19" t="s">
        <v>82</v>
      </c>
      <c r="BK437" s="219">
        <f>ROUND(I437*H437,2)</f>
        <v>0</v>
      </c>
      <c r="BL437" s="19" t="s">
        <v>320</v>
      </c>
      <c r="BM437" s="218" t="s">
        <v>601</v>
      </c>
    </row>
    <row r="438" s="2" customFormat="1">
      <c r="A438" s="40"/>
      <c r="B438" s="41"/>
      <c r="C438" s="42"/>
      <c r="D438" s="220" t="s">
        <v>179</v>
      </c>
      <c r="E438" s="42"/>
      <c r="F438" s="221" t="s">
        <v>602</v>
      </c>
      <c r="G438" s="42"/>
      <c r="H438" s="42"/>
      <c r="I438" s="222"/>
      <c r="J438" s="42"/>
      <c r="K438" s="42"/>
      <c r="L438" s="46"/>
      <c r="M438" s="223"/>
      <c r="N438" s="224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179</v>
      </c>
      <c r="AU438" s="19" t="s">
        <v>84</v>
      </c>
    </row>
    <row r="439" s="15" customFormat="1">
      <c r="A439" s="15"/>
      <c r="B439" s="248"/>
      <c r="C439" s="249"/>
      <c r="D439" s="227" t="s">
        <v>181</v>
      </c>
      <c r="E439" s="250" t="s">
        <v>19</v>
      </c>
      <c r="F439" s="251" t="s">
        <v>603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181</v>
      </c>
      <c r="AU439" s="257" t="s">
        <v>84</v>
      </c>
      <c r="AV439" s="15" t="s">
        <v>82</v>
      </c>
      <c r="AW439" s="15" t="s">
        <v>35</v>
      </c>
      <c r="AX439" s="15" t="s">
        <v>74</v>
      </c>
      <c r="AY439" s="257" t="s">
        <v>170</v>
      </c>
    </row>
    <row r="440" s="13" customFormat="1">
      <c r="A440" s="13"/>
      <c r="B440" s="225"/>
      <c r="C440" s="226"/>
      <c r="D440" s="227" t="s">
        <v>181</v>
      </c>
      <c r="E440" s="228" t="s">
        <v>19</v>
      </c>
      <c r="F440" s="229" t="s">
        <v>604</v>
      </c>
      <c r="G440" s="226"/>
      <c r="H440" s="230">
        <v>33.899999999999999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181</v>
      </c>
      <c r="AU440" s="236" t="s">
        <v>84</v>
      </c>
      <c r="AV440" s="13" t="s">
        <v>84</v>
      </c>
      <c r="AW440" s="13" t="s">
        <v>35</v>
      </c>
      <c r="AX440" s="13" t="s">
        <v>74</v>
      </c>
      <c r="AY440" s="236" t="s">
        <v>170</v>
      </c>
    </row>
    <row r="441" s="14" customFormat="1">
      <c r="A441" s="14"/>
      <c r="B441" s="237"/>
      <c r="C441" s="238"/>
      <c r="D441" s="227" t="s">
        <v>181</v>
      </c>
      <c r="E441" s="239" t="s">
        <v>19</v>
      </c>
      <c r="F441" s="240" t="s">
        <v>184</v>
      </c>
      <c r="G441" s="238"/>
      <c r="H441" s="241">
        <v>33.899999999999999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181</v>
      </c>
      <c r="AU441" s="247" t="s">
        <v>84</v>
      </c>
      <c r="AV441" s="14" t="s">
        <v>177</v>
      </c>
      <c r="AW441" s="14" t="s">
        <v>35</v>
      </c>
      <c r="AX441" s="14" t="s">
        <v>82</v>
      </c>
      <c r="AY441" s="247" t="s">
        <v>170</v>
      </c>
    </row>
    <row r="442" s="2" customFormat="1" ht="21.75" customHeight="1">
      <c r="A442" s="40"/>
      <c r="B442" s="41"/>
      <c r="C442" s="207" t="s">
        <v>605</v>
      </c>
      <c r="D442" s="207" t="s">
        <v>173</v>
      </c>
      <c r="E442" s="208" t="s">
        <v>606</v>
      </c>
      <c r="F442" s="209" t="s">
        <v>607</v>
      </c>
      <c r="G442" s="210" t="s">
        <v>115</v>
      </c>
      <c r="H442" s="211">
        <v>3</v>
      </c>
      <c r="I442" s="212"/>
      <c r="J442" s="213">
        <f>ROUND(I442*H442,2)</f>
        <v>0</v>
      </c>
      <c r="K442" s="209" t="s">
        <v>176</v>
      </c>
      <c r="L442" s="46"/>
      <c r="M442" s="214" t="s">
        <v>19</v>
      </c>
      <c r="N442" s="215" t="s">
        <v>45</v>
      </c>
      <c r="O442" s="86"/>
      <c r="P442" s="216">
        <f>O442*H442</f>
        <v>0</v>
      </c>
      <c r="Q442" s="216">
        <v>0</v>
      </c>
      <c r="R442" s="216">
        <f>Q442*H442</f>
        <v>0</v>
      </c>
      <c r="S442" s="216">
        <v>0.00029</v>
      </c>
      <c r="T442" s="217">
        <f>S442*H442</f>
        <v>0.00087000000000000001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8" t="s">
        <v>320</v>
      </c>
      <c r="AT442" s="218" t="s">
        <v>173</v>
      </c>
      <c r="AU442" s="218" t="s">
        <v>84</v>
      </c>
      <c r="AY442" s="19" t="s">
        <v>170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19" t="s">
        <v>82</v>
      </c>
      <c r="BK442" s="219">
        <f>ROUND(I442*H442,2)</f>
        <v>0</v>
      </c>
      <c r="BL442" s="19" t="s">
        <v>320</v>
      </c>
      <c r="BM442" s="218" t="s">
        <v>608</v>
      </c>
    </row>
    <row r="443" s="2" customFormat="1">
      <c r="A443" s="40"/>
      <c r="B443" s="41"/>
      <c r="C443" s="42"/>
      <c r="D443" s="220" t="s">
        <v>179</v>
      </c>
      <c r="E443" s="42"/>
      <c r="F443" s="221" t="s">
        <v>609</v>
      </c>
      <c r="G443" s="42"/>
      <c r="H443" s="42"/>
      <c r="I443" s="222"/>
      <c r="J443" s="42"/>
      <c r="K443" s="42"/>
      <c r="L443" s="46"/>
      <c r="M443" s="223"/>
      <c r="N443" s="22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179</v>
      </c>
      <c r="AU443" s="19" t="s">
        <v>84</v>
      </c>
    </row>
    <row r="444" s="15" customFormat="1">
      <c r="A444" s="15"/>
      <c r="B444" s="248"/>
      <c r="C444" s="249"/>
      <c r="D444" s="227" t="s">
        <v>181</v>
      </c>
      <c r="E444" s="250" t="s">
        <v>19</v>
      </c>
      <c r="F444" s="251" t="s">
        <v>291</v>
      </c>
      <c r="G444" s="249"/>
      <c r="H444" s="250" t="s">
        <v>19</v>
      </c>
      <c r="I444" s="252"/>
      <c r="J444" s="249"/>
      <c r="K444" s="249"/>
      <c r="L444" s="253"/>
      <c r="M444" s="254"/>
      <c r="N444" s="255"/>
      <c r="O444" s="255"/>
      <c r="P444" s="255"/>
      <c r="Q444" s="255"/>
      <c r="R444" s="255"/>
      <c r="S444" s="255"/>
      <c r="T444" s="25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7" t="s">
        <v>181</v>
      </c>
      <c r="AU444" s="257" t="s">
        <v>84</v>
      </c>
      <c r="AV444" s="15" t="s">
        <v>82</v>
      </c>
      <c r="AW444" s="15" t="s">
        <v>35</v>
      </c>
      <c r="AX444" s="15" t="s">
        <v>74</v>
      </c>
      <c r="AY444" s="257" t="s">
        <v>170</v>
      </c>
    </row>
    <row r="445" s="13" customFormat="1">
      <c r="A445" s="13"/>
      <c r="B445" s="225"/>
      <c r="C445" s="226"/>
      <c r="D445" s="227" t="s">
        <v>181</v>
      </c>
      <c r="E445" s="228" t="s">
        <v>19</v>
      </c>
      <c r="F445" s="229" t="s">
        <v>610</v>
      </c>
      <c r="G445" s="226"/>
      <c r="H445" s="230">
        <v>3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181</v>
      </c>
      <c r="AU445" s="236" t="s">
        <v>84</v>
      </c>
      <c r="AV445" s="13" t="s">
        <v>84</v>
      </c>
      <c r="AW445" s="13" t="s">
        <v>35</v>
      </c>
      <c r="AX445" s="13" t="s">
        <v>74</v>
      </c>
      <c r="AY445" s="236" t="s">
        <v>170</v>
      </c>
    </row>
    <row r="446" s="14" customFormat="1">
      <c r="A446" s="14"/>
      <c r="B446" s="237"/>
      <c r="C446" s="238"/>
      <c r="D446" s="227" t="s">
        <v>181</v>
      </c>
      <c r="E446" s="239" t="s">
        <v>19</v>
      </c>
      <c r="F446" s="240" t="s">
        <v>184</v>
      </c>
      <c r="G446" s="238"/>
      <c r="H446" s="241">
        <v>3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181</v>
      </c>
      <c r="AU446" s="247" t="s">
        <v>84</v>
      </c>
      <c r="AV446" s="14" t="s">
        <v>177</v>
      </c>
      <c r="AW446" s="14" t="s">
        <v>35</v>
      </c>
      <c r="AX446" s="14" t="s">
        <v>82</v>
      </c>
      <c r="AY446" s="247" t="s">
        <v>170</v>
      </c>
    </row>
    <row r="447" s="2" customFormat="1" ht="24.15" customHeight="1">
      <c r="A447" s="40"/>
      <c r="B447" s="41"/>
      <c r="C447" s="207" t="s">
        <v>611</v>
      </c>
      <c r="D447" s="207" t="s">
        <v>173</v>
      </c>
      <c r="E447" s="208" t="s">
        <v>612</v>
      </c>
      <c r="F447" s="209" t="s">
        <v>613</v>
      </c>
      <c r="G447" s="210" t="s">
        <v>115</v>
      </c>
      <c r="H447" s="211">
        <v>27</v>
      </c>
      <c r="I447" s="212"/>
      <c r="J447" s="213">
        <f>ROUND(I447*H447,2)</f>
        <v>0</v>
      </c>
      <c r="K447" s="209" t="s">
        <v>176</v>
      </c>
      <c r="L447" s="46"/>
      <c r="M447" s="214" t="s">
        <v>19</v>
      </c>
      <c r="N447" s="215" t="s">
        <v>45</v>
      </c>
      <c r="O447" s="86"/>
      <c r="P447" s="216">
        <f>O447*H447</f>
        <v>0</v>
      </c>
      <c r="Q447" s="216">
        <v>0.00044000000000000002</v>
      </c>
      <c r="R447" s="216">
        <f>Q447*H447</f>
        <v>0.01188</v>
      </c>
      <c r="S447" s="216">
        <v>0</v>
      </c>
      <c r="T447" s="21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8" t="s">
        <v>320</v>
      </c>
      <c r="AT447" s="218" t="s">
        <v>173</v>
      </c>
      <c r="AU447" s="218" t="s">
        <v>84</v>
      </c>
      <c r="AY447" s="19" t="s">
        <v>170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19" t="s">
        <v>82</v>
      </c>
      <c r="BK447" s="219">
        <f>ROUND(I447*H447,2)</f>
        <v>0</v>
      </c>
      <c r="BL447" s="19" t="s">
        <v>320</v>
      </c>
      <c r="BM447" s="218" t="s">
        <v>614</v>
      </c>
    </row>
    <row r="448" s="2" customFormat="1">
      <c r="A448" s="40"/>
      <c r="B448" s="41"/>
      <c r="C448" s="42"/>
      <c r="D448" s="220" t="s">
        <v>179</v>
      </c>
      <c r="E448" s="42"/>
      <c r="F448" s="221" t="s">
        <v>615</v>
      </c>
      <c r="G448" s="42"/>
      <c r="H448" s="42"/>
      <c r="I448" s="222"/>
      <c r="J448" s="42"/>
      <c r="K448" s="42"/>
      <c r="L448" s="46"/>
      <c r="M448" s="223"/>
      <c r="N448" s="224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179</v>
      </c>
      <c r="AU448" s="19" t="s">
        <v>84</v>
      </c>
    </row>
    <row r="449" s="13" customFormat="1">
      <c r="A449" s="13"/>
      <c r="B449" s="225"/>
      <c r="C449" s="226"/>
      <c r="D449" s="227" t="s">
        <v>181</v>
      </c>
      <c r="E449" s="228" t="s">
        <v>19</v>
      </c>
      <c r="F449" s="229" t="s">
        <v>616</v>
      </c>
      <c r="G449" s="226"/>
      <c r="H449" s="230">
        <v>10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181</v>
      </c>
      <c r="AU449" s="236" t="s">
        <v>84</v>
      </c>
      <c r="AV449" s="13" t="s">
        <v>84</v>
      </c>
      <c r="AW449" s="13" t="s">
        <v>35</v>
      </c>
      <c r="AX449" s="13" t="s">
        <v>74</v>
      </c>
      <c r="AY449" s="236" t="s">
        <v>170</v>
      </c>
    </row>
    <row r="450" s="13" customFormat="1">
      <c r="A450" s="13"/>
      <c r="B450" s="225"/>
      <c r="C450" s="226"/>
      <c r="D450" s="227" t="s">
        <v>181</v>
      </c>
      <c r="E450" s="228" t="s">
        <v>19</v>
      </c>
      <c r="F450" s="229" t="s">
        <v>617</v>
      </c>
      <c r="G450" s="226"/>
      <c r="H450" s="230">
        <v>9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181</v>
      </c>
      <c r="AU450" s="236" t="s">
        <v>84</v>
      </c>
      <c r="AV450" s="13" t="s">
        <v>84</v>
      </c>
      <c r="AW450" s="13" t="s">
        <v>35</v>
      </c>
      <c r="AX450" s="13" t="s">
        <v>74</v>
      </c>
      <c r="AY450" s="236" t="s">
        <v>170</v>
      </c>
    </row>
    <row r="451" s="13" customFormat="1">
      <c r="A451" s="13"/>
      <c r="B451" s="225"/>
      <c r="C451" s="226"/>
      <c r="D451" s="227" t="s">
        <v>181</v>
      </c>
      <c r="E451" s="228" t="s">
        <v>19</v>
      </c>
      <c r="F451" s="229" t="s">
        <v>618</v>
      </c>
      <c r="G451" s="226"/>
      <c r="H451" s="230">
        <v>8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181</v>
      </c>
      <c r="AU451" s="236" t="s">
        <v>84</v>
      </c>
      <c r="AV451" s="13" t="s">
        <v>84</v>
      </c>
      <c r="AW451" s="13" t="s">
        <v>35</v>
      </c>
      <c r="AX451" s="13" t="s">
        <v>74</v>
      </c>
      <c r="AY451" s="236" t="s">
        <v>170</v>
      </c>
    </row>
    <row r="452" s="14" customFormat="1">
      <c r="A452" s="14"/>
      <c r="B452" s="237"/>
      <c r="C452" s="238"/>
      <c r="D452" s="227" t="s">
        <v>181</v>
      </c>
      <c r="E452" s="239" t="s">
        <v>19</v>
      </c>
      <c r="F452" s="240" t="s">
        <v>184</v>
      </c>
      <c r="G452" s="238"/>
      <c r="H452" s="241">
        <v>27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181</v>
      </c>
      <c r="AU452" s="247" t="s">
        <v>84</v>
      </c>
      <c r="AV452" s="14" t="s">
        <v>177</v>
      </c>
      <c r="AW452" s="14" t="s">
        <v>35</v>
      </c>
      <c r="AX452" s="14" t="s">
        <v>82</v>
      </c>
      <c r="AY452" s="247" t="s">
        <v>170</v>
      </c>
    </row>
    <row r="453" s="2" customFormat="1" ht="24.15" customHeight="1">
      <c r="A453" s="40"/>
      <c r="B453" s="41"/>
      <c r="C453" s="207" t="s">
        <v>619</v>
      </c>
      <c r="D453" s="207" t="s">
        <v>173</v>
      </c>
      <c r="E453" s="208" t="s">
        <v>620</v>
      </c>
      <c r="F453" s="209" t="s">
        <v>621</v>
      </c>
      <c r="G453" s="210" t="s">
        <v>115</v>
      </c>
      <c r="H453" s="211">
        <v>11</v>
      </c>
      <c r="I453" s="212"/>
      <c r="J453" s="213">
        <f>ROUND(I453*H453,2)</f>
        <v>0</v>
      </c>
      <c r="K453" s="209" t="s">
        <v>176</v>
      </c>
      <c r="L453" s="46"/>
      <c r="M453" s="214" t="s">
        <v>19</v>
      </c>
      <c r="N453" s="215" t="s">
        <v>45</v>
      </c>
      <c r="O453" s="86"/>
      <c r="P453" s="216">
        <f>O453*H453</f>
        <v>0</v>
      </c>
      <c r="Q453" s="216">
        <v>0.00072999999999999996</v>
      </c>
      <c r="R453" s="216">
        <f>Q453*H453</f>
        <v>0.0080299999999999989</v>
      </c>
      <c r="S453" s="216">
        <v>0</v>
      </c>
      <c r="T453" s="21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8" t="s">
        <v>320</v>
      </c>
      <c r="AT453" s="218" t="s">
        <v>173</v>
      </c>
      <c r="AU453" s="218" t="s">
        <v>84</v>
      </c>
      <c r="AY453" s="19" t="s">
        <v>170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19" t="s">
        <v>82</v>
      </c>
      <c r="BK453" s="219">
        <f>ROUND(I453*H453,2)</f>
        <v>0</v>
      </c>
      <c r="BL453" s="19" t="s">
        <v>320</v>
      </c>
      <c r="BM453" s="218" t="s">
        <v>622</v>
      </c>
    </row>
    <row r="454" s="2" customFormat="1">
      <c r="A454" s="40"/>
      <c r="B454" s="41"/>
      <c r="C454" s="42"/>
      <c r="D454" s="220" t="s">
        <v>179</v>
      </c>
      <c r="E454" s="42"/>
      <c r="F454" s="221" t="s">
        <v>623</v>
      </c>
      <c r="G454" s="42"/>
      <c r="H454" s="42"/>
      <c r="I454" s="222"/>
      <c r="J454" s="42"/>
      <c r="K454" s="42"/>
      <c r="L454" s="46"/>
      <c r="M454" s="223"/>
      <c r="N454" s="224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179</v>
      </c>
      <c r="AU454" s="19" t="s">
        <v>84</v>
      </c>
    </row>
    <row r="455" s="13" customFormat="1">
      <c r="A455" s="13"/>
      <c r="B455" s="225"/>
      <c r="C455" s="226"/>
      <c r="D455" s="227" t="s">
        <v>181</v>
      </c>
      <c r="E455" s="228" t="s">
        <v>19</v>
      </c>
      <c r="F455" s="229" t="s">
        <v>624</v>
      </c>
      <c r="G455" s="226"/>
      <c r="H455" s="230">
        <v>7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181</v>
      </c>
      <c r="AU455" s="236" t="s">
        <v>84</v>
      </c>
      <c r="AV455" s="13" t="s">
        <v>84</v>
      </c>
      <c r="AW455" s="13" t="s">
        <v>35</v>
      </c>
      <c r="AX455" s="13" t="s">
        <v>74</v>
      </c>
      <c r="AY455" s="236" t="s">
        <v>170</v>
      </c>
    </row>
    <row r="456" s="13" customFormat="1">
      <c r="A456" s="13"/>
      <c r="B456" s="225"/>
      <c r="C456" s="226"/>
      <c r="D456" s="227" t="s">
        <v>181</v>
      </c>
      <c r="E456" s="228" t="s">
        <v>19</v>
      </c>
      <c r="F456" s="229" t="s">
        <v>625</v>
      </c>
      <c r="G456" s="226"/>
      <c r="H456" s="230">
        <v>4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181</v>
      </c>
      <c r="AU456" s="236" t="s">
        <v>84</v>
      </c>
      <c r="AV456" s="13" t="s">
        <v>84</v>
      </c>
      <c r="AW456" s="13" t="s">
        <v>35</v>
      </c>
      <c r="AX456" s="13" t="s">
        <v>74</v>
      </c>
      <c r="AY456" s="236" t="s">
        <v>170</v>
      </c>
    </row>
    <row r="457" s="14" customFormat="1">
      <c r="A457" s="14"/>
      <c r="B457" s="237"/>
      <c r="C457" s="238"/>
      <c r="D457" s="227" t="s">
        <v>181</v>
      </c>
      <c r="E457" s="239" t="s">
        <v>19</v>
      </c>
      <c r="F457" s="240" t="s">
        <v>184</v>
      </c>
      <c r="G457" s="238"/>
      <c r="H457" s="241">
        <v>11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181</v>
      </c>
      <c r="AU457" s="247" t="s">
        <v>84</v>
      </c>
      <c r="AV457" s="14" t="s">
        <v>177</v>
      </c>
      <c r="AW457" s="14" t="s">
        <v>35</v>
      </c>
      <c r="AX457" s="14" t="s">
        <v>82</v>
      </c>
      <c r="AY457" s="247" t="s">
        <v>170</v>
      </c>
    </row>
    <row r="458" s="2" customFormat="1" ht="24.15" customHeight="1">
      <c r="A458" s="40"/>
      <c r="B458" s="41"/>
      <c r="C458" s="207" t="s">
        <v>626</v>
      </c>
      <c r="D458" s="207" t="s">
        <v>173</v>
      </c>
      <c r="E458" s="208" t="s">
        <v>627</v>
      </c>
      <c r="F458" s="209" t="s">
        <v>628</v>
      </c>
      <c r="G458" s="210" t="s">
        <v>115</v>
      </c>
      <c r="H458" s="211">
        <v>1</v>
      </c>
      <c r="I458" s="212"/>
      <c r="J458" s="213">
        <f>ROUND(I458*H458,2)</f>
        <v>0</v>
      </c>
      <c r="K458" s="209" t="s">
        <v>176</v>
      </c>
      <c r="L458" s="46"/>
      <c r="M458" s="214" t="s">
        <v>19</v>
      </c>
      <c r="N458" s="215" t="s">
        <v>45</v>
      </c>
      <c r="O458" s="86"/>
      <c r="P458" s="216">
        <f>O458*H458</f>
        <v>0</v>
      </c>
      <c r="Q458" s="216">
        <v>0.00097999999999999997</v>
      </c>
      <c r="R458" s="216">
        <f>Q458*H458</f>
        <v>0.00097999999999999997</v>
      </c>
      <c r="S458" s="216">
        <v>0</v>
      </c>
      <c r="T458" s="217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8" t="s">
        <v>320</v>
      </c>
      <c r="AT458" s="218" t="s">
        <v>173</v>
      </c>
      <c r="AU458" s="218" t="s">
        <v>84</v>
      </c>
      <c r="AY458" s="19" t="s">
        <v>170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19" t="s">
        <v>82</v>
      </c>
      <c r="BK458" s="219">
        <f>ROUND(I458*H458,2)</f>
        <v>0</v>
      </c>
      <c r="BL458" s="19" t="s">
        <v>320</v>
      </c>
      <c r="BM458" s="218" t="s">
        <v>629</v>
      </c>
    </row>
    <row r="459" s="2" customFormat="1">
      <c r="A459" s="40"/>
      <c r="B459" s="41"/>
      <c r="C459" s="42"/>
      <c r="D459" s="220" t="s">
        <v>179</v>
      </c>
      <c r="E459" s="42"/>
      <c r="F459" s="221" t="s">
        <v>630</v>
      </c>
      <c r="G459" s="42"/>
      <c r="H459" s="42"/>
      <c r="I459" s="222"/>
      <c r="J459" s="42"/>
      <c r="K459" s="42"/>
      <c r="L459" s="46"/>
      <c r="M459" s="223"/>
      <c r="N459" s="224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179</v>
      </c>
      <c r="AU459" s="19" t="s">
        <v>84</v>
      </c>
    </row>
    <row r="460" s="13" customFormat="1">
      <c r="A460" s="13"/>
      <c r="B460" s="225"/>
      <c r="C460" s="226"/>
      <c r="D460" s="227" t="s">
        <v>181</v>
      </c>
      <c r="E460" s="228" t="s">
        <v>19</v>
      </c>
      <c r="F460" s="229" t="s">
        <v>631</v>
      </c>
      <c r="G460" s="226"/>
      <c r="H460" s="230">
        <v>1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181</v>
      </c>
      <c r="AU460" s="236" t="s">
        <v>84</v>
      </c>
      <c r="AV460" s="13" t="s">
        <v>84</v>
      </c>
      <c r="AW460" s="13" t="s">
        <v>35</v>
      </c>
      <c r="AX460" s="13" t="s">
        <v>74</v>
      </c>
      <c r="AY460" s="236" t="s">
        <v>170</v>
      </c>
    </row>
    <row r="461" s="14" customFormat="1">
      <c r="A461" s="14"/>
      <c r="B461" s="237"/>
      <c r="C461" s="238"/>
      <c r="D461" s="227" t="s">
        <v>181</v>
      </c>
      <c r="E461" s="239" t="s">
        <v>19</v>
      </c>
      <c r="F461" s="240" t="s">
        <v>184</v>
      </c>
      <c r="G461" s="238"/>
      <c r="H461" s="241">
        <v>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181</v>
      </c>
      <c r="AU461" s="247" t="s">
        <v>84</v>
      </c>
      <c r="AV461" s="14" t="s">
        <v>177</v>
      </c>
      <c r="AW461" s="14" t="s">
        <v>35</v>
      </c>
      <c r="AX461" s="14" t="s">
        <v>82</v>
      </c>
      <c r="AY461" s="247" t="s">
        <v>170</v>
      </c>
    </row>
    <row r="462" s="2" customFormat="1" ht="55.5" customHeight="1">
      <c r="A462" s="40"/>
      <c r="B462" s="41"/>
      <c r="C462" s="207" t="s">
        <v>632</v>
      </c>
      <c r="D462" s="207" t="s">
        <v>173</v>
      </c>
      <c r="E462" s="208" t="s">
        <v>633</v>
      </c>
      <c r="F462" s="209" t="s">
        <v>634</v>
      </c>
      <c r="G462" s="210" t="s">
        <v>115</v>
      </c>
      <c r="H462" s="211">
        <v>38</v>
      </c>
      <c r="I462" s="212"/>
      <c r="J462" s="213">
        <f>ROUND(I462*H462,2)</f>
        <v>0</v>
      </c>
      <c r="K462" s="209" t="s">
        <v>176</v>
      </c>
      <c r="L462" s="46"/>
      <c r="M462" s="214" t="s">
        <v>19</v>
      </c>
      <c r="N462" s="215" t="s">
        <v>45</v>
      </c>
      <c r="O462" s="86"/>
      <c r="P462" s="216">
        <f>O462*H462</f>
        <v>0</v>
      </c>
      <c r="Q462" s="216">
        <v>0.00012</v>
      </c>
      <c r="R462" s="216">
        <f>Q462*H462</f>
        <v>0.0045599999999999998</v>
      </c>
      <c r="S462" s="216">
        <v>0</v>
      </c>
      <c r="T462" s="217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8" t="s">
        <v>320</v>
      </c>
      <c r="AT462" s="218" t="s">
        <v>173</v>
      </c>
      <c r="AU462" s="218" t="s">
        <v>84</v>
      </c>
      <c r="AY462" s="19" t="s">
        <v>170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19" t="s">
        <v>82</v>
      </c>
      <c r="BK462" s="219">
        <f>ROUND(I462*H462,2)</f>
        <v>0</v>
      </c>
      <c r="BL462" s="19" t="s">
        <v>320</v>
      </c>
      <c r="BM462" s="218" t="s">
        <v>635</v>
      </c>
    </row>
    <row r="463" s="2" customFormat="1">
      <c r="A463" s="40"/>
      <c r="B463" s="41"/>
      <c r="C463" s="42"/>
      <c r="D463" s="220" t="s">
        <v>179</v>
      </c>
      <c r="E463" s="42"/>
      <c r="F463" s="221" t="s">
        <v>636</v>
      </c>
      <c r="G463" s="42"/>
      <c r="H463" s="42"/>
      <c r="I463" s="222"/>
      <c r="J463" s="42"/>
      <c r="K463" s="42"/>
      <c r="L463" s="46"/>
      <c r="M463" s="223"/>
      <c r="N463" s="224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179</v>
      </c>
      <c r="AU463" s="19" t="s">
        <v>84</v>
      </c>
    </row>
    <row r="464" s="13" customFormat="1">
      <c r="A464" s="13"/>
      <c r="B464" s="225"/>
      <c r="C464" s="226"/>
      <c r="D464" s="227" t="s">
        <v>181</v>
      </c>
      <c r="E464" s="228" t="s">
        <v>19</v>
      </c>
      <c r="F464" s="229" t="s">
        <v>616</v>
      </c>
      <c r="G464" s="226"/>
      <c r="H464" s="230">
        <v>10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181</v>
      </c>
      <c r="AU464" s="236" t="s">
        <v>84</v>
      </c>
      <c r="AV464" s="13" t="s">
        <v>84</v>
      </c>
      <c r="AW464" s="13" t="s">
        <v>35</v>
      </c>
      <c r="AX464" s="13" t="s">
        <v>74</v>
      </c>
      <c r="AY464" s="236" t="s">
        <v>170</v>
      </c>
    </row>
    <row r="465" s="13" customFormat="1">
      <c r="A465" s="13"/>
      <c r="B465" s="225"/>
      <c r="C465" s="226"/>
      <c r="D465" s="227" t="s">
        <v>181</v>
      </c>
      <c r="E465" s="228" t="s">
        <v>19</v>
      </c>
      <c r="F465" s="229" t="s">
        <v>617</v>
      </c>
      <c r="G465" s="226"/>
      <c r="H465" s="230">
        <v>9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181</v>
      </c>
      <c r="AU465" s="236" t="s">
        <v>84</v>
      </c>
      <c r="AV465" s="13" t="s">
        <v>84</v>
      </c>
      <c r="AW465" s="13" t="s">
        <v>35</v>
      </c>
      <c r="AX465" s="13" t="s">
        <v>74</v>
      </c>
      <c r="AY465" s="236" t="s">
        <v>170</v>
      </c>
    </row>
    <row r="466" s="13" customFormat="1">
      <c r="A466" s="13"/>
      <c r="B466" s="225"/>
      <c r="C466" s="226"/>
      <c r="D466" s="227" t="s">
        <v>181</v>
      </c>
      <c r="E466" s="228" t="s">
        <v>19</v>
      </c>
      <c r="F466" s="229" t="s">
        <v>618</v>
      </c>
      <c r="G466" s="226"/>
      <c r="H466" s="230">
        <v>8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181</v>
      </c>
      <c r="AU466" s="236" t="s">
        <v>84</v>
      </c>
      <c r="AV466" s="13" t="s">
        <v>84</v>
      </c>
      <c r="AW466" s="13" t="s">
        <v>35</v>
      </c>
      <c r="AX466" s="13" t="s">
        <v>74</v>
      </c>
      <c r="AY466" s="236" t="s">
        <v>170</v>
      </c>
    </row>
    <row r="467" s="16" customFormat="1">
      <c r="A467" s="16"/>
      <c r="B467" s="258"/>
      <c r="C467" s="259"/>
      <c r="D467" s="227" t="s">
        <v>181</v>
      </c>
      <c r="E467" s="260" t="s">
        <v>19</v>
      </c>
      <c r="F467" s="261" t="s">
        <v>208</v>
      </c>
      <c r="G467" s="259"/>
      <c r="H467" s="262">
        <v>27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8" t="s">
        <v>181</v>
      </c>
      <c r="AU467" s="268" t="s">
        <v>84</v>
      </c>
      <c r="AV467" s="16" t="s">
        <v>171</v>
      </c>
      <c r="AW467" s="16" t="s">
        <v>35</v>
      </c>
      <c r="AX467" s="16" t="s">
        <v>74</v>
      </c>
      <c r="AY467" s="268" t="s">
        <v>170</v>
      </c>
    </row>
    <row r="468" s="13" customFormat="1">
      <c r="A468" s="13"/>
      <c r="B468" s="225"/>
      <c r="C468" s="226"/>
      <c r="D468" s="227" t="s">
        <v>181</v>
      </c>
      <c r="E468" s="228" t="s">
        <v>19</v>
      </c>
      <c r="F468" s="229" t="s">
        <v>624</v>
      </c>
      <c r="G468" s="226"/>
      <c r="H468" s="230">
        <v>7</v>
      </c>
      <c r="I468" s="231"/>
      <c r="J468" s="226"/>
      <c r="K468" s="226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181</v>
      </c>
      <c r="AU468" s="236" t="s">
        <v>84</v>
      </c>
      <c r="AV468" s="13" t="s">
        <v>84</v>
      </c>
      <c r="AW468" s="13" t="s">
        <v>35</v>
      </c>
      <c r="AX468" s="13" t="s">
        <v>74</v>
      </c>
      <c r="AY468" s="236" t="s">
        <v>170</v>
      </c>
    </row>
    <row r="469" s="13" customFormat="1">
      <c r="A469" s="13"/>
      <c r="B469" s="225"/>
      <c r="C469" s="226"/>
      <c r="D469" s="227" t="s">
        <v>181</v>
      </c>
      <c r="E469" s="228" t="s">
        <v>19</v>
      </c>
      <c r="F469" s="229" t="s">
        <v>625</v>
      </c>
      <c r="G469" s="226"/>
      <c r="H469" s="230">
        <v>4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181</v>
      </c>
      <c r="AU469" s="236" t="s">
        <v>84</v>
      </c>
      <c r="AV469" s="13" t="s">
        <v>84</v>
      </c>
      <c r="AW469" s="13" t="s">
        <v>35</v>
      </c>
      <c r="AX469" s="13" t="s">
        <v>74</v>
      </c>
      <c r="AY469" s="236" t="s">
        <v>170</v>
      </c>
    </row>
    <row r="470" s="16" customFormat="1">
      <c r="A470" s="16"/>
      <c r="B470" s="258"/>
      <c r="C470" s="259"/>
      <c r="D470" s="227" t="s">
        <v>181</v>
      </c>
      <c r="E470" s="260" t="s">
        <v>19</v>
      </c>
      <c r="F470" s="261" t="s">
        <v>208</v>
      </c>
      <c r="G470" s="259"/>
      <c r="H470" s="262">
        <v>11</v>
      </c>
      <c r="I470" s="263"/>
      <c r="J470" s="259"/>
      <c r="K470" s="259"/>
      <c r="L470" s="264"/>
      <c r="M470" s="265"/>
      <c r="N470" s="266"/>
      <c r="O470" s="266"/>
      <c r="P470" s="266"/>
      <c r="Q470" s="266"/>
      <c r="R470" s="266"/>
      <c r="S470" s="266"/>
      <c r="T470" s="267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68" t="s">
        <v>181</v>
      </c>
      <c r="AU470" s="268" t="s">
        <v>84</v>
      </c>
      <c r="AV470" s="16" t="s">
        <v>171</v>
      </c>
      <c r="AW470" s="16" t="s">
        <v>35</v>
      </c>
      <c r="AX470" s="16" t="s">
        <v>74</v>
      </c>
      <c r="AY470" s="268" t="s">
        <v>170</v>
      </c>
    </row>
    <row r="471" s="14" customFormat="1">
      <c r="A471" s="14"/>
      <c r="B471" s="237"/>
      <c r="C471" s="238"/>
      <c r="D471" s="227" t="s">
        <v>181</v>
      </c>
      <c r="E471" s="239" t="s">
        <v>19</v>
      </c>
      <c r="F471" s="240" t="s">
        <v>184</v>
      </c>
      <c r="G471" s="238"/>
      <c r="H471" s="241">
        <v>38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181</v>
      </c>
      <c r="AU471" s="247" t="s">
        <v>84</v>
      </c>
      <c r="AV471" s="14" t="s">
        <v>177</v>
      </c>
      <c r="AW471" s="14" t="s">
        <v>35</v>
      </c>
      <c r="AX471" s="14" t="s">
        <v>82</v>
      </c>
      <c r="AY471" s="247" t="s">
        <v>170</v>
      </c>
    </row>
    <row r="472" s="2" customFormat="1" ht="55.5" customHeight="1">
      <c r="A472" s="40"/>
      <c r="B472" s="41"/>
      <c r="C472" s="207" t="s">
        <v>637</v>
      </c>
      <c r="D472" s="207" t="s">
        <v>173</v>
      </c>
      <c r="E472" s="208" t="s">
        <v>638</v>
      </c>
      <c r="F472" s="209" t="s">
        <v>639</v>
      </c>
      <c r="G472" s="210" t="s">
        <v>115</v>
      </c>
      <c r="H472" s="211">
        <v>1</v>
      </c>
      <c r="I472" s="212"/>
      <c r="J472" s="213">
        <f>ROUND(I472*H472,2)</f>
        <v>0</v>
      </c>
      <c r="K472" s="209" t="s">
        <v>176</v>
      </c>
      <c r="L472" s="46"/>
      <c r="M472" s="214" t="s">
        <v>19</v>
      </c>
      <c r="N472" s="215" t="s">
        <v>45</v>
      </c>
      <c r="O472" s="86"/>
      <c r="P472" s="216">
        <f>O472*H472</f>
        <v>0</v>
      </c>
      <c r="Q472" s="216">
        <v>0.00016000000000000001</v>
      </c>
      <c r="R472" s="216">
        <f>Q472*H472</f>
        <v>0.00016000000000000001</v>
      </c>
      <c r="S472" s="216">
        <v>0</v>
      </c>
      <c r="T472" s="21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8" t="s">
        <v>320</v>
      </c>
      <c r="AT472" s="218" t="s">
        <v>173</v>
      </c>
      <c r="AU472" s="218" t="s">
        <v>84</v>
      </c>
      <c r="AY472" s="19" t="s">
        <v>170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19" t="s">
        <v>82</v>
      </c>
      <c r="BK472" s="219">
        <f>ROUND(I472*H472,2)</f>
        <v>0</v>
      </c>
      <c r="BL472" s="19" t="s">
        <v>320</v>
      </c>
      <c r="BM472" s="218" t="s">
        <v>640</v>
      </c>
    </row>
    <row r="473" s="2" customFormat="1">
      <c r="A473" s="40"/>
      <c r="B473" s="41"/>
      <c r="C473" s="42"/>
      <c r="D473" s="220" t="s">
        <v>179</v>
      </c>
      <c r="E473" s="42"/>
      <c r="F473" s="221" t="s">
        <v>641</v>
      </c>
      <c r="G473" s="42"/>
      <c r="H473" s="42"/>
      <c r="I473" s="222"/>
      <c r="J473" s="42"/>
      <c r="K473" s="42"/>
      <c r="L473" s="46"/>
      <c r="M473" s="223"/>
      <c r="N473" s="224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179</v>
      </c>
      <c r="AU473" s="19" t="s">
        <v>84</v>
      </c>
    </row>
    <row r="474" s="13" customFormat="1">
      <c r="A474" s="13"/>
      <c r="B474" s="225"/>
      <c r="C474" s="226"/>
      <c r="D474" s="227" t="s">
        <v>181</v>
      </c>
      <c r="E474" s="228" t="s">
        <v>19</v>
      </c>
      <c r="F474" s="229" t="s">
        <v>631</v>
      </c>
      <c r="G474" s="226"/>
      <c r="H474" s="230">
        <v>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181</v>
      </c>
      <c r="AU474" s="236" t="s">
        <v>84</v>
      </c>
      <c r="AV474" s="13" t="s">
        <v>84</v>
      </c>
      <c r="AW474" s="13" t="s">
        <v>35</v>
      </c>
      <c r="AX474" s="13" t="s">
        <v>74</v>
      </c>
      <c r="AY474" s="236" t="s">
        <v>170</v>
      </c>
    </row>
    <row r="475" s="14" customFormat="1">
      <c r="A475" s="14"/>
      <c r="B475" s="237"/>
      <c r="C475" s="238"/>
      <c r="D475" s="227" t="s">
        <v>181</v>
      </c>
      <c r="E475" s="239" t="s">
        <v>19</v>
      </c>
      <c r="F475" s="240" t="s">
        <v>184</v>
      </c>
      <c r="G475" s="238"/>
      <c r="H475" s="241">
        <v>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181</v>
      </c>
      <c r="AU475" s="247" t="s">
        <v>84</v>
      </c>
      <c r="AV475" s="14" t="s">
        <v>177</v>
      </c>
      <c r="AW475" s="14" t="s">
        <v>35</v>
      </c>
      <c r="AX475" s="14" t="s">
        <v>82</v>
      </c>
      <c r="AY475" s="247" t="s">
        <v>170</v>
      </c>
    </row>
    <row r="476" s="2" customFormat="1" ht="24.15" customHeight="1">
      <c r="A476" s="40"/>
      <c r="B476" s="41"/>
      <c r="C476" s="207" t="s">
        <v>642</v>
      </c>
      <c r="D476" s="207" t="s">
        <v>173</v>
      </c>
      <c r="E476" s="208" t="s">
        <v>643</v>
      </c>
      <c r="F476" s="209" t="s">
        <v>644</v>
      </c>
      <c r="G476" s="210" t="s">
        <v>115</v>
      </c>
      <c r="H476" s="211">
        <v>43.899999999999999</v>
      </c>
      <c r="I476" s="212"/>
      <c r="J476" s="213">
        <f>ROUND(I476*H476,2)</f>
        <v>0</v>
      </c>
      <c r="K476" s="209" t="s">
        <v>176</v>
      </c>
      <c r="L476" s="46"/>
      <c r="M476" s="214" t="s">
        <v>19</v>
      </c>
      <c r="N476" s="215" t="s">
        <v>45</v>
      </c>
      <c r="O476" s="86"/>
      <c r="P476" s="216">
        <f>O476*H476</f>
        <v>0</v>
      </c>
      <c r="Q476" s="216">
        <v>0</v>
      </c>
      <c r="R476" s="216">
        <f>Q476*H476</f>
        <v>0</v>
      </c>
      <c r="S476" s="216">
        <v>0.00024000000000000001</v>
      </c>
      <c r="T476" s="217">
        <f>S476*H476</f>
        <v>0.010536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8" t="s">
        <v>320</v>
      </c>
      <c r="AT476" s="218" t="s">
        <v>173</v>
      </c>
      <c r="AU476" s="218" t="s">
        <v>84</v>
      </c>
      <c r="AY476" s="19" t="s">
        <v>170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19" t="s">
        <v>82</v>
      </c>
      <c r="BK476" s="219">
        <f>ROUND(I476*H476,2)</f>
        <v>0</v>
      </c>
      <c r="BL476" s="19" t="s">
        <v>320</v>
      </c>
      <c r="BM476" s="218" t="s">
        <v>645</v>
      </c>
    </row>
    <row r="477" s="2" customFormat="1">
      <c r="A477" s="40"/>
      <c r="B477" s="41"/>
      <c r="C477" s="42"/>
      <c r="D477" s="220" t="s">
        <v>179</v>
      </c>
      <c r="E477" s="42"/>
      <c r="F477" s="221" t="s">
        <v>646</v>
      </c>
      <c r="G477" s="42"/>
      <c r="H477" s="42"/>
      <c r="I477" s="222"/>
      <c r="J477" s="42"/>
      <c r="K477" s="42"/>
      <c r="L477" s="46"/>
      <c r="M477" s="223"/>
      <c r="N477" s="224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179</v>
      </c>
      <c r="AU477" s="19" t="s">
        <v>84</v>
      </c>
    </row>
    <row r="478" s="15" customFormat="1">
      <c r="A478" s="15"/>
      <c r="B478" s="248"/>
      <c r="C478" s="249"/>
      <c r="D478" s="227" t="s">
        <v>181</v>
      </c>
      <c r="E478" s="250" t="s">
        <v>19</v>
      </c>
      <c r="F478" s="251" t="s">
        <v>647</v>
      </c>
      <c r="G478" s="249"/>
      <c r="H478" s="250" t="s">
        <v>19</v>
      </c>
      <c r="I478" s="252"/>
      <c r="J478" s="249"/>
      <c r="K478" s="249"/>
      <c r="L478" s="253"/>
      <c r="M478" s="254"/>
      <c r="N478" s="255"/>
      <c r="O478" s="255"/>
      <c r="P478" s="255"/>
      <c r="Q478" s="255"/>
      <c r="R478" s="255"/>
      <c r="S478" s="255"/>
      <c r="T478" s="25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7" t="s">
        <v>181</v>
      </c>
      <c r="AU478" s="257" t="s">
        <v>84</v>
      </c>
      <c r="AV478" s="15" t="s">
        <v>82</v>
      </c>
      <c r="AW478" s="15" t="s">
        <v>35</v>
      </c>
      <c r="AX478" s="15" t="s">
        <v>74</v>
      </c>
      <c r="AY478" s="257" t="s">
        <v>170</v>
      </c>
    </row>
    <row r="479" s="13" customFormat="1">
      <c r="A479" s="13"/>
      <c r="B479" s="225"/>
      <c r="C479" s="226"/>
      <c r="D479" s="227" t="s">
        <v>181</v>
      </c>
      <c r="E479" s="228" t="s">
        <v>19</v>
      </c>
      <c r="F479" s="229" t="s">
        <v>597</v>
      </c>
      <c r="G479" s="226"/>
      <c r="H479" s="230">
        <v>7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181</v>
      </c>
      <c r="AU479" s="236" t="s">
        <v>84</v>
      </c>
      <c r="AV479" s="13" t="s">
        <v>84</v>
      </c>
      <c r="AW479" s="13" t="s">
        <v>35</v>
      </c>
      <c r="AX479" s="13" t="s">
        <v>74</v>
      </c>
      <c r="AY479" s="236" t="s">
        <v>170</v>
      </c>
    </row>
    <row r="480" s="16" customFormat="1">
      <c r="A480" s="16"/>
      <c r="B480" s="258"/>
      <c r="C480" s="259"/>
      <c r="D480" s="227" t="s">
        <v>181</v>
      </c>
      <c r="E480" s="260" t="s">
        <v>19</v>
      </c>
      <c r="F480" s="261" t="s">
        <v>208</v>
      </c>
      <c r="G480" s="259"/>
      <c r="H480" s="262">
        <v>7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268" t="s">
        <v>181</v>
      </c>
      <c r="AU480" s="268" t="s">
        <v>84</v>
      </c>
      <c r="AV480" s="16" t="s">
        <v>171</v>
      </c>
      <c r="AW480" s="16" t="s">
        <v>35</v>
      </c>
      <c r="AX480" s="16" t="s">
        <v>74</v>
      </c>
      <c r="AY480" s="268" t="s">
        <v>170</v>
      </c>
    </row>
    <row r="481" s="15" customFormat="1">
      <c r="A481" s="15"/>
      <c r="B481" s="248"/>
      <c r="C481" s="249"/>
      <c r="D481" s="227" t="s">
        <v>181</v>
      </c>
      <c r="E481" s="250" t="s">
        <v>19</v>
      </c>
      <c r="F481" s="251" t="s">
        <v>648</v>
      </c>
      <c r="G481" s="249"/>
      <c r="H481" s="250" t="s">
        <v>19</v>
      </c>
      <c r="I481" s="252"/>
      <c r="J481" s="249"/>
      <c r="K481" s="249"/>
      <c r="L481" s="253"/>
      <c r="M481" s="254"/>
      <c r="N481" s="255"/>
      <c r="O481" s="255"/>
      <c r="P481" s="255"/>
      <c r="Q481" s="255"/>
      <c r="R481" s="255"/>
      <c r="S481" s="255"/>
      <c r="T481" s="25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7" t="s">
        <v>181</v>
      </c>
      <c r="AU481" s="257" t="s">
        <v>84</v>
      </c>
      <c r="AV481" s="15" t="s">
        <v>82</v>
      </c>
      <c r="AW481" s="15" t="s">
        <v>35</v>
      </c>
      <c r="AX481" s="15" t="s">
        <v>74</v>
      </c>
      <c r="AY481" s="257" t="s">
        <v>170</v>
      </c>
    </row>
    <row r="482" s="13" customFormat="1">
      <c r="A482" s="13"/>
      <c r="B482" s="225"/>
      <c r="C482" s="226"/>
      <c r="D482" s="227" t="s">
        <v>181</v>
      </c>
      <c r="E482" s="228" t="s">
        <v>19</v>
      </c>
      <c r="F482" s="229" t="s">
        <v>604</v>
      </c>
      <c r="G482" s="226"/>
      <c r="H482" s="230">
        <v>33.899999999999999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181</v>
      </c>
      <c r="AU482" s="236" t="s">
        <v>84</v>
      </c>
      <c r="AV482" s="13" t="s">
        <v>84</v>
      </c>
      <c r="AW482" s="13" t="s">
        <v>35</v>
      </c>
      <c r="AX482" s="13" t="s">
        <v>74</v>
      </c>
      <c r="AY482" s="236" t="s">
        <v>170</v>
      </c>
    </row>
    <row r="483" s="16" customFormat="1">
      <c r="A483" s="16"/>
      <c r="B483" s="258"/>
      <c r="C483" s="259"/>
      <c r="D483" s="227" t="s">
        <v>181</v>
      </c>
      <c r="E483" s="260" t="s">
        <v>19</v>
      </c>
      <c r="F483" s="261" t="s">
        <v>208</v>
      </c>
      <c r="G483" s="259"/>
      <c r="H483" s="262">
        <v>33.899999999999999</v>
      </c>
      <c r="I483" s="263"/>
      <c r="J483" s="259"/>
      <c r="K483" s="259"/>
      <c r="L483" s="264"/>
      <c r="M483" s="265"/>
      <c r="N483" s="266"/>
      <c r="O483" s="266"/>
      <c r="P483" s="266"/>
      <c r="Q483" s="266"/>
      <c r="R483" s="266"/>
      <c r="S483" s="266"/>
      <c r="T483" s="267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68" t="s">
        <v>181</v>
      </c>
      <c r="AU483" s="268" t="s">
        <v>84</v>
      </c>
      <c r="AV483" s="16" t="s">
        <v>171</v>
      </c>
      <c r="AW483" s="16" t="s">
        <v>35</v>
      </c>
      <c r="AX483" s="16" t="s">
        <v>74</v>
      </c>
      <c r="AY483" s="268" t="s">
        <v>170</v>
      </c>
    </row>
    <row r="484" s="15" customFormat="1">
      <c r="A484" s="15"/>
      <c r="B484" s="248"/>
      <c r="C484" s="249"/>
      <c r="D484" s="227" t="s">
        <v>181</v>
      </c>
      <c r="E484" s="250" t="s">
        <v>19</v>
      </c>
      <c r="F484" s="251" t="s">
        <v>649</v>
      </c>
      <c r="G484" s="249"/>
      <c r="H484" s="250" t="s">
        <v>19</v>
      </c>
      <c r="I484" s="252"/>
      <c r="J484" s="249"/>
      <c r="K484" s="249"/>
      <c r="L484" s="253"/>
      <c r="M484" s="254"/>
      <c r="N484" s="255"/>
      <c r="O484" s="255"/>
      <c r="P484" s="255"/>
      <c r="Q484" s="255"/>
      <c r="R484" s="255"/>
      <c r="S484" s="255"/>
      <c r="T484" s="25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7" t="s">
        <v>181</v>
      </c>
      <c r="AU484" s="257" t="s">
        <v>84</v>
      </c>
      <c r="AV484" s="15" t="s">
        <v>82</v>
      </c>
      <c r="AW484" s="15" t="s">
        <v>35</v>
      </c>
      <c r="AX484" s="15" t="s">
        <v>74</v>
      </c>
      <c r="AY484" s="257" t="s">
        <v>170</v>
      </c>
    </row>
    <row r="485" s="13" customFormat="1">
      <c r="A485" s="13"/>
      <c r="B485" s="225"/>
      <c r="C485" s="226"/>
      <c r="D485" s="227" t="s">
        <v>181</v>
      </c>
      <c r="E485" s="228" t="s">
        <v>19</v>
      </c>
      <c r="F485" s="229" t="s">
        <v>610</v>
      </c>
      <c r="G485" s="226"/>
      <c r="H485" s="230">
        <v>3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181</v>
      </c>
      <c r="AU485" s="236" t="s">
        <v>84</v>
      </c>
      <c r="AV485" s="13" t="s">
        <v>84</v>
      </c>
      <c r="AW485" s="13" t="s">
        <v>35</v>
      </c>
      <c r="AX485" s="13" t="s">
        <v>74</v>
      </c>
      <c r="AY485" s="236" t="s">
        <v>170</v>
      </c>
    </row>
    <row r="486" s="16" customFormat="1">
      <c r="A486" s="16"/>
      <c r="B486" s="258"/>
      <c r="C486" s="259"/>
      <c r="D486" s="227" t="s">
        <v>181</v>
      </c>
      <c r="E486" s="260" t="s">
        <v>19</v>
      </c>
      <c r="F486" s="261" t="s">
        <v>208</v>
      </c>
      <c r="G486" s="259"/>
      <c r="H486" s="262">
        <v>3</v>
      </c>
      <c r="I486" s="263"/>
      <c r="J486" s="259"/>
      <c r="K486" s="259"/>
      <c r="L486" s="264"/>
      <c r="M486" s="265"/>
      <c r="N486" s="266"/>
      <c r="O486" s="266"/>
      <c r="P486" s="266"/>
      <c r="Q486" s="266"/>
      <c r="R486" s="266"/>
      <c r="S486" s="266"/>
      <c r="T486" s="267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68" t="s">
        <v>181</v>
      </c>
      <c r="AU486" s="268" t="s">
        <v>84</v>
      </c>
      <c r="AV486" s="16" t="s">
        <v>171</v>
      </c>
      <c r="AW486" s="16" t="s">
        <v>35</v>
      </c>
      <c r="AX486" s="16" t="s">
        <v>74</v>
      </c>
      <c r="AY486" s="268" t="s">
        <v>170</v>
      </c>
    </row>
    <row r="487" s="14" customFormat="1">
      <c r="A487" s="14"/>
      <c r="B487" s="237"/>
      <c r="C487" s="238"/>
      <c r="D487" s="227" t="s">
        <v>181</v>
      </c>
      <c r="E487" s="239" t="s">
        <v>19</v>
      </c>
      <c r="F487" s="240" t="s">
        <v>184</v>
      </c>
      <c r="G487" s="238"/>
      <c r="H487" s="241">
        <v>43.899999999999999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181</v>
      </c>
      <c r="AU487" s="247" t="s">
        <v>84</v>
      </c>
      <c r="AV487" s="14" t="s">
        <v>177</v>
      </c>
      <c r="AW487" s="14" t="s">
        <v>35</v>
      </c>
      <c r="AX487" s="14" t="s">
        <v>82</v>
      </c>
      <c r="AY487" s="247" t="s">
        <v>170</v>
      </c>
    </row>
    <row r="488" s="2" customFormat="1" ht="24.15" customHeight="1">
      <c r="A488" s="40"/>
      <c r="B488" s="41"/>
      <c r="C488" s="207" t="s">
        <v>650</v>
      </c>
      <c r="D488" s="207" t="s">
        <v>173</v>
      </c>
      <c r="E488" s="208" t="s">
        <v>651</v>
      </c>
      <c r="F488" s="209" t="s">
        <v>652</v>
      </c>
      <c r="G488" s="210" t="s">
        <v>203</v>
      </c>
      <c r="H488" s="211">
        <v>14</v>
      </c>
      <c r="I488" s="212"/>
      <c r="J488" s="213">
        <f>ROUND(I488*H488,2)</f>
        <v>0</v>
      </c>
      <c r="K488" s="209" t="s">
        <v>176</v>
      </c>
      <c r="L488" s="46"/>
      <c r="M488" s="214" t="s">
        <v>19</v>
      </c>
      <c r="N488" s="215" t="s">
        <v>45</v>
      </c>
      <c r="O488" s="86"/>
      <c r="P488" s="216">
        <f>O488*H488</f>
        <v>0</v>
      </c>
      <c r="Q488" s="216">
        <v>0</v>
      </c>
      <c r="R488" s="216">
        <f>Q488*H488</f>
        <v>0</v>
      </c>
      <c r="S488" s="216">
        <v>0</v>
      </c>
      <c r="T488" s="21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8" t="s">
        <v>320</v>
      </c>
      <c r="AT488" s="218" t="s">
        <v>173</v>
      </c>
      <c r="AU488" s="218" t="s">
        <v>84</v>
      </c>
      <c r="AY488" s="19" t="s">
        <v>170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19" t="s">
        <v>82</v>
      </c>
      <c r="BK488" s="219">
        <f>ROUND(I488*H488,2)</f>
        <v>0</v>
      </c>
      <c r="BL488" s="19" t="s">
        <v>320</v>
      </c>
      <c r="BM488" s="218" t="s">
        <v>653</v>
      </c>
    </row>
    <row r="489" s="2" customFormat="1">
      <c r="A489" s="40"/>
      <c r="B489" s="41"/>
      <c r="C489" s="42"/>
      <c r="D489" s="220" t="s">
        <v>179</v>
      </c>
      <c r="E489" s="42"/>
      <c r="F489" s="221" t="s">
        <v>654</v>
      </c>
      <c r="G489" s="42"/>
      <c r="H489" s="42"/>
      <c r="I489" s="222"/>
      <c r="J489" s="42"/>
      <c r="K489" s="42"/>
      <c r="L489" s="46"/>
      <c r="M489" s="223"/>
      <c r="N489" s="224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179</v>
      </c>
      <c r="AU489" s="19" t="s">
        <v>84</v>
      </c>
    </row>
    <row r="490" s="2" customFormat="1" ht="24.15" customHeight="1">
      <c r="A490" s="40"/>
      <c r="B490" s="41"/>
      <c r="C490" s="207" t="s">
        <v>655</v>
      </c>
      <c r="D490" s="207" t="s">
        <v>173</v>
      </c>
      <c r="E490" s="208" t="s">
        <v>656</v>
      </c>
      <c r="F490" s="209" t="s">
        <v>657</v>
      </c>
      <c r="G490" s="210" t="s">
        <v>203</v>
      </c>
      <c r="H490" s="211">
        <v>14</v>
      </c>
      <c r="I490" s="212"/>
      <c r="J490" s="213">
        <f>ROUND(I490*H490,2)</f>
        <v>0</v>
      </c>
      <c r="K490" s="209" t="s">
        <v>176</v>
      </c>
      <c r="L490" s="46"/>
      <c r="M490" s="214" t="s">
        <v>19</v>
      </c>
      <c r="N490" s="215" t="s">
        <v>45</v>
      </c>
      <c r="O490" s="86"/>
      <c r="P490" s="216">
        <f>O490*H490</f>
        <v>0</v>
      </c>
      <c r="Q490" s="216">
        <v>0.00017000000000000001</v>
      </c>
      <c r="R490" s="216">
        <f>Q490*H490</f>
        <v>0.0023800000000000002</v>
      </c>
      <c r="S490" s="216">
        <v>0</v>
      </c>
      <c r="T490" s="217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8" t="s">
        <v>320</v>
      </c>
      <c r="AT490" s="218" t="s">
        <v>173</v>
      </c>
      <c r="AU490" s="218" t="s">
        <v>84</v>
      </c>
      <c r="AY490" s="19" t="s">
        <v>170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19" t="s">
        <v>82</v>
      </c>
      <c r="BK490" s="219">
        <f>ROUND(I490*H490,2)</f>
        <v>0</v>
      </c>
      <c r="BL490" s="19" t="s">
        <v>320</v>
      </c>
      <c r="BM490" s="218" t="s">
        <v>658</v>
      </c>
    </row>
    <row r="491" s="2" customFormat="1">
      <c r="A491" s="40"/>
      <c r="B491" s="41"/>
      <c r="C491" s="42"/>
      <c r="D491" s="220" t="s">
        <v>179</v>
      </c>
      <c r="E491" s="42"/>
      <c r="F491" s="221" t="s">
        <v>659</v>
      </c>
      <c r="G491" s="42"/>
      <c r="H491" s="42"/>
      <c r="I491" s="222"/>
      <c r="J491" s="42"/>
      <c r="K491" s="42"/>
      <c r="L491" s="46"/>
      <c r="M491" s="223"/>
      <c r="N491" s="224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179</v>
      </c>
      <c r="AU491" s="19" t="s">
        <v>84</v>
      </c>
    </row>
    <row r="492" s="2" customFormat="1" ht="37.8" customHeight="1">
      <c r="A492" s="40"/>
      <c r="B492" s="41"/>
      <c r="C492" s="207" t="s">
        <v>660</v>
      </c>
      <c r="D492" s="207" t="s">
        <v>173</v>
      </c>
      <c r="E492" s="208" t="s">
        <v>661</v>
      </c>
      <c r="F492" s="209" t="s">
        <v>662</v>
      </c>
      <c r="G492" s="210" t="s">
        <v>203</v>
      </c>
      <c r="H492" s="211">
        <v>4</v>
      </c>
      <c r="I492" s="212"/>
      <c r="J492" s="213">
        <f>ROUND(I492*H492,2)</f>
        <v>0</v>
      </c>
      <c r="K492" s="209" t="s">
        <v>176</v>
      </c>
      <c r="L492" s="46"/>
      <c r="M492" s="214" t="s">
        <v>19</v>
      </c>
      <c r="N492" s="215" t="s">
        <v>45</v>
      </c>
      <c r="O492" s="86"/>
      <c r="P492" s="216">
        <f>O492*H492</f>
        <v>0</v>
      </c>
      <c r="Q492" s="216">
        <v>0.00010000000000000001</v>
      </c>
      <c r="R492" s="216">
        <f>Q492*H492</f>
        <v>0.00040000000000000002</v>
      </c>
      <c r="S492" s="216">
        <v>0</v>
      </c>
      <c r="T492" s="217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8" t="s">
        <v>320</v>
      </c>
      <c r="AT492" s="218" t="s">
        <v>173</v>
      </c>
      <c r="AU492" s="218" t="s">
        <v>84</v>
      </c>
      <c r="AY492" s="19" t="s">
        <v>170</v>
      </c>
      <c r="BE492" s="219">
        <f>IF(N492="základní",J492,0)</f>
        <v>0</v>
      </c>
      <c r="BF492" s="219">
        <f>IF(N492="snížená",J492,0)</f>
        <v>0</v>
      </c>
      <c r="BG492" s="219">
        <f>IF(N492="zákl. přenesená",J492,0)</f>
        <v>0</v>
      </c>
      <c r="BH492" s="219">
        <f>IF(N492="sníž. přenesená",J492,0)</f>
        <v>0</v>
      </c>
      <c r="BI492" s="219">
        <f>IF(N492="nulová",J492,0)</f>
        <v>0</v>
      </c>
      <c r="BJ492" s="19" t="s">
        <v>82</v>
      </c>
      <c r="BK492" s="219">
        <f>ROUND(I492*H492,2)</f>
        <v>0</v>
      </c>
      <c r="BL492" s="19" t="s">
        <v>320</v>
      </c>
      <c r="BM492" s="218" t="s">
        <v>663</v>
      </c>
    </row>
    <row r="493" s="2" customFormat="1">
      <c r="A493" s="40"/>
      <c r="B493" s="41"/>
      <c r="C493" s="42"/>
      <c r="D493" s="220" t="s">
        <v>179</v>
      </c>
      <c r="E493" s="42"/>
      <c r="F493" s="221" t="s">
        <v>664</v>
      </c>
      <c r="G493" s="42"/>
      <c r="H493" s="42"/>
      <c r="I493" s="222"/>
      <c r="J493" s="42"/>
      <c r="K493" s="42"/>
      <c r="L493" s="46"/>
      <c r="M493" s="223"/>
      <c r="N493" s="224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179</v>
      </c>
      <c r="AU493" s="19" t="s">
        <v>84</v>
      </c>
    </row>
    <row r="494" s="2" customFormat="1" ht="44.25" customHeight="1">
      <c r="A494" s="40"/>
      <c r="B494" s="41"/>
      <c r="C494" s="207" t="s">
        <v>665</v>
      </c>
      <c r="D494" s="207" t="s">
        <v>173</v>
      </c>
      <c r="E494" s="208" t="s">
        <v>666</v>
      </c>
      <c r="F494" s="209" t="s">
        <v>667</v>
      </c>
      <c r="G494" s="210" t="s">
        <v>203</v>
      </c>
      <c r="H494" s="211">
        <v>8</v>
      </c>
      <c r="I494" s="212"/>
      <c r="J494" s="213">
        <f>ROUND(I494*H494,2)</f>
        <v>0</v>
      </c>
      <c r="K494" s="209" t="s">
        <v>176</v>
      </c>
      <c r="L494" s="46"/>
      <c r="M494" s="214" t="s">
        <v>19</v>
      </c>
      <c r="N494" s="215" t="s">
        <v>45</v>
      </c>
      <c r="O494" s="86"/>
      <c r="P494" s="216">
        <f>O494*H494</f>
        <v>0</v>
      </c>
      <c r="Q494" s="216">
        <v>0.00011</v>
      </c>
      <c r="R494" s="216">
        <f>Q494*H494</f>
        <v>0.00088000000000000003</v>
      </c>
      <c r="S494" s="216">
        <v>0</v>
      </c>
      <c r="T494" s="21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8" t="s">
        <v>320</v>
      </c>
      <c r="AT494" s="218" t="s">
        <v>173</v>
      </c>
      <c r="AU494" s="218" t="s">
        <v>84</v>
      </c>
      <c r="AY494" s="19" t="s">
        <v>170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19" t="s">
        <v>82</v>
      </c>
      <c r="BK494" s="219">
        <f>ROUND(I494*H494,2)</f>
        <v>0</v>
      </c>
      <c r="BL494" s="19" t="s">
        <v>320</v>
      </c>
      <c r="BM494" s="218" t="s">
        <v>668</v>
      </c>
    </row>
    <row r="495" s="2" customFormat="1">
      <c r="A495" s="40"/>
      <c r="B495" s="41"/>
      <c r="C495" s="42"/>
      <c r="D495" s="220" t="s">
        <v>179</v>
      </c>
      <c r="E495" s="42"/>
      <c r="F495" s="221" t="s">
        <v>669</v>
      </c>
      <c r="G495" s="42"/>
      <c r="H495" s="42"/>
      <c r="I495" s="222"/>
      <c r="J495" s="42"/>
      <c r="K495" s="42"/>
      <c r="L495" s="46"/>
      <c r="M495" s="223"/>
      <c r="N495" s="224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179</v>
      </c>
      <c r="AU495" s="19" t="s">
        <v>84</v>
      </c>
    </row>
    <row r="496" s="2" customFormat="1" ht="24.15" customHeight="1">
      <c r="A496" s="40"/>
      <c r="B496" s="41"/>
      <c r="C496" s="207" t="s">
        <v>670</v>
      </c>
      <c r="D496" s="207" t="s">
        <v>173</v>
      </c>
      <c r="E496" s="208" t="s">
        <v>671</v>
      </c>
      <c r="F496" s="209" t="s">
        <v>672</v>
      </c>
      <c r="G496" s="210" t="s">
        <v>203</v>
      </c>
      <c r="H496" s="211">
        <v>4</v>
      </c>
      <c r="I496" s="212"/>
      <c r="J496" s="213">
        <f>ROUND(I496*H496,2)</f>
        <v>0</v>
      </c>
      <c r="K496" s="209" t="s">
        <v>176</v>
      </c>
      <c r="L496" s="46"/>
      <c r="M496" s="214" t="s">
        <v>19</v>
      </c>
      <c r="N496" s="215" t="s">
        <v>45</v>
      </c>
      <c r="O496" s="86"/>
      <c r="P496" s="216">
        <f>O496*H496</f>
        <v>0</v>
      </c>
      <c r="Q496" s="216">
        <v>0.00075000000000000002</v>
      </c>
      <c r="R496" s="216">
        <f>Q496*H496</f>
        <v>0.0030000000000000001</v>
      </c>
      <c r="S496" s="216">
        <v>0</v>
      </c>
      <c r="T496" s="217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8" t="s">
        <v>320</v>
      </c>
      <c r="AT496" s="218" t="s">
        <v>173</v>
      </c>
      <c r="AU496" s="218" t="s">
        <v>84</v>
      </c>
      <c r="AY496" s="19" t="s">
        <v>170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19" t="s">
        <v>82</v>
      </c>
      <c r="BK496" s="219">
        <f>ROUND(I496*H496,2)</f>
        <v>0</v>
      </c>
      <c r="BL496" s="19" t="s">
        <v>320</v>
      </c>
      <c r="BM496" s="218" t="s">
        <v>673</v>
      </c>
    </row>
    <row r="497" s="2" customFormat="1">
      <c r="A497" s="40"/>
      <c r="B497" s="41"/>
      <c r="C497" s="42"/>
      <c r="D497" s="220" t="s">
        <v>179</v>
      </c>
      <c r="E497" s="42"/>
      <c r="F497" s="221" t="s">
        <v>674</v>
      </c>
      <c r="G497" s="42"/>
      <c r="H497" s="42"/>
      <c r="I497" s="222"/>
      <c r="J497" s="42"/>
      <c r="K497" s="42"/>
      <c r="L497" s="46"/>
      <c r="M497" s="223"/>
      <c r="N497" s="224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179</v>
      </c>
      <c r="AU497" s="19" t="s">
        <v>84</v>
      </c>
    </row>
    <row r="498" s="2" customFormat="1" ht="16.5" customHeight="1">
      <c r="A498" s="40"/>
      <c r="B498" s="41"/>
      <c r="C498" s="207" t="s">
        <v>675</v>
      </c>
      <c r="D498" s="207" t="s">
        <v>173</v>
      </c>
      <c r="E498" s="208" t="s">
        <v>676</v>
      </c>
      <c r="F498" s="209" t="s">
        <v>677</v>
      </c>
      <c r="G498" s="210" t="s">
        <v>203</v>
      </c>
      <c r="H498" s="211">
        <v>4</v>
      </c>
      <c r="I498" s="212"/>
      <c r="J498" s="213">
        <f>ROUND(I498*H498,2)</f>
        <v>0</v>
      </c>
      <c r="K498" s="209" t="s">
        <v>176</v>
      </c>
      <c r="L498" s="46"/>
      <c r="M498" s="214" t="s">
        <v>19</v>
      </c>
      <c r="N498" s="215" t="s">
        <v>45</v>
      </c>
      <c r="O498" s="86"/>
      <c r="P498" s="216">
        <f>O498*H498</f>
        <v>0</v>
      </c>
      <c r="Q498" s="216">
        <v>0</v>
      </c>
      <c r="R498" s="216">
        <f>Q498*H498</f>
        <v>0</v>
      </c>
      <c r="S498" s="216">
        <v>0.0054900000000000001</v>
      </c>
      <c r="T498" s="217">
        <f>S498*H498</f>
        <v>0.02196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8" t="s">
        <v>320</v>
      </c>
      <c r="AT498" s="218" t="s">
        <v>173</v>
      </c>
      <c r="AU498" s="218" t="s">
        <v>84</v>
      </c>
      <c r="AY498" s="19" t="s">
        <v>170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19" t="s">
        <v>82</v>
      </c>
      <c r="BK498" s="219">
        <f>ROUND(I498*H498,2)</f>
        <v>0</v>
      </c>
      <c r="BL498" s="19" t="s">
        <v>320</v>
      </c>
      <c r="BM498" s="218" t="s">
        <v>678</v>
      </c>
    </row>
    <row r="499" s="2" customFormat="1">
      <c r="A499" s="40"/>
      <c r="B499" s="41"/>
      <c r="C499" s="42"/>
      <c r="D499" s="220" t="s">
        <v>179</v>
      </c>
      <c r="E499" s="42"/>
      <c r="F499" s="221" t="s">
        <v>679</v>
      </c>
      <c r="G499" s="42"/>
      <c r="H499" s="42"/>
      <c r="I499" s="222"/>
      <c r="J499" s="42"/>
      <c r="K499" s="42"/>
      <c r="L499" s="46"/>
      <c r="M499" s="223"/>
      <c r="N499" s="224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179</v>
      </c>
      <c r="AU499" s="19" t="s">
        <v>84</v>
      </c>
    </row>
    <row r="500" s="2" customFormat="1" ht="37.8" customHeight="1">
      <c r="A500" s="40"/>
      <c r="B500" s="41"/>
      <c r="C500" s="207" t="s">
        <v>680</v>
      </c>
      <c r="D500" s="207" t="s">
        <v>173</v>
      </c>
      <c r="E500" s="208" t="s">
        <v>681</v>
      </c>
      <c r="F500" s="209" t="s">
        <v>682</v>
      </c>
      <c r="G500" s="210" t="s">
        <v>203</v>
      </c>
      <c r="H500" s="211">
        <v>4</v>
      </c>
      <c r="I500" s="212"/>
      <c r="J500" s="213">
        <f>ROUND(I500*H500,2)</f>
        <v>0</v>
      </c>
      <c r="K500" s="209" t="s">
        <v>176</v>
      </c>
      <c r="L500" s="46"/>
      <c r="M500" s="214" t="s">
        <v>19</v>
      </c>
      <c r="N500" s="215" t="s">
        <v>45</v>
      </c>
      <c r="O500" s="86"/>
      <c r="P500" s="216">
        <f>O500*H500</f>
        <v>0</v>
      </c>
      <c r="Q500" s="216">
        <v>0.0011800000000000001</v>
      </c>
      <c r="R500" s="216">
        <f>Q500*H500</f>
        <v>0.0047200000000000002</v>
      </c>
      <c r="S500" s="216">
        <v>0</v>
      </c>
      <c r="T500" s="21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8" t="s">
        <v>320</v>
      </c>
      <c r="AT500" s="218" t="s">
        <v>173</v>
      </c>
      <c r="AU500" s="218" t="s">
        <v>84</v>
      </c>
      <c r="AY500" s="19" t="s">
        <v>170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19" t="s">
        <v>82</v>
      </c>
      <c r="BK500" s="219">
        <f>ROUND(I500*H500,2)</f>
        <v>0</v>
      </c>
      <c r="BL500" s="19" t="s">
        <v>320</v>
      </c>
      <c r="BM500" s="218" t="s">
        <v>683</v>
      </c>
    </row>
    <row r="501" s="2" customFormat="1">
      <c r="A501" s="40"/>
      <c r="B501" s="41"/>
      <c r="C501" s="42"/>
      <c r="D501" s="220" t="s">
        <v>179</v>
      </c>
      <c r="E501" s="42"/>
      <c r="F501" s="221" t="s">
        <v>684</v>
      </c>
      <c r="G501" s="42"/>
      <c r="H501" s="42"/>
      <c r="I501" s="222"/>
      <c r="J501" s="42"/>
      <c r="K501" s="42"/>
      <c r="L501" s="46"/>
      <c r="M501" s="223"/>
      <c r="N501" s="224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179</v>
      </c>
      <c r="AU501" s="19" t="s">
        <v>84</v>
      </c>
    </row>
    <row r="502" s="2" customFormat="1" ht="37.8" customHeight="1">
      <c r="A502" s="40"/>
      <c r="B502" s="41"/>
      <c r="C502" s="207" t="s">
        <v>685</v>
      </c>
      <c r="D502" s="207" t="s">
        <v>173</v>
      </c>
      <c r="E502" s="208" t="s">
        <v>686</v>
      </c>
      <c r="F502" s="209" t="s">
        <v>687</v>
      </c>
      <c r="G502" s="210" t="s">
        <v>115</v>
      </c>
      <c r="H502" s="211">
        <v>39</v>
      </c>
      <c r="I502" s="212"/>
      <c r="J502" s="213">
        <f>ROUND(I502*H502,2)</f>
        <v>0</v>
      </c>
      <c r="K502" s="209" t="s">
        <v>176</v>
      </c>
      <c r="L502" s="46"/>
      <c r="M502" s="214" t="s">
        <v>19</v>
      </c>
      <c r="N502" s="215" t="s">
        <v>45</v>
      </c>
      <c r="O502" s="86"/>
      <c r="P502" s="216">
        <f>O502*H502</f>
        <v>0</v>
      </c>
      <c r="Q502" s="216">
        <v>0.00019000000000000001</v>
      </c>
      <c r="R502" s="216">
        <f>Q502*H502</f>
        <v>0.0074100000000000008</v>
      </c>
      <c r="S502" s="216">
        <v>0</v>
      </c>
      <c r="T502" s="217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8" t="s">
        <v>320</v>
      </c>
      <c r="AT502" s="218" t="s">
        <v>173</v>
      </c>
      <c r="AU502" s="218" t="s">
        <v>84</v>
      </c>
      <c r="AY502" s="19" t="s">
        <v>170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19" t="s">
        <v>82</v>
      </c>
      <c r="BK502" s="219">
        <f>ROUND(I502*H502,2)</f>
        <v>0</v>
      </c>
      <c r="BL502" s="19" t="s">
        <v>320</v>
      </c>
      <c r="BM502" s="218" t="s">
        <v>688</v>
      </c>
    </row>
    <row r="503" s="2" customFormat="1">
      <c r="A503" s="40"/>
      <c r="B503" s="41"/>
      <c r="C503" s="42"/>
      <c r="D503" s="220" t="s">
        <v>179</v>
      </c>
      <c r="E503" s="42"/>
      <c r="F503" s="221" t="s">
        <v>689</v>
      </c>
      <c r="G503" s="42"/>
      <c r="H503" s="42"/>
      <c r="I503" s="222"/>
      <c r="J503" s="42"/>
      <c r="K503" s="42"/>
      <c r="L503" s="46"/>
      <c r="M503" s="223"/>
      <c r="N503" s="224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179</v>
      </c>
      <c r="AU503" s="19" t="s">
        <v>84</v>
      </c>
    </row>
    <row r="504" s="2" customFormat="1" ht="33" customHeight="1">
      <c r="A504" s="40"/>
      <c r="B504" s="41"/>
      <c r="C504" s="207" t="s">
        <v>690</v>
      </c>
      <c r="D504" s="207" t="s">
        <v>173</v>
      </c>
      <c r="E504" s="208" t="s">
        <v>691</v>
      </c>
      <c r="F504" s="209" t="s">
        <v>692</v>
      </c>
      <c r="G504" s="210" t="s">
        <v>115</v>
      </c>
      <c r="H504" s="211">
        <v>39</v>
      </c>
      <c r="I504" s="212"/>
      <c r="J504" s="213">
        <f>ROUND(I504*H504,2)</f>
        <v>0</v>
      </c>
      <c r="K504" s="209" t="s">
        <v>176</v>
      </c>
      <c r="L504" s="46"/>
      <c r="M504" s="214" t="s">
        <v>19</v>
      </c>
      <c r="N504" s="215" t="s">
        <v>45</v>
      </c>
      <c r="O504" s="86"/>
      <c r="P504" s="216">
        <f>O504*H504</f>
        <v>0</v>
      </c>
      <c r="Q504" s="216">
        <v>1.0000000000000001E-05</v>
      </c>
      <c r="R504" s="216">
        <f>Q504*H504</f>
        <v>0.00039000000000000005</v>
      </c>
      <c r="S504" s="216">
        <v>0</v>
      </c>
      <c r="T504" s="21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8" t="s">
        <v>320</v>
      </c>
      <c r="AT504" s="218" t="s">
        <v>173</v>
      </c>
      <c r="AU504" s="218" t="s">
        <v>84</v>
      </c>
      <c r="AY504" s="19" t="s">
        <v>170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19" t="s">
        <v>82</v>
      </c>
      <c r="BK504" s="219">
        <f>ROUND(I504*H504,2)</f>
        <v>0</v>
      </c>
      <c r="BL504" s="19" t="s">
        <v>320</v>
      </c>
      <c r="BM504" s="218" t="s">
        <v>693</v>
      </c>
    </row>
    <row r="505" s="2" customFormat="1">
      <c r="A505" s="40"/>
      <c r="B505" s="41"/>
      <c r="C505" s="42"/>
      <c r="D505" s="220" t="s">
        <v>179</v>
      </c>
      <c r="E505" s="42"/>
      <c r="F505" s="221" t="s">
        <v>694</v>
      </c>
      <c r="G505" s="42"/>
      <c r="H505" s="42"/>
      <c r="I505" s="222"/>
      <c r="J505" s="42"/>
      <c r="K505" s="42"/>
      <c r="L505" s="46"/>
      <c r="M505" s="223"/>
      <c r="N505" s="22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179</v>
      </c>
      <c r="AU505" s="19" t="s">
        <v>84</v>
      </c>
    </row>
    <row r="506" s="2" customFormat="1" ht="44.25" customHeight="1">
      <c r="A506" s="40"/>
      <c r="B506" s="41"/>
      <c r="C506" s="207" t="s">
        <v>695</v>
      </c>
      <c r="D506" s="207" t="s">
        <v>173</v>
      </c>
      <c r="E506" s="208" t="s">
        <v>696</v>
      </c>
      <c r="F506" s="209" t="s">
        <v>697</v>
      </c>
      <c r="G506" s="210" t="s">
        <v>586</v>
      </c>
      <c r="H506" s="279"/>
      <c r="I506" s="212"/>
      <c r="J506" s="213">
        <f>ROUND(I506*H506,2)</f>
        <v>0</v>
      </c>
      <c r="K506" s="209" t="s">
        <v>176</v>
      </c>
      <c r="L506" s="46"/>
      <c r="M506" s="214" t="s">
        <v>19</v>
      </c>
      <c r="N506" s="215" t="s">
        <v>45</v>
      </c>
      <c r="O506" s="86"/>
      <c r="P506" s="216">
        <f>O506*H506</f>
        <v>0</v>
      </c>
      <c r="Q506" s="216">
        <v>0</v>
      </c>
      <c r="R506" s="216">
        <f>Q506*H506</f>
        <v>0</v>
      </c>
      <c r="S506" s="216">
        <v>0</v>
      </c>
      <c r="T506" s="217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8" t="s">
        <v>320</v>
      </c>
      <c r="AT506" s="218" t="s">
        <v>173</v>
      </c>
      <c r="AU506" s="218" t="s">
        <v>84</v>
      </c>
      <c r="AY506" s="19" t="s">
        <v>170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19" t="s">
        <v>82</v>
      </c>
      <c r="BK506" s="219">
        <f>ROUND(I506*H506,2)</f>
        <v>0</v>
      </c>
      <c r="BL506" s="19" t="s">
        <v>320</v>
      </c>
      <c r="BM506" s="218" t="s">
        <v>698</v>
      </c>
    </row>
    <row r="507" s="2" customFormat="1">
      <c r="A507" s="40"/>
      <c r="B507" s="41"/>
      <c r="C507" s="42"/>
      <c r="D507" s="220" t="s">
        <v>179</v>
      </c>
      <c r="E507" s="42"/>
      <c r="F507" s="221" t="s">
        <v>699</v>
      </c>
      <c r="G507" s="42"/>
      <c r="H507" s="42"/>
      <c r="I507" s="222"/>
      <c r="J507" s="42"/>
      <c r="K507" s="42"/>
      <c r="L507" s="46"/>
      <c r="M507" s="223"/>
      <c r="N507" s="224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179</v>
      </c>
      <c r="AU507" s="19" t="s">
        <v>84</v>
      </c>
    </row>
    <row r="508" s="12" customFormat="1" ht="22.8" customHeight="1">
      <c r="A508" s="12"/>
      <c r="B508" s="191"/>
      <c r="C508" s="192"/>
      <c r="D508" s="193" t="s">
        <v>73</v>
      </c>
      <c r="E508" s="205" t="s">
        <v>700</v>
      </c>
      <c r="F508" s="205" t="s">
        <v>701</v>
      </c>
      <c r="G508" s="192"/>
      <c r="H508" s="192"/>
      <c r="I508" s="195"/>
      <c r="J508" s="206">
        <f>BK508</f>
        <v>0</v>
      </c>
      <c r="K508" s="192"/>
      <c r="L508" s="197"/>
      <c r="M508" s="198"/>
      <c r="N508" s="199"/>
      <c r="O508" s="199"/>
      <c r="P508" s="200">
        <f>SUM(P509:P571)</f>
        <v>0</v>
      </c>
      <c r="Q508" s="199"/>
      <c r="R508" s="200">
        <f>SUM(R509:R571)</f>
        <v>0.12747</v>
      </c>
      <c r="S508" s="199"/>
      <c r="T508" s="201">
        <f>SUM(T509:T571)</f>
        <v>0.13438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2" t="s">
        <v>84</v>
      </c>
      <c r="AT508" s="203" t="s">
        <v>73</v>
      </c>
      <c r="AU508" s="203" t="s">
        <v>82</v>
      </c>
      <c r="AY508" s="202" t="s">
        <v>170</v>
      </c>
      <c r="BK508" s="204">
        <f>SUM(BK509:BK571)</f>
        <v>0</v>
      </c>
    </row>
    <row r="509" s="2" customFormat="1" ht="16.5" customHeight="1">
      <c r="A509" s="40"/>
      <c r="B509" s="41"/>
      <c r="C509" s="207" t="s">
        <v>702</v>
      </c>
      <c r="D509" s="207" t="s">
        <v>173</v>
      </c>
      <c r="E509" s="208" t="s">
        <v>703</v>
      </c>
      <c r="F509" s="209" t="s">
        <v>704</v>
      </c>
      <c r="G509" s="210" t="s">
        <v>705</v>
      </c>
      <c r="H509" s="211">
        <v>1</v>
      </c>
      <c r="I509" s="212"/>
      <c r="J509" s="213">
        <f>ROUND(I509*H509,2)</f>
        <v>0</v>
      </c>
      <c r="K509" s="209" t="s">
        <v>176</v>
      </c>
      <c r="L509" s="46"/>
      <c r="M509" s="214" t="s">
        <v>19</v>
      </c>
      <c r="N509" s="215" t="s">
        <v>45</v>
      </c>
      <c r="O509" s="86"/>
      <c r="P509" s="216">
        <f>O509*H509</f>
        <v>0</v>
      </c>
      <c r="Q509" s="216">
        <v>0</v>
      </c>
      <c r="R509" s="216">
        <f>Q509*H509</f>
        <v>0</v>
      </c>
      <c r="S509" s="216">
        <v>0.034200000000000001</v>
      </c>
      <c r="T509" s="217">
        <f>S509*H509</f>
        <v>0.034200000000000001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8" t="s">
        <v>320</v>
      </c>
      <c r="AT509" s="218" t="s">
        <v>173</v>
      </c>
      <c r="AU509" s="218" t="s">
        <v>84</v>
      </c>
      <c r="AY509" s="19" t="s">
        <v>170</v>
      </c>
      <c r="BE509" s="219">
        <f>IF(N509="základní",J509,0)</f>
        <v>0</v>
      </c>
      <c r="BF509" s="219">
        <f>IF(N509="snížená",J509,0)</f>
        <v>0</v>
      </c>
      <c r="BG509" s="219">
        <f>IF(N509="zákl. přenesená",J509,0)</f>
        <v>0</v>
      </c>
      <c r="BH509" s="219">
        <f>IF(N509="sníž. přenesená",J509,0)</f>
        <v>0</v>
      </c>
      <c r="BI509" s="219">
        <f>IF(N509="nulová",J509,0)</f>
        <v>0</v>
      </c>
      <c r="BJ509" s="19" t="s">
        <v>82</v>
      </c>
      <c r="BK509" s="219">
        <f>ROUND(I509*H509,2)</f>
        <v>0</v>
      </c>
      <c r="BL509" s="19" t="s">
        <v>320</v>
      </c>
      <c r="BM509" s="218" t="s">
        <v>706</v>
      </c>
    </row>
    <row r="510" s="2" customFormat="1">
      <c r="A510" s="40"/>
      <c r="B510" s="41"/>
      <c r="C510" s="42"/>
      <c r="D510" s="220" t="s">
        <v>179</v>
      </c>
      <c r="E510" s="42"/>
      <c r="F510" s="221" t="s">
        <v>707</v>
      </c>
      <c r="G510" s="42"/>
      <c r="H510" s="42"/>
      <c r="I510" s="222"/>
      <c r="J510" s="42"/>
      <c r="K510" s="42"/>
      <c r="L510" s="46"/>
      <c r="M510" s="223"/>
      <c r="N510" s="224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179</v>
      </c>
      <c r="AU510" s="19" t="s">
        <v>84</v>
      </c>
    </row>
    <row r="511" s="2" customFormat="1" ht="33" customHeight="1">
      <c r="A511" s="40"/>
      <c r="B511" s="41"/>
      <c r="C511" s="207" t="s">
        <v>708</v>
      </c>
      <c r="D511" s="207" t="s">
        <v>173</v>
      </c>
      <c r="E511" s="208" t="s">
        <v>709</v>
      </c>
      <c r="F511" s="209" t="s">
        <v>710</v>
      </c>
      <c r="G511" s="210" t="s">
        <v>705</v>
      </c>
      <c r="H511" s="211">
        <v>1</v>
      </c>
      <c r="I511" s="212"/>
      <c r="J511" s="213">
        <f>ROUND(I511*H511,2)</f>
        <v>0</v>
      </c>
      <c r="K511" s="209" t="s">
        <v>176</v>
      </c>
      <c r="L511" s="46"/>
      <c r="M511" s="214" t="s">
        <v>19</v>
      </c>
      <c r="N511" s="215" t="s">
        <v>45</v>
      </c>
      <c r="O511" s="86"/>
      <c r="P511" s="216">
        <f>O511*H511</f>
        <v>0</v>
      </c>
      <c r="Q511" s="216">
        <v>0.016969999999999999</v>
      </c>
      <c r="R511" s="216">
        <f>Q511*H511</f>
        <v>0.016969999999999999</v>
      </c>
      <c r="S511" s="216">
        <v>0</v>
      </c>
      <c r="T511" s="21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8" t="s">
        <v>320</v>
      </c>
      <c r="AT511" s="218" t="s">
        <v>173</v>
      </c>
      <c r="AU511" s="218" t="s">
        <v>84</v>
      </c>
      <c r="AY511" s="19" t="s">
        <v>170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19" t="s">
        <v>82</v>
      </c>
      <c r="BK511" s="219">
        <f>ROUND(I511*H511,2)</f>
        <v>0</v>
      </c>
      <c r="BL511" s="19" t="s">
        <v>320</v>
      </c>
      <c r="BM511" s="218" t="s">
        <v>711</v>
      </c>
    </row>
    <row r="512" s="2" customFormat="1">
      <c r="A512" s="40"/>
      <c r="B512" s="41"/>
      <c r="C512" s="42"/>
      <c r="D512" s="220" t="s">
        <v>179</v>
      </c>
      <c r="E512" s="42"/>
      <c r="F512" s="221" t="s">
        <v>712</v>
      </c>
      <c r="G512" s="42"/>
      <c r="H512" s="42"/>
      <c r="I512" s="222"/>
      <c r="J512" s="42"/>
      <c r="K512" s="42"/>
      <c r="L512" s="46"/>
      <c r="M512" s="223"/>
      <c r="N512" s="224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179</v>
      </c>
      <c r="AU512" s="19" t="s">
        <v>84</v>
      </c>
    </row>
    <row r="513" s="13" customFormat="1">
      <c r="A513" s="13"/>
      <c r="B513" s="225"/>
      <c r="C513" s="226"/>
      <c r="D513" s="227" t="s">
        <v>181</v>
      </c>
      <c r="E513" s="228" t="s">
        <v>19</v>
      </c>
      <c r="F513" s="229" t="s">
        <v>713</v>
      </c>
      <c r="G513" s="226"/>
      <c r="H513" s="230">
        <v>1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181</v>
      </c>
      <c r="AU513" s="236" t="s">
        <v>84</v>
      </c>
      <c r="AV513" s="13" t="s">
        <v>84</v>
      </c>
      <c r="AW513" s="13" t="s">
        <v>35</v>
      </c>
      <c r="AX513" s="13" t="s">
        <v>74</v>
      </c>
      <c r="AY513" s="236" t="s">
        <v>170</v>
      </c>
    </row>
    <row r="514" s="14" customFormat="1">
      <c r="A514" s="14"/>
      <c r="B514" s="237"/>
      <c r="C514" s="238"/>
      <c r="D514" s="227" t="s">
        <v>181</v>
      </c>
      <c r="E514" s="239" t="s">
        <v>19</v>
      </c>
      <c r="F514" s="240" t="s">
        <v>184</v>
      </c>
      <c r="G514" s="238"/>
      <c r="H514" s="241">
        <v>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181</v>
      </c>
      <c r="AU514" s="247" t="s">
        <v>84</v>
      </c>
      <c r="AV514" s="14" t="s">
        <v>177</v>
      </c>
      <c r="AW514" s="14" t="s">
        <v>35</v>
      </c>
      <c r="AX514" s="14" t="s">
        <v>82</v>
      </c>
      <c r="AY514" s="247" t="s">
        <v>170</v>
      </c>
    </row>
    <row r="515" s="2" customFormat="1" ht="24.15" customHeight="1">
      <c r="A515" s="40"/>
      <c r="B515" s="41"/>
      <c r="C515" s="207" t="s">
        <v>714</v>
      </c>
      <c r="D515" s="207" t="s">
        <v>173</v>
      </c>
      <c r="E515" s="208" t="s">
        <v>715</v>
      </c>
      <c r="F515" s="209" t="s">
        <v>716</v>
      </c>
      <c r="G515" s="210" t="s">
        <v>705</v>
      </c>
      <c r="H515" s="211">
        <v>1</v>
      </c>
      <c r="I515" s="212"/>
      <c r="J515" s="213">
        <f>ROUND(I515*H515,2)</f>
        <v>0</v>
      </c>
      <c r="K515" s="209" t="s">
        <v>176</v>
      </c>
      <c r="L515" s="46"/>
      <c r="M515" s="214" t="s">
        <v>19</v>
      </c>
      <c r="N515" s="215" t="s">
        <v>45</v>
      </c>
      <c r="O515" s="86"/>
      <c r="P515" s="216">
        <f>O515*H515</f>
        <v>0</v>
      </c>
      <c r="Q515" s="216">
        <v>0.039910000000000001</v>
      </c>
      <c r="R515" s="216">
        <f>Q515*H515</f>
        <v>0.039910000000000001</v>
      </c>
      <c r="S515" s="216">
        <v>0</v>
      </c>
      <c r="T515" s="21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8" t="s">
        <v>320</v>
      </c>
      <c r="AT515" s="218" t="s">
        <v>173</v>
      </c>
      <c r="AU515" s="218" t="s">
        <v>84</v>
      </c>
      <c r="AY515" s="19" t="s">
        <v>170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19" t="s">
        <v>82</v>
      </c>
      <c r="BK515" s="219">
        <f>ROUND(I515*H515,2)</f>
        <v>0</v>
      </c>
      <c r="BL515" s="19" t="s">
        <v>320</v>
      </c>
      <c r="BM515" s="218" t="s">
        <v>717</v>
      </c>
    </row>
    <row r="516" s="2" customFormat="1">
      <c r="A516" s="40"/>
      <c r="B516" s="41"/>
      <c r="C516" s="42"/>
      <c r="D516" s="220" t="s">
        <v>179</v>
      </c>
      <c r="E516" s="42"/>
      <c r="F516" s="221" t="s">
        <v>718</v>
      </c>
      <c r="G516" s="42"/>
      <c r="H516" s="42"/>
      <c r="I516" s="222"/>
      <c r="J516" s="42"/>
      <c r="K516" s="42"/>
      <c r="L516" s="46"/>
      <c r="M516" s="223"/>
      <c r="N516" s="224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179</v>
      </c>
      <c r="AU516" s="19" t="s">
        <v>84</v>
      </c>
    </row>
    <row r="517" s="13" customFormat="1">
      <c r="A517" s="13"/>
      <c r="B517" s="225"/>
      <c r="C517" s="226"/>
      <c r="D517" s="227" t="s">
        <v>181</v>
      </c>
      <c r="E517" s="228" t="s">
        <v>19</v>
      </c>
      <c r="F517" s="229" t="s">
        <v>719</v>
      </c>
      <c r="G517" s="226"/>
      <c r="H517" s="230">
        <v>1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181</v>
      </c>
      <c r="AU517" s="236" t="s">
        <v>84</v>
      </c>
      <c r="AV517" s="13" t="s">
        <v>84</v>
      </c>
      <c r="AW517" s="13" t="s">
        <v>35</v>
      </c>
      <c r="AX517" s="13" t="s">
        <v>74</v>
      </c>
      <c r="AY517" s="236" t="s">
        <v>170</v>
      </c>
    </row>
    <row r="518" s="14" customFormat="1">
      <c r="A518" s="14"/>
      <c r="B518" s="237"/>
      <c r="C518" s="238"/>
      <c r="D518" s="227" t="s">
        <v>181</v>
      </c>
      <c r="E518" s="239" t="s">
        <v>19</v>
      </c>
      <c r="F518" s="240" t="s">
        <v>184</v>
      </c>
      <c r="G518" s="238"/>
      <c r="H518" s="241">
        <v>1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181</v>
      </c>
      <c r="AU518" s="247" t="s">
        <v>84</v>
      </c>
      <c r="AV518" s="14" t="s">
        <v>177</v>
      </c>
      <c r="AW518" s="14" t="s">
        <v>35</v>
      </c>
      <c r="AX518" s="14" t="s">
        <v>82</v>
      </c>
      <c r="AY518" s="247" t="s">
        <v>170</v>
      </c>
    </row>
    <row r="519" s="2" customFormat="1" ht="21.75" customHeight="1">
      <c r="A519" s="40"/>
      <c r="B519" s="41"/>
      <c r="C519" s="207" t="s">
        <v>720</v>
      </c>
      <c r="D519" s="207" t="s">
        <v>173</v>
      </c>
      <c r="E519" s="208" t="s">
        <v>721</v>
      </c>
      <c r="F519" s="209" t="s">
        <v>722</v>
      </c>
      <c r="G519" s="210" t="s">
        <v>705</v>
      </c>
      <c r="H519" s="211">
        <v>2</v>
      </c>
      <c r="I519" s="212"/>
      <c r="J519" s="213">
        <f>ROUND(I519*H519,2)</f>
        <v>0</v>
      </c>
      <c r="K519" s="209" t="s">
        <v>176</v>
      </c>
      <c r="L519" s="46"/>
      <c r="M519" s="214" t="s">
        <v>19</v>
      </c>
      <c r="N519" s="215" t="s">
        <v>45</v>
      </c>
      <c r="O519" s="86"/>
      <c r="P519" s="216">
        <f>O519*H519</f>
        <v>0</v>
      </c>
      <c r="Q519" s="216">
        <v>0</v>
      </c>
      <c r="R519" s="216">
        <f>Q519*H519</f>
        <v>0</v>
      </c>
      <c r="S519" s="216">
        <v>0.019460000000000002</v>
      </c>
      <c r="T519" s="217">
        <f>S519*H519</f>
        <v>0.038920000000000003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8" t="s">
        <v>320</v>
      </c>
      <c r="AT519" s="218" t="s">
        <v>173</v>
      </c>
      <c r="AU519" s="218" t="s">
        <v>84</v>
      </c>
      <c r="AY519" s="19" t="s">
        <v>170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19" t="s">
        <v>82</v>
      </c>
      <c r="BK519" s="219">
        <f>ROUND(I519*H519,2)</f>
        <v>0</v>
      </c>
      <c r="BL519" s="19" t="s">
        <v>320</v>
      </c>
      <c r="BM519" s="218" t="s">
        <v>723</v>
      </c>
    </row>
    <row r="520" s="2" customFormat="1">
      <c r="A520" s="40"/>
      <c r="B520" s="41"/>
      <c r="C520" s="42"/>
      <c r="D520" s="220" t="s">
        <v>179</v>
      </c>
      <c r="E520" s="42"/>
      <c r="F520" s="221" t="s">
        <v>724</v>
      </c>
      <c r="G520" s="42"/>
      <c r="H520" s="42"/>
      <c r="I520" s="222"/>
      <c r="J520" s="42"/>
      <c r="K520" s="42"/>
      <c r="L520" s="46"/>
      <c r="M520" s="223"/>
      <c r="N520" s="224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179</v>
      </c>
      <c r="AU520" s="19" t="s">
        <v>84</v>
      </c>
    </row>
    <row r="521" s="2" customFormat="1" ht="37.8" customHeight="1">
      <c r="A521" s="40"/>
      <c r="B521" s="41"/>
      <c r="C521" s="207" t="s">
        <v>725</v>
      </c>
      <c r="D521" s="207" t="s">
        <v>173</v>
      </c>
      <c r="E521" s="208" t="s">
        <v>726</v>
      </c>
      <c r="F521" s="209" t="s">
        <v>727</v>
      </c>
      <c r="G521" s="210" t="s">
        <v>705</v>
      </c>
      <c r="H521" s="211">
        <v>1</v>
      </c>
      <c r="I521" s="212"/>
      <c r="J521" s="213">
        <f>ROUND(I521*H521,2)</f>
        <v>0</v>
      </c>
      <c r="K521" s="209" t="s">
        <v>176</v>
      </c>
      <c r="L521" s="46"/>
      <c r="M521" s="214" t="s">
        <v>19</v>
      </c>
      <c r="N521" s="215" t="s">
        <v>45</v>
      </c>
      <c r="O521" s="86"/>
      <c r="P521" s="216">
        <f>O521*H521</f>
        <v>0</v>
      </c>
      <c r="Q521" s="216">
        <v>0.019210000000000001</v>
      </c>
      <c r="R521" s="216">
        <f>Q521*H521</f>
        <v>0.019210000000000001</v>
      </c>
      <c r="S521" s="216">
        <v>0</v>
      </c>
      <c r="T521" s="21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8" t="s">
        <v>320</v>
      </c>
      <c r="AT521" s="218" t="s">
        <v>173</v>
      </c>
      <c r="AU521" s="218" t="s">
        <v>84</v>
      </c>
      <c r="AY521" s="19" t="s">
        <v>170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19" t="s">
        <v>82</v>
      </c>
      <c r="BK521" s="219">
        <f>ROUND(I521*H521,2)</f>
        <v>0</v>
      </c>
      <c r="BL521" s="19" t="s">
        <v>320</v>
      </c>
      <c r="BM521" s="218" t="s">
        <v>728</v>
      </c>
    </row>
    <row r="522" s="2" customFormat="1">
      <c r="A522" s="40"/>
      <c r="B522" s="41"/>
      <c r="C522" s="42"/>
      <c r="D522" s="220" t="s">
        <v>179</v>
      </c>
      <c r="E522" s="42"/>
      <c r="F522" s="221" t="s">
        <v>729</v>
      </c>
      <c r="G522" s="42"/>
      <c r="H522" s="42"/>
      <c r="I522" s="222"/>
      <c r="J522" s="42"/>
      <c r="K522" s="42"/>
      <c r="L522" s="46"/>
      <c r="M522" s="223"/>
      <c r="N522" s="224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179</v>
      </c>
      <c r="AU522" s="19" t="s">
        <v>84</v>
      </c>
    </row>
    <row r="523" s="13" customFormat="1">
      <c r="A523" s="13"/>
      <c r="B523" s="225"/>
      <c r="C523" s="226"/>
      <c r="D523" s="227" t="s">
        <v>181</v>
      </c>
      <c r="E523" s="228" t="s">
        <v>19</v>
      </c>
      <c r="F523" s="229" t="s">
        <v>730</v>
      </c>
      <c r="G523" s="226"/>
      <c r="H523" s="230">
        <v>1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181</v>
      </c>
      <c r="AU523" s="236" t="s">
        <v>84</v>
      </c>
      <c r="AV523" s="13" t="s">
        <v>84</v>
      </c>
      <c r="AW523" s="13" t="s">
        <v>35</v>
      </c>
      <c r="AX523" s="13" t="s">
        <v>74</v>
      </c>
      <c r="AY523" s="236" t="s">
        <v>170</v>
      </c>
    </row>
    <row r="524" s="14" customFormat="1">
      <c r="A524" s="14"/>
      <c r="B524" s="237"/>
      <c r="C524" s="238"/>
      <c r="D524" s="227" t="s">
        <v>181</v>
      </c>
      <c r="E524" s="239" t="s">
        <v>19</v>
      </c>
      <c r="F524" s="240" t="s">
        <v>184</v>
      </c>
      <c r="G524" s="238"/>
      <c r="H524" s="241">
        <v>1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181</v>
      </c>
      <c r="AU524" s="247" t="s">
        <v>84</v>
      </c>
      <c r="AV524" s="14" t="s">
        <v>177</v>
      </c>
      <c r="AW524" s="14" t="s">
        <v>35</v>
      </c>
      <c r="AX524" s="14" t="s">
        <v>82</v>
      </c>
      <c r="AY524" s="247" t="s">
        <v>170</v>
      </c>
    </row>
    <row r="525" s="2" customFormat="1" ht="37.8" customHeight="1">
      <c r="A525" s="40"/>
      <c r="B525" s="41"/>
      <c r="C525" s="207" t="s">
        <v>731</v>
      </c>
      <c r="D525" s="207" t="s">
        <v>173</v>
      </c>
      <c r="E525" s="208" t="s">
        <v>732</v>
      </c>
      <c r="F525" s="209" t="s">
        <v>733</v>
      </c>
      <c r="G525" s="210" t="s">
        <v>705</v>
      </c>
      <c r="H525" s="211">
        <v>2</v>
      </c>
      <c r="I525" s="212"/>
      <c r="J525" s="213">
        <f>ROUND(I525*H525,2)</f>
        <v>0</v>
      </c>
      <c r="K525" s="209" t="s">
        <v>176</v>
      </c>
      <c r="L525" s="46"/>
      <c r="M525" s="214" t="s">
        <v>19</v>
      </c>
      <c r="N525" s="215" t="s">
        <v>45</v>
      </c>
      <c r="O525" s="86"/>
      <c r="P525" s="216">
        <f>O525*H525</f>
        <v>0</v>
      </c>
      <c r="Q525" s="216">
        <v>0.0094599999999999997</v>
      </c>
      <c r="R525" s="216">
        <f>Q525*H525</f>
        <v>0.018919999999999999</v>
      </c>
      <c r="S525" s="216">
        <v>0</v>
      </c>
      <c r="T525" s="21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8" t="s">
        <v>320</v>
      </c>
      <c r="AT525" s="218" t="s">
        <v>173</v>
      </c>
      <c r="AU525" s="218" t="s">
        <v>84</v>
      </c>
      <c r="AY525" s="19" t="s">
        <v>170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19" t="s">
        <v>82</v>
      </c>
      <c r="BK525" s="219">
        <f>ROUND(I525*H525,2)</f>
        <v>0</v>
      </c>
      <c r="BL525" s="19" t="s">
        <v>320</v>
      </c>
      <c r="BM525" s="218" t="s">
        <v>734</v>
      </c>
    </row>
    <row r="526" s="2" customFormat="1">
      <c r="A526" s="40"/>
      <c r="B526" s="41"/>
      <c r="C526" s="42"/>
      <c r="D526" s="220" t="s">
        <v>179</v>
      </c>
      <c r="E526" s="42"/>
      <c r="F526" s="221" t="s">
        <v>735</v>
      </c>
      <c r="G526" s="42"/>
      <c r="H526" s="42"/>
      <c r="I526" s="222"/>
      <c r="J526" s="42"/>
      <c r="K526" s="42"/>
      <c r="L526" s="46"/>
      <c r="M526" s="223"/>
      <c r="N526" s="224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179</v>
      </c>
      <c r="AU526" s="19" t="s">
        <v>84</v>
      </c>
    </row>
    <row r="527" s="13" customFormat="1">
      <c r="A527" s="13"/>
      <c r="B527" s="225"/>
      <c r="C527" s="226"/>
      <c r="D527" s="227" t="s">
        <v>181</v>
      </c>
      <c r="E527" s="228" t="s">
        <v>19</v>
      </c>
      <c r="F527" s="229" t="s">
        <v>736</v>
      </c>
      <c r="G527" s="226"/>
      <c r="H527" s="230">
        <v>2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181</v>
      </c>
      <c r="AU527" s="236" t="s">
        <v>84</v>
      </c>
      <c r="AV527" s="13" t="s">
        <v>84</v>
      </c>
      <c r="AW527" s="13" t="s">
        <v>35</v>
      </c>
      <c r="AX527" s="13" t="s">
        <v>74</v>
      </c>
      <c r="AY527" s="236" t="s">
        <v>170</v>
      </c>
    </row>
    <row r="528" s="14" customFormat="1">
      <c r="A528" s="14"/>
      <c r="B528" s="237"/>
      <c r="C528" s="238"/>
      <c r="D528" s="227" t="s">
        <v>181</v>
      </c>
      <c r="E528" s="239" t="s">
        <v>19</v>
      </c>
      <c r="F528" s="240" t="s">
        <v>184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181</v>
      </c>
      <c r="AU528" s="247" t="s">
        <v>84</v>
      </c>
      <c r="AV528" s="14" t="s">
        <v>177</v>
      </c>
      <c r="AW528" s="14" t="s">
        <v>35</v>
      </c>
      <c r="AX528" s="14" t="s">
        <v>82</v>
      </c>
      <c r="AY528" s="247" t="s">
        <v>170</v>
      </c>
    </row>
    <row r="529" s="2" customFormat="1" ht="16.5" customHeight="1">
      <c r="A529" s="40"/>
      <c r="B529" s="41"/>
      <c r="C529" s="207" t="s">
        <v>737</v>
      </c>
      <c r="D529" s="207" t="s">
        <v>173</v>
      </c>
      <c r="E529" s="208" t="s">
        <v>738</v>
      </c>
      <c r="F529" s="209" t="s">
        <v>739</v>
      </c>
      <c r="G529" s="210" t="s">
        <v>705</v>
      </c>
      <c r="H529" s="211">
        <v>1</v>
      </c>
      <c r="I529" s="212"/>
      <c r="J529" s="213">
        <f>ROUND(I529*H529,2)</f>
        <v>0</v>
      </c>
      <c r="K529" s="209" t="s">
        <v>176</v>
      </c>
      <c r="L529" s="46"/>
      <c r="M529" s="214" t="s">
        <v>19</v>
      </c>
      <c r="N529" s="215" t="s">
        <v>45</v>
      </c>
      <c r="O529" s="86"/>
      <c r="P529" s="216">
        <f>O529*H529</f>
        <v>0</v>
      </c>
      <c r="Q529" s="216">
        <v>0</v>
      </c>
      <c r="R529" s="216">
        <f>Q529*H529</f>
        <v>0</v>
      </c>
      <c r="S529" s="216">
        <v>0.032899999999999999</v>
      </c>
      <c r="T529" s="217">
        <f>S529*H529</f>
        <v>0.032899999999999999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8" t="s">
        <v>320</v>
      </c>
      <c r="AT529" s="218" t="s">
        <v>173</v>
      </c>
      <c r="AU529" s="218" t="s">
        <v>84</v>
      </c>
      <c r="AY529" s="19" t="s">
        <v>170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19" t="s">
        <v>82</v>
      </c>
      <c r="BK529" s="219">
        <f>ROUND(I529*H529,2)</f>
        <v>0</v>
      </c>
      <c r="BL529" s="19" t="s">
        <v>320</v>
      </c>
      <c r="BM529" s="218" t="s">
        <v>740</v>
      </c>
    </row>
    <row r="530" s="2" customFormat="1">
      <c r="A530" s="40"/>
      <c r="B530" s="41"/>
      <c r="C530" s="42"/>
      <c r="D530" s="220" t="s">
        <v>179</v>
      </c>
      <c r="E530" s="42"/>
      <c r="F530" s="221" t="s">
        <v>741</v>
      </c>
      <c r="G530" s="42"/>
      <c r="H530" s="42"/>
      <c r="I530" s="222"/>
      <c r="J530" s="42"/>
      <c r="K530" s="42"/>
      <c r="L530" s="46"/>
      <c r="M530" s="223"/>
      <c r="N530" s="224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179</v>
      </c>
      <c r="AU530" s="19" t="s">
        <v>84</v>
      </c>
    </row>
    <row r="531" s="2" customFormat="1" ht="24.15" customHeight="1">
      <c r="A531" s="40"/>
      <c r="B531" s="41"/>
      <c r="C531" s="207" t="s">
        <v>742</v>
      </c>
      <c r="D531" s="207" t="s">
        <v>173</v>
      </c>
      <c r="E531" s="208" t="s">
        <v>743</v>
      </c>
      <c r="F531" s="209" t="s">
        <v>744</v>
      </c>
      <c r="G531" s="210" t="s">
        <v>705</v>
      </c>
      <c r="H531" s="211">
        <v>1</v>
      </c>
      <c r="I531" s="212"/>
      <c r="J531" s="213">
        <f>ROUND(I531*H531,2)</f>
        <v>0</v>
      </c>
      <c r="K531" s="209" t="s">
        <v>19</v>
      </c>
      <c r="L531" s="46"/>
      <c r="M531" s="214" t="s">
        <v>19</v>
      </c>
      <c r="N531" s="215" t="s">
        <v>45</v>
      </c>
      <c r="O531" s="86"/>
      <c r="P531" s="216">
        <f>O531*H531</f>
        <v>0</v>
      </c>
      <c r="Q531" s="216">
        <v>0.0011000000000000001</v>
      </c>
      <c r="R531" s="216">
        <f>Q531*H531</f>
        <v>0.0011000000000000001</v>
      </c>
      <c r="S531" s="216">
        <v>0</v>
      </c>
      <c r="T531" s="21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8" t="s">
        <v>320</v>
      </c>
      <c r="AT531" s="218" t="s">
        <v>173</v>
      </c>
      <c r="AU531" s="218" t="s">
        <v>84</v>
      </c>
      <c r="AY531" s="19" t="s">
        <v>170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19" t="s">
        <v>82</v>
      </c>
      <c r="BK531" s="219">
        <f>ROUND(I531*H531,2)</f>
        <v>0</v>
      </c>
      <c r="BL531" s="19" t="s">
        <v>320</v>
      </c>
      <c r="BM531" s="218" t="s">
        <v>745</v>
      </c>
    </row>
    <row r="532" s="2" customFormat="1" ht="24.15" customHeight="1">
      <c r="A532" s="40"/>
      <c r="B532" s="41"/>
      <c r="C532" s="207" t="s">
        <v>746</v>
      </c>
      <c r="D532" s="207" t="s">
        <v>173</v>
      </c>
      <c r="E532" s="208" t="s">
        <v>747</v>
      </c>
      <c r="F532" s="209" t="s">
        <v>748</v>
      </c>
      <c r="G532" s="210" t="s">
        <v>705</v>
      </c>
      <c r="H532" s="211">
        <v>1</v>
      </c>
      <c r="I532" s="212"/>
      <c r="J532" s="213">
        <f>ROUND(I532*H532,2)</f>
        <v>0</v>
      </c>
      <c r="K532" s="209" t="s">
        <v>176</v>
      </c>
      <c r="L532" s="46"/>
      <c r="M532" s="214" t="s">
        <v>19</v>
      </c>
      <c r="N532" s="215" t="s">
        <v>45</v>
      </c>
      <c r="O532" s="86"/>
      <c r="P532" s="216">
        <f>O532*H532</f>
        <v>0</v>
      </c>
      <c r="Q532" s="216">
        <v>0.00042999999999999999</v>
      </c>
      <c r="R532" s="216">
        <f>Q532*H532</f>
        <v>0.00042999999999999999</v>
      </c>
      <c r="S532" s="216">
        <v>0</v>
      </c>
      <c r="T532" s="21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8" t="s">
        <v>320</v>
      </c>
      <c r="AT532" s="218" t="s">
        <v>173</v>
      </c>
      <c r="AU532" s="218" t="s">
        <v>84</v>
      </c>
      <c r="AY532" s="19" t="s">
        <v>170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19" t="s">
        <v>82</v>
      </c>
      <c r="BK532" s="219">
        <f>ROUND(I532*H532,2)</f>
        <v>0</v>
      </c>
      <c r="BL532" s="19" t="s">
        <v>320</v>
      </c>
      <c r="BM532" s="218" t="s">
        <v>749</v>
      </c>
    </row>
    <row r="533" s="2" customFormat="1">
      <c r="A533" s="40"/>
      <c r="B533" s="41"/>
      <c r="C533" s="42"/>
      <c r="D533" s="220" t="s">
        <v>179</v>
      </c>
      <c r="E533" s="42"/>
      <c r="F533" s="221" t="s">
        <v>750</v>
      </c>
      <c r="G533" s="42"/>
      <c r="H533" s="42"/>
      <c r="I533" s="222"/>
      <c r="J533" s="42"/>
      <c r="K533" s="42"/>
      <c r="L533" s="46"/>
      <c r="M533" s="223"/>
      <c r="N533" s="22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179</v>
      </c>
      <c r="AU533" s="19" t="s">
        <v>84</v>
      </c>
    </row>
    <row r="534" s="13" customFormat="1">
      <c r="A534" s="13"/>
      <c r="B534" s="225"/>
      <c r="C534" s="226"/>
      <c r="D534" s="227" t="s">
        <v>181</v>
      </c>
      <c r="E534" s="228" t="s">
        <v>19</v>
      </c>
      <c r="F534" s="229" t="s">
        <v>751</v>
      </c>
      <c r="G534" s="226"/>
      <c r="H534" s="230">
        <v>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181</v>
      </c>
      <c r="AU534" s="236" t="s">
        <v>84</v>
      </c>
      <c r="AV534" s="13" t="s">
        <v>84</v>
      </c>
      <c r="AW534" s="13" t="s">
        <v>35</v>
      </c>
      <c r="AX534" s="13" t="s">
        <v>74</v>
      </c>
      <c r="AY534" s="236" t="s">
        <v>170</v>
      </c>
    </row>
    <row r="535" s="14" customFormat="1">
      <c r="A535" s="14"/>
      <c r="B535" s="237"/>
      <c r="C535" s="238"/>
      <c r="D535" s="227" t="s">
        <v>181</v>
      </c>
      <c r="E535" s="239" t="s">
        <v>19</v>
      </c>
      <c r="F535" s="240" t="s">
        <v>184</v>
      </c>
      <c r="G535" s="238"/>
      <c r="H535" s="241">
        <v>1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181</v>
      </c>
      <c r="AU535" s="247" t="s">
        <v>84</v>
      </c>
      <c r="AV535" s="14" t="s">
        <v>177</v>
      </c>
      <c r="AW535" s="14" t="s">
        <v>35</v>
      </c>
      <c r="AX535" s="14" t="s">
        <v>82</v>
      </c>
      <c r="AY535" s="247" t="s">
        <v>170</v>
      </c>
    </row>
    <row r="536" s="2" customFormat="1" ht="24.15" customHeight="1">
      <c r="A536" s="40"/>
      <c r="B536" s="41"/>
      <c r="C536" s="269" t="s">
        <v>752</v>
      </c>
      <c r="D536" s="269" t="s">
        <v>321</v>
      </c>
      <c r="E536" s="270" t="s">
        <v>753</v>
      </c>
      <c r="F536" s="271" t="s">
        <v>754</v>
      </c>
      <c r="G536" s="272" t="s">
        <v>203</v>
      </c>
      <c r="H536" s="273">
        <v>1</v>
      </c>
      <c r="I536" s="274"/>
      <c r="J536" s="275">
        <f>ROUND(I536*H536,2)</f>
        <v>0</v>
      </c>
      <c r="K536" s="271" t="s">
        <v>176</v>
      </c>
      <c r="L536" s="276"/>
      <c r="M536" s="277" t="s">
        <v>19</v>
      </c>
      <c r="N536" s="278" t="s">
        <v>45</v>
      </c>
      <c r="O536" s="86"/>
      <c r="P536" s="216">
        <f>O536*H536</f>
        <v>0</v>
      </c>
      <c r="Q536" s="216">
        <v>0.0044999999999999997</v>
      </c>
      <c r="R536" s="216">
        <f>Q536*H536</f>
        <v>0.0044999999999999997</v>
      </c>
      <c r="S536" s="216">
        <v>0</v>
      </c>
      <c r="T536" s="21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8" t="s">
        <v>428</v>
      </c>
      <c r="AT536" s="218" t="s">
        <v>321</v>
      </c>
      <c r="AU536" s="218" t="s">
        <v>84</v>
      </c>
      <c r="AY536" s="19" t="s">
        <v>170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19" t="s">
        <v>82</v>
      </c>
      <c r="BK536" s="219">
        <f>ROUND(I536*H536,2)</f>
        <v>0</v>
      </c>
      <c r="BL536" s="19" t="s">
        <v>320</v>
      </c>
      <c r="BM536" s="218" t="s">
        <v>755</v>
      </c>
    </row>
    <row r="537" s="2" customFormat="1" ht="33" customHeight="1">
      <c r="A537" s="40"/>
      <c r="B537" s="41"/>
      <c r="C537" s="207" t="s">
        <v>756</v>
      </c>
      <c r="D537" s="207" t="s">
        <v>173</v>
      </c>
      <c r="E537" s="208" t="s">
        <v>757</v>
      </c>
      <c r="F537" s="209" t="s">
        <v>758</v>
      </c>
      <c r="G537" s="210" t="s">
        <v>705</v>
      </c>
      <c r="H537" s="211">
        <v>1</v>
      </c>
      <c r="I537" s="212"/>
      <c r="J537" s="213">
        <f>ROUND(I537*H537,2)</f>
        <v>0</v>
      </c>
      <c r="K537" s="209" t="s">
        <v>176</v>
      </c>
      <c r="L537" s="46"/>
      <c r="M537" s="214" t="s">
        <v>19</v>
      </c>
      <c r="N537" s="215" t="s">
        <v>45</v>
      </c>
      <c r="O537" s="86"/>
      <c r="P537" s="216">
        <f>O537*H537</f>
        <v>0</v>
      </c>
      <c r="Q537" s="216">
        <v>0</v>
      </c>
      <c r="R537" s="216">
        <f>Q537*H537</f>
        <v>0</v>
      </c>
      <c r="S537" s="216">
        <v>0.018800000000000001</v>
      </c>
      <c r="T537" s="217">
        <f>S537*H537</f>
        <v>0.018800000000000001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8" t="s">
        <v>320</v>
      </c>
      <c r="AT537" s="218" t="s">
        <v>173</v>
      </c>
      <c r="AU537" s="218" t="s">
        <v>84</v>
      </c>
      <c r="AY537" s="19" t="s">
        <v>170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19" t="s">
        <v>82</v>
      </c>
      <c r="BK537" s="219">
        <f>ROUND(I537*H537,2)</f>
        <v>0</v>
      </c>
      <c r="BL537" s="19" t="s">
        <v>320</v>
      </c>
      <c r="BM537" s="218" t="s">
        <v>759</v>
      </c>
    </row>
    <row r="538" s="2" customFormat="1">
      <c r="A538" s="40"/>
      <c r="B538" s="41"/>
      <c r="C538" s="42"/>
      <c r="D538" s="220" t="s">
        <v>179</v>
      </c>
      <c r="E538" s="42"/>
      <c r="F538" s="221" t="s">
        <v>760</v>
      </c>
      <c r="G538" s="42"/>
      <c r="H538" s="42"/>
      <c r="I538" s="222"/>
      <c r="J538" s="42"/>
      <c r="K538" s="42"/>
      <c r="L538" s="46"/>
      <c r="M538" s="223"/>
      <c r="N538" s="224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179</v>
      </c>
      <c r="AU538" s="19" t="s">
        <v>84</v>
      </c>
    </row>
    <row r="539" s="2" customFormat="1" ht="16.5" customHeight="1">
      <c r="A539" s="40"/>
      <c r="B539" s="41"/>
      <c r="C539" s="207" t="s">
        <v>761</v>
      </c>
      <c r="D539" s="207" t="s">
        <v>173</v>
      </c>
      <c r="E539" s="208" t="s">
        <v>762</v>
      </c>
      <c r="F539" s="209" t="s">
        <v>763</v>
      </c>
      <c r="G539" s="210" t="s">
        <v>203</v>
      </c>
      <c r="H539" s="211">
        <v>3</v>
      </c>
      <c r="I539" s="212"/>
      <c r="J539" s="213">
        <f>ROUND(I539*H539,2)</f>
        <v>0</v>
      </c>
      <c r="K539" s="209" t="s">
        <v>176</v>
      </c>
      <c r="L539" s="46"/>
      <c r="M539" s="214" t="s">
        <v>19</v>
      </c>
      <c r="N539" s="215" t="s">
        <v>45</v>
      </c>
      <c r="O539" s="86"/>
      <c r="P539" s="216">
        <f>O539*H539</f>
        <v>0</v>
      </c>
      <c r="Q539" s="216">
        <v>0</v>
      </c>
      <c r="R539" s="216">
        <f>Q539*H539</f>
        <v>0</v>
      </c>
      <c r="S539" s="216">
        <v>0.00048999999999999998</v>
      </c>
      <c r="T539" s="217">
        <f>S539*H539</f>
        <v>0.00147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8" t="s">
        <v>320</v>
      </c>
      <c r="AT539" s="218" t="s">
        <v>173</v>
      </c>
      <c r="AU539" s="218" t="s">
        <v>84</v>
      </c>
      <c r="AY539" s="19" t="s">
        <v>170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19" t="s">
        <v>82</v>
      </c>
      <c r="BK539" s="219">
        <f>ROUND(I539*H539,2)</f>
        <v>0</v>
      </c>
      <c r="BL539" s="19" t="s">
        <v>320</v>
      </c>
      <c r="BM539" s="218" t="s">
        <v>764</v>
      </c>
    </row>
    <row r="540" s="2" customFormat="1">
      <c r="A540" s="40"/>
      <c r="B540" s="41"/>
      <c r="C540" s="42"/>
      <c r="D540" s="220" t="s">
        <v>179</v>
      </c>
      <c r="E540" s="42"/>
      <c r="F540" s="221" t="s">
        <v>765</v>
      </c>
      <c r="G540" s="42"/>
      <c r="H540" s="42"/>
      <c r="I540" s="222"/>
      <c r="J540" s="42"/>
      <c r="K540" s="42"/>
      <c r="L540" s="46"/>
      <c r="M540" s="223"/>
      <c r="N540" s="224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179</v>
      </c>
      <c r="AU540" s="19" t="s">
        <v>84</v>
      </c>
    </row>
    <row r="541" s="2" customFormat="1" ht="33" customHeight="1">
      <c r="A541" s="40"/>
      <c r="B541" s="41"/>
      <c r="C541" s="207" t="s">
        <v>766</v>
      </c>
      <c r="D541" s="207" t="s">
        <v>173</v>
      </c>
      <c r="E541" s="208" t="s">
        <v>767</v>
      </c>
      <c r="F541" s="209" t="s">
        <v>768</v>
      </c>
      <c r="G541" s="210" t="s">
        <v>705</v>
      </c>
      <c r="H541" s="211">
        <v>1</v>
      </c>
      <c r="I541" s="212"/>
      <c r="J541" s="213">
        <f>ROUND(I541*H541,2)</f>
        <v>0</v>
      </c>
      <c r="K541" s="209" t="s">
        <v>176</v>
      </c>
      <c r="L541" s="46"/>
      <c r="M541" s="214" t="s">
        <v>19</v>
      </c>
      <c r="N541" s="215" t="s">
        <v>45</v>
      </c>
      <c r="O541" s="86"/>
      <c r="P541" s="216">
        <f>O541*H541</f>
        <v>0</v>
      </c>
      <c r="Q541" s="216">
        <v>0.014749999999999999</v>
      </c>
      <c r="R541" s="216">
        <f>Q541*H541</f>
        <v>0.014749999999999999</v>
      </c>
      <c r="S541" s="216">
        <v>0</v>
      </c>
      <c r="T541" s="217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8" t="s">
        <v>320</v>
      </c>
      <c r="AT541" s="218" t="s">
        <v>173</v>
      </c>
      <c r="AU541" s="218" t="s">
        <v>84</v>
      </c>
      <c r="AY541" s="19" t="s">
        <v>170</v>
      </c>
      <c r="BE541" s="219">
        <f>IF(N541="základní",J541,0)</f>
        <v>0</v>
      </c>
      <c r="BF541" s="219">
        <f>IF(N541="snížená",J541,0)</f>
        <v>0</v>
      </c>
      <c r="BG541" s="219">
        <f>IF(N541="zákl. přenesená",J541,0)</f>
        <v>0</v>
      </c>
      <c r="BH541" s="219">
        <f>IF(N541="sníž. přenesená",J541,0)</f>
        <v>0</v>
      </c>
      <c r="BI541" s="219">
        <f>IF(N541="nulová",J541,0)</f>
        <v>0</v>
      </c>
      <c r="BJ541" s="19" t="s">
        <v>82</v>
      </c>
      <c r="BK541" s="219">
        <f>ROUND(I541*H541,2)</f>
        <v>0</v>
      </c>
      <c r="BL541" s="19" t="s">
        <v>320</v>
      </c>
      <c r="BM541" s="218" t="s">
        <v>769</v>
      </c>
    </row>
    <row r="542" s="2" customFormat="1">
      <c r="A542" s="40"/>
      <c r="B542" s="41"/>
      <c r="C542" s="42"/>
      <c r="D542" s="220" t="s">
        <v>179</v>
      </c>
      <c r="E542" s="42"/>
      <c r="F542" s="221" t="s">
        <v>770</v>
      </c>
      <c r="G542" s="42"/>
      <c r="H542" s="42"/>
      <c r="I542" s="222"/>
      <c r="J542" s="42"/>
      <c r="K542" s="42"/>
      <c r="L542" s="46"/>
      <c r="M542" s="223"/>
      <c r="N542" s="224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179</v>
      </c>
      <c r="AU542" s="19" t="s">
        <v>84</v>
      </c>
    </row>
    <row r="543" s="13" customFormat="1">
      <c r="A543" s="13"/>
      <c r="B543" s="225"/>
      <c r="C543" s="226"/>
      <c r="D543" s="227" t="s">
        <v>181</v>
      </c>
      <c r="E543" s="228" t="s">
        <v>19</v>
      </c>
      <c r="F543" s="229" t="s">
        <v>771</v>
      </c>
      <c r="G543" s="226"/>
      <c r="H543" s="230">
        <v>1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181</v>
      </c>
      <c r="AU543" s="236" t="s">
        <v>84</v>
      </c>
      <c r="AV543" s="13" t="s">
        <v>84</v>
      </c>
      <c r="AW543" s="13" t="s">
        <v>35</v>
      </c>
      <c r="AX543" s="13" t="s">
        <v>74</v>
      </c>
      <c r="AY543" s="236" t="s">
        <v>170</v>
      </c>
    </row>
    <row r="544" s="14" customFormat="1">
      <c r="A544" s="14"/>
      <c r="B544" s="237"/>
      <c r="C544" s="238"/>
      <c r="D544" s="227" t="s">
        <v>181</v>
      </c>
      <c r="E544" s="239" t="s">
        <v>19</v>
      </c>
      <c r="F544" s="240" t="s">
        <v>184</v>
      </c>
      <c r="G544" s="238"/>
      <c r="H544" s="241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181</v>
      </c>
      <c r="AU544" s="247" t="s">
        <v>84</v>
      </c>
      <c r="AV544" s="14" t="s">
        <v>177</v>
      </c>
      <c r="AW544" s="14" t="s">
        <v>35</v>
      </c>
      <c r="AX544" s="14" t="s">
        <v>82</v>
      </c>
      <c r="AY544" s="247" t="s">
        <v>170</v>
      </c>
    </row>
    <row r="545" s="2" customFormat="1" ht="24.15" customHeight="1">
      <c r="A545" s="40"/>
      <c r="B545" s="41"/>
      <c r="C545" s="207" t="s">
        <v>772</v>
      </c>
      <c r="D545" s="207" t="s">
        <v>173</v>
      </c>
      <c r="E545" s="208" t="s">
        <v>773</v>
      </c>
      <c r="F545" s="209" t="s">
        <v>774</v>
      </c>
      <c r="G545" s="210" t="s">
        <v>705</v>
      </c>
      <c r="H545" s="211">
        <v>5</v>
      </c>
      <c r="I545" s="212"/>
      <c r="J545" s="213">
        <f>ROUND(I545*H545,2)</f>
        <v>0</v>
      </c>
      <c r="K545" s="209" t="s">
        <v>176</v>
      </c>
      <c r="L545" s="46"/>
      <c r="M545" s="214" t="s">
        <v>19</v>
      </c>
      <c r="N545" s="215" t="s">
        <v>45</v>
      </c>
      <c r="O545" s="86"/>
      <c r="P545" s="216">
        <f>O545*H545</f>
        <v>0</v>
      </c>
      <c r="Q545" s="216">
        <v>0.00024000000000000001</v>
      </c>
      <c r="R545" s="216">
        <f>Q545*H545</f>
        <v>0.0012000000000000001</v>
      </c>
      <c r="S545" s="216">
        <v>0</v>
      </c>
      <c r="T545" s="21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8" t="s">
        <v>320</v>
      </c>
      <c r="AT545" s="218" t="s">
        <v>173</v>
      </c>
      <c r="AU545" s="218" t="s">
        <v>84</v>
      </c>
      <c r="AY545" s="19" t="s">
        <v>170</v>
      </c>
      <c r="BE545" s="219">
        <f>IF(N545="základní",J545,0)</f>
        <v>0</v>
      </c>
      <c r="BF545" s="219">
        <f>IF(N545="snížená",J545,0)</f>
        <v>0</v>
      </c>
      <c r="BG545" s="219">
        <f>IF(N545="zákl. přenesená",J545,0)</f>
        <v>0</v>
      </c>
      <c r="BH545" s="219">
        <f>IF(N545="sníž. přenesená",J545,0)</f>
        <v>0</v>
      </c>
      <c r="BI545" s="219">
        <f>IF(N545="nulová",J545,0)</f>
        <v>0</v>
      </c>
      <c r="BJ545" s="19" t="s">
        <v>82</v>
      </c>
      <c r="BK545" s="219">
        <f>ROUND(I545*H545,2)</f>
        <v>0</v>
      </c>
      <c r="BL545" s="19" t="s">
        <v>320</v>
      </c>
      <c r="BM545" s="218" t="s">
        <v>775</v>
      </c>
    </row>
    <row r="546" s="2" customFormat="1">
      <c r="A546" s="40"/>
      <c r="B546" s="41"/>
      <c r="C546" s="42"/>
      <c r="D546" s="220" t="s">
        <v>179</v>
      </c>
      <c r="E546" s="42"/>
      <c r="F546" s="221" t="s">
        <v>776</v>
      </c>
      <c r="G546" s="42"/>
      <c r="H546" s="42"/>
      <c r="I546" s="222"/>
      <c r="J546" s="42"/>
      <c r="K546" s="42"/>
      <c r="L546" s="46"/>
      <c r="M546" s="223"/>
      <c r="N546" s="224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179</v>
      </c>
      <c r="AU546" s="19" t="s">
        <v>84</v>
      </c>
    </row>
    <row r="547" s="13" customFormat="1">
      <c r="A547" s="13"/>
      <c r="B547" s="225"/>
      <c r="C547" s="226"/>
      <c r="D547" s="227" t="s">
        <v>181</v>
      </c>
      <c r="E547" s="228" t="s">
        <v>19</v>
      </c>
      <c r="F547" s="229" t="s">
        <v>777</v>
      </c>
      <c r="G547" s="226"/>
      <c r="H547" s="230">
        <v>5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181</v>
      </c>
      <c r="AU547" s="236" t="s">
        <v>84</v>
      </c>
      <c r="AV547" s="13" t="s">
        <v>84</v>
      </c>
      <c r="AW547" s="13" t="s">
        <v>35</v>
      </c>
      <c r="AX547" s="13" t="s">
        <v>74</v>
      </c>
      <c r="AY547" s="236" t="s">
        <v>170</v>
      </c>
    </row>
    <row r="548" s="14" customFormat="1">
      <c r="A548" s="14"/>
      <c r="B548" s="237"/>
      <c r="C548" s="238"/>
      <c r="D548" s="227" t="s">
        <v>181</v>
      </c>
      <c r="E548" s="239" t="s">
        <v>19</v>
      </c>
      <c r="F548" s="240" t="s">
        <v>184</v>
      </c>
      <c r="G548" s="238"/>
      <c r="H548" s="241">
        <v>5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181</v>
      </c>
      <c r="AU548" s="247" t="s">
        <v>84</v>
      </c>
      <c r="AV548" s="14" t="s">
        <v>177</v>
      </c>
      <c r="AW548" s="14" t="s">
        <v>35</v>
      </c>
      <c r="AX548" s="14" t="s">
        <v>82</v>
      </c>
      <c r="AY548" s="247" t="s">
        <v>170</v>
      </c>
    </row>
    <row r="549" s="2" customFormat="1" ht="16.5" customHeight="1">
      <c r="A549" s="40"/>
      <c r="B549" s="41"/>
      <c r="C549" s="207" t="s">
        <v>778</v>
      </c>
      <c r="D549" s="207" t="s">
        <v>173</v>
      </c>
      <c r="E549" s="208" t="s">
        <v>779</v>
      </c>
      <c r="F549" s="209" t="s">
        <v>780</v>
      </c>
      <c r="G549" s="210" t="s">
        <v>705</v>
      </c>
      <c r="H549" s="211">
        <v>3</v>
      </c>
      <c r="I549" s="212"/>
      <c r="J549" s="213">
        <f>ROUND(I549*H549,2)</f>
        <v>0</v>
      </c>
      <c r="K549" s="209" t="s">
        <v>176</v>
      </c>
      <c r="L549" s="46"/>
      <c r="M549" s="214" t="s">
        <v>19</v>
      </c>
      <c r="N549" s="215" t="s">
        <v>45</v>
      </c>
      <c r="O549" s="86"/>
      <c r="P549" s="216">
        <f>O549*H549</f>
        <v>0</v>
      </c>
      <c r="Q549" s="216">
        <v>0</v>
      </c>
      <c r="R549" s="216">
        <f>Q549*H549</f>
        <v>0</v>
      </c>
      <c r="S549" s="216">
        <v>0.00156</v>
      </c>
      <c r="T549" s="217">
        <f>S549*H549</f>
        <v>0.0046800000000000001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8" t="s">
        <v>320</v>
      </c>
      <c r="AT549" s="218" t="s">
        <v>173</v>
      </c>
      <c r="AU549" s="218" t="s">
        <v>84</v>
      </c>
      <c r="AY549" s="19" t="s">
        <v>170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19" t="s">
        <v>82</v>
      </c>
      <c r="BK549" s="219">
        <f>ROUND(I549*H549,2)</f>
        <v>0</v>
      </c>
      <c r="BL549" s="19" t="s">
        <v>320</v>
      </c>
      <c r="BM549" s="218" t="s">
        <v>781</v>
      </c>
    </row>
    <row r="550" s="2" customFormat="1">
      <c r="A550" s="40"/>
      <c r="B550" s="41"/>
      <c r="C550" s="42"/>
      <c r="D550" s="220" t="s">
        <v>179</v>
      </c>
      <c r="E550" s="42"/>
      <c r="F550" s="221" t="s">
        <v>782</v>
      </c>
      <c r="G550" s="42"/>
      <c r="H550" s="42"/>
      <c r="I550" s="222"/>
      <c r="J550" s="42"/>
      <c r="K550" s="42"/>
      <c r="L550" s="46"/>
      <c r="M550" s="223"/>
      <c r="N550" s="224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179</v>
      </c>
      <c r="AU550" s="19" t="s">
        <v>84</v>
      </c>
    </row>
    <row r="551" s="2" customFormat="1" ht="16.5" customHeight="1">
      <c r="A551" s="40"/>
      <c r="B551" s="41"/>
      <c r="C551" s="207" t="s">
        <v>783</v>
      </c>
      <c r="D551" s="207" t="s">
        <v>173</v>
      </c>
      <c r="E551" s="208" t="s">
        <v>784</v>
      </c>
      <c r="F551" s="209" t="s">
        <v>785</v>
      </c>
      <c r="G551" s="210" t="s">
        <v>705</v>
      </c>
      <c r="H551" s="211">
        <v>1</v>
      </c>
      <c r="I551" s="212"/>
      <c r="J551" s="213">
        <f>ROUND(I551*H551,2)</f>
        <v>0</v>
      </c>
      <c r="K551" s="209" t="s">
        <v>176</v>
      </c>
      <c r="L551" s="46"/>
      <c r="M551" s="214" t="s">
        <v>19</v>
      </c>
      <c r="N551" s="215" t="s">
        <v>45</v>
      </c>
      <c r="O551" s="86"/>
      <c r="P551" s="216">
        <f>O551*H551</f>
        <v>0</v>
      </c>
      <c r="Q551" s="216">
        <v>0</v>
      </c>
      <c r="R551" s="216">
        <f>Q551*H551</f>
        <v>0</v>
      </c>
      <c r="S551" s="216">
        <v>0.00085999999999999998</v>
      </c>
      <c r="T551" s="217">
        <f>S551*H551</f>
        <v>0.00085999999999999998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8" t="s">
        <v>320</v>
      </c>
      <c r="AT551" s="218" t="s">
        <v>173</v>
      </c>
      <c r="AU551" s="218" t="s">
        <v>84</v>
      </c>
      <c r="AY551" s="19" t="s">
        <v>170</v>
      </c>
      <c r="BE551" s="219">
        <f>IF(N551="základní",J551,0)</f>
        <v>0</v>
      </c>
      <c r="BF551" s="219">
        <f>IF(N551="snížená",J551,0)</f>
        <v>0</v>
      </c>
      <c r="BG551" s="219">
        <f>IF(N551="zákl. přenesená",J551,0)</f>
        <v>0</v>
      </c>
      <c r="BH551" s="219">
        <f>IF(N551="sníž. přenesená",J551,0)</f>
        <v>0</v>
      </c>
      <c r="BI551" s="219">
        <f>IF(N551="nulová",J551,0)</f>
        <v>0</v>
      </c>
      <c r="BJ551" s="19" t="s">
        <v>82</v>
      </c>
      <c r="BK551" s="219">
        <f>ROUND(I551*H551,2)</f>
        <v>0</v>
      </c>
      <c r="BL551" s="19" t="s">
        <v>320</v>
      </c>
      <c r="BM551" s="218" t="s">
        <v>786</v>
      </c>
    </row>
    <row r="552" s="2" customFormat="1">
      <c r="A552" s="40"/>
      <c r="B552" s="41"/>
      <c r="C552" s="42"/>
      <c r="D552" s="220" t="s">
        <v>179</v>
      </c>
      <c r="E552" s="42"/>
      <c r="F552" s="221" t="s">
        <v>787</v>
      </c>
      <c r="G552" s="42"/>
      <c r="H552" s="42"/>
      <c r="I552" s="222"/>
      <c r="J552" s="42"/>
      <c r="K552" s="42"/>
      <c r="L552" s="46"/>
      <c r="M552" s="223"/>
      <c r="N552" s="224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179</v>
      </c>
      <c r="AU552" s="19" t="s">
        <v>84</v>
      </c>
    </row>
    <row r="553" s="2" customFormat="1" ht="24.15" customHeight="1">
      <c r="A553" s="40"/>
      <c r="B553" s="41"/>
      <c r="C553" s="207" t="s">
        <v>788</v>
      </c>
      <c r="D553" s="207" t="s">
        <v>173</v>
      </c>
      <c r="E553" s="208" t="s">
        <v>789</v>
      </c>
      <c r="F553" s="209" t="s">
        <v>790</v>
      </c>
      <c r="G553" s="210" t="s">
        <v>705</v>
      </c>
      <c r="H553" s="211">
        <v>1</v>
      </c>
      <c r="I553" s="212"/>
      <c r="J553" s="213">
        <f>ROUND(I553*H553,2)</f>
        <v>0</v>
      </c>
      <c r="K553" s="209" t="s">
        <v>176</v>
      </c>
      <c r="L553" s="46"/>
      <c r="M553" s="214" t="s">
        <v>19</v>
      </c>
      <c r="N553" s="215" t="s">
        <v>45</v>
      </c>
      <c r="O553" s="86"/>
      <c r="P553" s="216">
        <f>O553*H553</f>
        <v>0</v>
      </c>
      <c r="Q553" s="216">
        <v>0.00172</v>
      </c>
      <c r="R553" s="216">
        <f>Q553*H553</f>
        <v>0.00172</v>
      </c>
      <c r="S553" s="216">
        <v>0</v>
      </c>
      <c r="T553" s="21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8" t="s">
        <v>320</v>
      </c>
      <c r="AT553" s="218" t="s">
        <v>173</v>
      </c>
      <c r="AU553" s="218" t="s">
        <v>84</v>
      </c>
      <c r="AY553" s="19" t="s">
        <v>170</v>
      </c>
      <c r="BE553" s="219">
        <f>IF(N553="základní",J553,0)</f>
        <v>0</v>
      </c>
      <c r="BF553" s="219">
        <f>IF(N553="snížená",J553,0)</f>
        <v>0</v>
      </c>
      <c r="BG553" s="219">
        <f>IF(N553="zákl. přenesená",J553,0)</f>
        <v>0</v>
      </c>
      <c r="BH553" s="219">
        <f>IF(N553="sníž. přenesená",J553,0)</f>
        <v>0</v>
      </c>
      <c r="BI553" s="219">
        <f>IF(N553="nulová",J553,0)</f>
        <v>0</v>
      </c>
      <c r="BJ553" s="19" t="s">
        <v>82</v>
      </c>
      <c r="BK553" s="219">
        <f>ROUND(I553*H553,2)</f>
        <v>0</v>
      </c>
      <c r="BL553" s="19" t="s">
        <v>320</v>
      </c>
      <c r="BM553" s="218" t="s">
        <v>791</v>
      </c>
    </row>
    <row r="554" s="2" customFormat="1">
      <c r="A554" s="40"/>
      <c r="B554" s="41"/>
      <c r="C554" s="42"/>
      <c r="D554" s="220" t="s">
        <v>179</v>
      </c>
      <c r="E554" s="42"/>
      <c r="F554" s="221" t="s">
        <v>792</v>
      </c>
      <c r="G554" s="42"/>
      <c r="H554" s="42"/>
      <c r="I554" s="222"/>
      <c r="J554" s="42"/>
      <c r="K554" s="42"/>
      <c r="L554" s="46"/>
      <c r="M554" s="223"/>
      <c r="N554" s="224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179</v>
      </c>
      <c r="AU554" s="19" t="s">
        <v>84</v>
      </c>
    </row>
    <row r="555" s="13" customFormat="1">
      <c r="A555" s="13"/>
      <c r="B555" s="225"/>
      <c r="C555" s="226"/>
      <c r="D555" s="227" t="s">
        <v>181</v>
      </c>
      <c r="E555" s="228" t="s">
        <v>19</v>
      </c>
      <c r="F555" s="229" t="s">
        <v>771</v>
      </c>
      <c r="G555" s="226"/>
      <c r="H555" s="230">
        <v>1</v>
      </c>
      <c r="I555" s="231"/>
      <c r="J555" s="226"/>
      <c r="K555" s="226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181</v>
      </c>
      <c r="AU555" s="236" t="s">
        <v>84</v>
      </c>
      <c r="AV555" s="13" t="s">
        <v>84</v>
      </c>
      <c r="AW555" s="13" t="s">
        <v>35</v>
      </c>
      <c r="AX555" s="13" t="s">
        <v>74</v>
      </c>
      <c r="AY555" s="236" t="s">
        <v>170</v>
      </c>
    </row>
    <row r="556" s="14" customFormat="1">
      <c r="A556" s="14"/>
      <c r="B556" s="237"/>
      <c r="C556" s="238"/>
      <c r="D556" s="227" t="s">
        <v>181</v>
      </c>
      <c r="E556" s="239" t="s">
        <v>19</v>
      </c>
      <c r="F556" s="240" t="s">
        <v>184</v>
      </c>
      <c r="G556" s="238"/>
      <c r="H556" s="241">
        <v>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181</v>
      </c>
      <c r="AU556" s="247" t="s">
        <v>84</v>
      </c>
      <c r="AV556" s="14" t="s">
        <v>177</v>
      </c>
      <c r="AW556" s="14" t="s">
        <v>35</v>
      </c>
      <c r="AX556" s="14" t="s">
        <v>82</v>
      </c>
      <c r="AY556" s="247" t="s">
        <v>170</v>
      </c>
    </row>
    <row r="557" s="2" customFormat="1" ht="24.15" customHeight="1">
      <c r="A557" s="40"/>
      <c r="B557" s="41"/>
      <c r="C557" s="207" t="s">
        <v>451</v>
      </c>
      <c r="D557" s="207" t="s">
        <v>173</v>
      </c>
      <c r="E557" s="208" t="s">
        <v>793</v>
      </c>
      <c r="F557" s="209" t="s">
        <v>794</v>
      </c>
      <c r="G557" s="210" t="s">
        <v>705</v>
      </c>
      <c r="H557" s="211">
        <v>2</v>
      </c>
      <c r="I557" s="212"/>
      <c r="J557" s="213">
        <f>ROUND(I557*H557,2)</f>
        <v>0</v>
      </c>
      <c r="K557" s="209" t="s">
        <v>176</v>
      </c>
      <c r="L557" s="46"/>
      <c r="M557" s="214" t="s">
        <v>19</v>
      </c>
      <c r="N557" s="215" t="s">
        <v>45</v>
      </c>
      <c r="O557" s="86"/>
      <c r="P557" s="216">
        <f>O557*H557</f>
        <v>0</v>
      </c>
      <c r="Q557" s="216">
        <v>0.0018</v>
      </c>
      <c r="R557" s="216">
        <f>Q557*H557</f>
        <v>0.0035999999999999999</v>
      </c>
      <c r="S557" s="216">
        <v>0</v>
      </c>
      <c r="T557" s="21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8" t="s">
        <v>320</v>
      </c>
      <c r="AT557" s="218" t="s">
        <v>173</v>
      </c>
      <c r="AU557" s="218" t="s">
        <v>84</v>
      </c>
      <c r="AY557" s="19" t="s">
        <v>170</v>
      </c>
      <c r="BE557" s="219">
        <f>IF(N557="základní",J557,0)</f>
        <v>0</v>
      </c>
      <c r="BF557" s="219">
        <f>IF(N557="snížená",J557,0)</f>
        <v>0</v>
      </c>
      <c r="BG557" s="219">
        <f>IF(N557="zákl. přenesená",J557,0)</f>
        <v>0</v>
      </c>
      <c r="BH557" s="219">
        <f>IF(N557="sníž. přenesená",J557,0)</f>
        <v>0</v>
      </c>
      <c r="BI557" s="219">
        <f>IF(N557="nulová",J557,0)</f>
        <v>0</v>
      </c>
      <c r="BJ557" s="19" t="s">
        <v>82</v>
      </c>
      <c r="BK557" s="219">
        <f>ROUND(I557*H557,2)</f>
        <v>0</v>
      </c>
      <c r="BL557" s="19" t="s">
        <v>320</v>
      </c>
      <c r="BM557" s="218" t="s">
        <v>795</v>
      </c>
    </row>
    <row r="558" s="2" customFormat="1">
      <c r="A558" s="40"/>
      <c r="B558" s="41"/>
      <c r="C558" s="42"/>
      <c r="D558" s="220" t="s">
        <v>179</v>
      </c>
      <c r="E558" s="42"/>
      <c r="F558" s="221" t="s">
        <v>796</v>
      </c>
      <c r="G558" s="42"/>
      <c r="H558" s="42"/>
      <c r="I558" s="222"/>
      <c r="J558" s="42"/>
      <c r="K558" s="42"/>
      <c r="L558" s="46"/>
      <c r="M558" s="223"/>
      <c r="N558" s="224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179</v>
      </c>
      <c r="AU558" s="19" t="s">
        <v>84</v>
      </c>
    </row>
    <row r="559" s="2" customFormat="1" ht="21.75" customHeight="1">
      <c r="A559" s="40"/>
      <c r="B559" s="41"/>
      <c r="C559" s="207" t="s">
        <v>797</v>
      </c>
      <c r="D559" s="207" t="s">
        <v>173</v>
      </c>
      <c r="E559" s="208" t="s">
        <v>798</v>
      </c>
      <c r="F559" s="209" t="s">
        <v>799</v>
      </c>
      <c r="G559" s="210" t="s">
        <v>705</v>
      </c>
      <c r="H559" s="211">
        <v>2</v>
      </c>
      <c r="I559" s="212"/>
      <c r="J559" s="213">
        <f>ROUND(I559*H559,2)</f>
        <v>0</v>
      </c>
      <c r="K559" s="209" t="s">
        <v>176</v>
      </c>
      <c r="L559" s="46"/>
      <c r="M559" s="214" t="s">
        <v>19</v>
      </c>
      <c r="N559" s="215" t="s">
        <v>45</v>
      </c>
      <c r="O559" s="86"/>
      <c r="P559" s="216">
        <f>O559*H559</f>
        <v>0</v>
      </c>
      <c r="Q559" s="216">
        <v>0.0018</v>
      </c>
      <c r="R559" s="216">
        <f>Q559*H559</f>
        <v>0.0035999999999999999</v>
      </c>
      <c r="S559" s="216">
        <v>0</v>
      </c>
      <c r="T559" s="21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8" t="s">
        <v>320</v>
      </c>
      <c r="AT559" s="218" t="s">
        <v>173</v>
      </c>
      <c r="AU559" s="218" t="s">
        <v>84</v>
      </c>
      <c r="AY559" s="19" t="s">
        <v>170</v>
      </c>
      <c r="BE559" s="219">
        <f>IF(N559="základní",J559,0)</f>
        <v>0</v>
      </c>
      <c r="BF559" s="219">
        <f>IF(N559="snížená",J559,0)</f>
        <v>0</v>
      </c>
      <c r="BG559" s="219">
        <f>IF(N559="zákl. přenesená",J559,0)</f>
        <v>0</v>
      </c>
      <c r="BH559" s="219">
        <f>IF(N559="sníž. přenesená",J559,0)</f>
        <v>0</v>
      </c>
      <c r="BI559" s="219">
        <f>IF(N559="nulová",J559,0)</f>
        <v>0</v>
      </c>
      <c r="BJ559" s="19" t="s">
        <v>82</v>
      </c>
      <c r="BK559" s="219">
        <f>ROUND(I559*H559,2)</f>
        <v>0</v>
      </c>
      <c r="BL559" s="19" t="s">
        <v>320</v>
      </c>
      <c r="BM559" s="218" t="s">
        <v>800</v>
      </c>
    </row>
    <row r="560" s="2" customFormat="1">
      <c r="A560" s="40"/>
      <c r="B560" s="41"/>
      <c r="C560" s="42"/>
      <c r="D560" s="220" t="s">
        <v>179</v>
      </c>
      <c r="E560" s="42"/>
      <c r="F560" s="221" t="s">
        <v>801</v>
      </c>
      <c r="G560" s="42"/>
      <c r="H560" s="42"/>
      <c r="I560" s="222"/>
      <c r="J560" s="42"/>
      <c r="K560" s="42"/>
      <c r="L560" s="46"/>
      <c r="M560" s="223"/>
      <c r="N560" s="224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179</v>
      </c>
      <c r="AU560" s="19" t="s">
        <v>84</v>
      </c>
    </row>
    <row r="561" s="13" customFormat="1">
      <c r="A561" s="13"/>
      <c r="B561" s="225"/>
      <c r="C561" s="226"/>
      <c r="D561" s="227" t="s">
        <v>181</v>
      </c>
      <c r="E561" s="228" t="s">
        <v>19</v>
      </c>
      <c r="F561" s="229" t="s">
        <v>736</v>
      </c>
      <c r="G561" s="226"/>
      <c r="H561" s="230">
        <v>2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181</v>
      </c>
      <c r="AU561" s="236" t="s">
        <v>84</v>
      </c>
      <c r="AV561" s="13" t="s">
        <v>84</v>
      </c>
      <c r="AW561" s="13" t="s">
        <v>35</v>
      </c>
      <c r="AX561" s="13" t="s">
        <v>74</v>
      </c>
      <c r="AY561" s="236" t="s">
        <v>170</v>
      </c>
    </row>
    <row r="562" s="14" customFormat="1">
      <c r="A562" s="14"/>
      <c r="B562" s="237"/>
      <c r="C562" s="238"/>
      <c r="D562" s="227" t="s">
        <v>181</v>
      </c>
      <c r="E562" s="239" t="s">
        <v>19</v>
      </c>
      <c r="F562" s="240" t="s">
        <v>184</v>
      </c>
      <c r="G562" s="238"/>
      <c r="H562" s="241">
        <v>2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181</v>
      </c>
      <c r="AU562" s="247" t="s">
        <v>84</v>
      </c>
      <c r="AV562" s="14" t="s">
        <v>177</v>
      </c>
      <c r="AW562" s="14" t="s">
        <v>35</v>
      </c>
      <c r="AX562" s="14" t="s">
        <v>82</v>
      </c>
      <c r="AY562" s="247" t="s">
        <v>170</v>
      </c>
    </row>
    <row r="563" s="2" customFormat="1" ht="24.15" customHeight="1">
      <c r="A563" s="40"/>
      <c r="B563" s="41"/>
      <c r="C563" s="207" t="s">
        <v>802</v>
      </c>
      <c r="D563" s="207" t="s">
        <v>173</v>
      </c>
      <c r="E563" s="208" t="s">
        <v>803</v>
      </c>
      <c r="F563" s="209" t="s">
        <v>804</v>
      </c>
      <c r="G563" s="210" t="s">
        <v>203</v>
      </c>
      <c r="H563" s="211">
        <v>1</v>
      </c>
      <c r="I563" s="212"/>
      <c r="J563" s="213">
        <f>ROUND(I563*H563,2)</f>
        <v>0</v>
      </c>
      <c r="K563" s="209" t="s">
        <v>176</v>
      </c>
      <c r="L563" s="46"/>
      <c r="M563" s="214" t="s">
        <v>19</v>
      </c>
      <c r="N563" s="215" t="s">
        <v>45</v>
      </c>
      <c r="O563" s="86"/>
      <c r="P563" s="216">
        <f>O563*H563</f>
        <v>0</v>
      </c>
      <c r="Q563" s="216">
        <v>4.0000000000000003E-05</v>
      </c>
      <c r="R563" s="216">
        <f>Q563*H563</f>
        <v>4.0000000000000003E-05</v>
      </c>
      <c r="S563" s="216">
        <v>0</v>
      </c>
      <c r="T563" s="217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8" t="s">
        <v>320</v>
      </c>
      <c r="AT563" s="218" t="s">
        <v>173</v>
      </c>
      <c r="AU563" s="218" t="s">
        <v>84</v>
      </c>
      <c r="AY563" s="19" t="s">
        <v>170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19" t="s">
        <v>82</v>
      </c>
      <c r="BK563" s="219">
        <f>ROUND(I563*H563,2)</f>
        <v>0</v>
      </c>
      <c r="BL563" s="19" t="s">
        <v>320</v>
      </c>
      <c r="BM563" s="218" t="s">
        <v>805</v>
      </c>
    </row>
    <row r="564" s="2" customFormat="1">
      <c r="A564" s="40"/>
      <c r="B564" s="41"/>
      <c r="C564" s="42"/>
      <c r="D564" s="220" t="s">
        <v>179</v>
      </c>
      <c r="E564" s="42"/>
      <c r="F564" s="221" t="s">
        <v>806</v>
      </c>
      <c r="G564" s="42"/>
      <c r="H564" s="42"/>
      <c r="I564" s="222"/>
      <c r="J564" s="42"/>
      <c r="K564" s="42"/>
      <c r="L564" s="46"/>
      <c r="M564" s="223"/>
      <c r="N564" s="224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179</v>
      </c>
      <c r="AU564" s="19" t="s">
        <v>84</v>
      </c>
    </row>
    <row r="565" s="13" customFormat="1">
      <c r="A565" s="13"/>
      <c r="B565" s="225"/>
      <c r="C565" s="226"/>
      <c r="D565" s="227" t="s">
        <v>181</v>
      </c>
      <c r="E565" s="228" t="s">
        <v>19</v>
      </c>
      <c r="F565" s="229" t="s">
        <v>730</v>
      </c>
      <c r="G565" s="226"/>
      <c r="H565" s="230">
        <v>1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181</v>
      </c>
      <c r="AU565" s="236" t="s">
        <v>84</v>
      </c>
      <c r="AV565" s="13" t="s">
        <v>84</v>
      </c>
      <c r="AW565" s="13" t="s">
        <v>35</v>
      </c>
      <c r="AX565" s="13" t="s">
        <v>74</v>
      </c>
      <c r="AY565" s="236" t="s">
        <v>170</v>
      </c>
    </row>
    <row r="566" s="14" customFormat="1">
      <c r="A566" s="14"/>
      <c r="B566" s="237"/>
      <c r="C566" s="238"/>
      <c r="D566" s="227" t="s">
        <v>181</v>
      </c>
      <c r="E566" s="239" t="s">
        <v>19</v>
      </c>
      <c r="F566" s="240" t="s">
        <v>184</v>
      </c>
      <c r="G566" s="238"/>
      <c r="H566" s="241">
        <v>1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181</v>
      </c>
      <c r="AU566" s="247" t="s">
        <v>84</v>
      </c>
      <c r="AV566" s="14" t="s">
        <v>177</v>
      </c>
      <c r="AW566" s="14" t="s">
        <v>35</v>
      </c>
      <c r="AX566" s="14" t="s">
        <v>82</v>
      </c>
      <c r="AY566" s="247" t="s">
        <v>170</v>
      </c>
    </row>
    <row r="567" s="2" customFormat="1" ht="24.15" customHeight="1">
      <c r="A567" s="40"/>
      <c r="B567" s="41"/>
      <c r="C567" s="269" t="s">
        <v>807</v>
      </c>
      <c r="D567" s="269" t="s">
        <v>321</v>
      </c>
      <c r="E567" s="270" t="s">
        <v>808</v>
      </c>
      <c r="F567" s="271" t="s">
        <v>809</v>
      </c>
      <c r="G567" s="272" t="s">
        <v>203</v>
      </c>
      <c r="H567" s="273">
        <v>1</v>
      </c>
      <c r="I567" s="274"/>
      <c r="J567" s="275">
        <f>ROUND(I567*H567,2)</f>
        <v>0</v>
      </c>
      <c r="K567" s="271" t="s">
        <v>176</v>
      </c>
      <c r="L567" s="276"/>
      <c r="M567" s="277" t="s">
        <v>19</v>
      </c>
      <c r="N567" s="278" t="s">
        <v>45</v>
      </c>
      <c r="O567" s="86"/>
      <c r="P567" s="216">
        <f>O567*H567</f>
        <v>0</v>
      </c>
      <c r="Q567" s="216">
        <v>0.0015200000000000001</v>
      </c>
      <c r="R567" s="216">
        <f>Q567*H567</f>
        <v>0.0015200000000000001</v>
      </c>
      <c r="S567" s="216">
        <v>0</v>
      </c>
      <c r="T567" s="217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8" t="s">
        <v>428</v>
      </c>
      <c r="AT567" s="218" t="s">
        <v>321</v>
      </c>
      <c r="AU567" s="218" t="s">
        <v>84</v>
      </c>
      <c r="AY567" s="19" t="s">
        <v>170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19" t="s">
        <v>82</v>
      </c>
      <c r="BK567" s="219">
        <f>ROUND(I567*H567,2)</f>
        <v>0</v>
      </c>
      <c r="BL567" s="19" t="s">
        <v>320</v>
      </c>
      <c r="BM567" s="218" t="s">
        <v>810</v>
      </c>
    </row>
    <row r="568" s="2" customFormat="1" ht="24.15" customHeight="1">
      <c r="A568" s="40"/>
      <c r="B568" s="41"/>
      <c r="C568" s="207" t="s">
        <v>811</v>
      </c>
      <c r="D568" s="207" t="s">
        <v>173</v>
      </c>
      <c r="E568" s="208" t="s">
        <v>812</v>
      </c>
      <c r="F568" s="209" t="s">
        <v>813</v>
      </c>
      <c r="G568" s="210" t="s">
        <v>203</v>
      </c>
      <c r="H568" s="211">
        <v>3</v>
      </c>
      <c r="I568" s="212"/>
      <c r="J568" s="213">
        <f>ROUND(I568*H568,2)</f>
        <v>0</v>
      </c>
      <c r="K568" s="209" t="s">
        <v>176</v>
      </c>
      <c r="L568" s="46"/>
      <c r="M568" s="214" t="s">
        <v>19</v>
      </c>
      <c r="N568" s="215" t="s">
        <v>45</v>
      </c>
      <c r="O568" s="86"/>
      <c r="P568" s="216">
        <f>O568*H568</f>
        <v>0</v>
      </c>
      <c r="Q568" s="216">
        <v>0</v>
      </c>
      <c r="R568" s="216">
        <f>Q568*H568</f>
        <v>0</v>
      </c>
      <c r="S568" s="216">
        <v>0.00084999999999999995</v>
      </c>
      <c r="T568" s="217">
        <f>S568*H568</f>
        <v>0.0025499999999999997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8" t="s">
        <v>320</v>
      </c>
      <c r="AT568" s="218" t="s">
        <v>173</v>
      </c>
      <c r="AU568" s="218" t="s">
        <v>84</v>
      </c>
      <c r="AY568" s="19" t="s">
        <v>170</v>
      </c>
      <c r="BE568" s="219">
        <f>IF(N568="základní",J568,0)</f>
        <v>0</v>
      </c>
      <c r="BF568" s="219">
        <f>IF(N568="snížená",J568,0)</f>
        <v>0</v>
      </c>
      <c r="BG568" s="219">
        <f>IF(N568="zákl. přenesená",J568,0)</f>
        <v>0</v>
      </c>
      <c r="BH568" s="219">
        <f>IF(N568="sníž. přenesená",J568,0)</f>
        <v>0</v>
      </c>
      <c r="BI568" s="219">
        <f>IF(N568="nulová",J568,0)</f>
        <v>0</v>
      </c>
      <c r="BJ568" s="19" t="s">
        <v>82</v>
      </c>
      <c r="BK568" s="219">
        <f>ROUND(I568*H568,2)</f>
        <v>0</v>
      </c>
      <c r="BL568" s="19" t="s">
        <v>320</v>
      </c>
      <c r="BM568" s="218" t="s">
        <v>814</v>
      </c>
    </row>
    <row r="569" s="2" customFormat="1">
      <c r="A569" s="40"/>
      <c r="B569" s="41"/>
      <c r="C569" s="42"/>
      <c r="D569" s="220" t="s">
        <v>179</v>
      </c>
      <c r="E569" s="42"/>
      <c r="F569" s="221" t="s">
        <v>815</v>
      </c>
      <c r="G569" s="42"/>
      <c r="H569" s="42"/>
      <c r="I569" s="222"/>
      <c r="J569" s="42"/>
      <c r="K569" s="42"/>
      <c r="L569" s="46"/>
      <c r="M569" s="223"/>
      <c r="N569" s="224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179</v>
      </c>
      <c r="AU569" s="19" t="s">
        <v>84</v>
      </c>
    </row>
    <row r="570" s="2" customFormat="1" ht="44.25" customHeight="1">
      <c r="A570" s="40"/>
      <c r="B570" s="41"/>
      <c r="C570" s="207" t="s">
        <v>816</v>
      </c>
      <c r="D570" s="207" t="s">
        <v>173</v>
      </c>
      <c r="E570" s="208" t="s">
        <v>817</v>
      </c>
      <c r="F570" s="209" t="s">
        <v>818</v>
      </c>
      <c r="G570" s="210" t="s">
        <v>586</v>
      </c>
      <c r="H570" s="279"/>
      <c r="I570" s="212"/>
      <c r="J570" s="213">
        <f>ROUND(I570*H570,2)</f>
        <v>0</v>
      </c>
      <c r="K570" s="209" t="s">
        <v>176</v>
      </c>
      <c r="L570" s="46"/>
      <c r="M570" s="214" t="s">
        <v>19</v>
      </c>
      <c r="N570" s="215" t="s">
        <v>45</v>
      </c>
      <c r="O570" s="86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8" t="s">
        <v>320</v>
      </c>
      <c r="AT570" s="218" t="s">
        <v>173</v>
      </c>
      <c r="AU570" s="218" t="s">
        <v>84</v>
      </c>
      <c r="AY570" s="19" t="s">
        <v>170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19" t="s">
        <v>82</v>
      </c>
      <c r="BK570" s="219">
        <f>ROUND(I570*H570,2)</f>
        <v>0</v>
      </c>
      <c r="BL570" s="19" t="s">
        <v>320</v>
      </c>
      <c r="BM570" s="218" t="s">
        <v>819</v>
      </c>
    </row>
    <row r="571" s="2" customFormat="1">
      <c r="A571" s="40"/>
      <c r="B571" s="41"/>
      <c r="C571" s="42"/>
      <c r="D571" s="220" t="s">
        <v>179</v>
      </c>
      <c r="E571" s="42"/>
      <c r="F571" s="221" t="s">
        <v>820</v>
      </c>
      <c r="G571" s="42"/>
      <c r="H571" s="42"/>
      <c r="I571" s="222"/>
      <c r="J571" s="42"/>
      <c r="K571" s="42"/>
      <c r="L571" s="46"/>
      <c r="M571" s="223"/>
      <c r="N571" s="224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179</v>
      </c>
      <c r="AU571" s="19" t="s">
        <v>84</v>
      </c>
    </row>
    <row r="572" s="12" customFormat="1" ht="22.8" customHeight="1">
      <c r="A572" s="12"/>
      <c r="B572" s="191"/>
      <c r="C572" s="192"/>
      <c r="D572" s="193" t="s">
        <v>73</v>
      </c>
      <c r="E572" s="205" t="s">
        <v>821</v>
      </c>
      <c r="F572" s="205" t="s">
        <v>822</v>
      </c>
      <c r="G572" s="192"/>
      <c r="H572" s="192"/>
      <c r="I572" s="195"/>
      <c r="J572" s="206">
        <f>BK572</f>
        <v>0</v>
      </c>
      <c r="K572" s="192"/>
      <c r="L572" s="197"/>
      <c r="M572" s="198"/>
      <c r="N572" s="199"/>
      <c r="O572" s="199"/>
      <c r="P572" s="200">
        <f>SUM(P573:P591)</f>
        <v>0</v>
      </c>
      <c r="Q572" s="199"/>
      <c r="R572" s="200">
        <f>SUM(R573:R591)</f>
        <v>0.056650000000000006</v>
      </c>
      <c r="S572" s="199"/>
      <c r="T572" s="201">
        <f>SUM(T573:T591)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2" t="s">
        <v>84</v>
      </c>
      <c r="AT572" s="203" t="s">
        <v>73</v>
      </c>
      <c r="AU572" s="203" t="s">
        <v>82</v>
      </c>
      <c r="AY572" s="202" t="s">
        <v>170</v>
      </c>
      <c r="BK572" s="204">
        <f>SUM(BK573:BK591)</f>
        <v>0</v>
      </c>
    </row>
    <row r="573" s="2" customFormat="1" ht="37.8" customHeight="1">
      <c r="A573" s="40"/>
      <c r="B573" s="41"/>
      <c r="C573" s="207" t="s">
        <v>823</v>
      </c>
      <c r="D573" s="207" t="s">
        <v>173</v>
      </c>
      <c r="E573" s="208" t="s">
        <v>824</v>
      </c>
      <c r="F573" s="209" t="s">
        <v>825</v>
      </c>
      <c r="G573" s="210" t="s">
        <v>705</v>
      </c>
      <c r="H573" s="211">
        <v>2</v>
      </c>
      <c r="I573" s="212"/>
      <c r="J573" s="213">
        <f>ROUND(I573*H573,2)</f>
        <v>0</v>
      </c>
      <c r="K573" s="209" t="s">
        <v>176</v>
      </c>
      <c r="L573" s="46"/>
      <c r="M573" s="214" t="s">
        <v>19</v>
      </c>
      <c r="N573" s="215" t="s">
        <v>45</v>
      </c>
      <c r="O573" s="86"/>
      <c r="P573" s="216">
        <f>O573*H573</f>
        <v>0</v>
      </c>
      <c r="Q573" s="216">
        <v>0.012</v>
      </c>
      <c r="R573" s="216">
        <f>Q573*H573</f>
        <v>0.024</v>
      </c>
      <c r="S573" s="216">
        <v>0</v>
      </c>
      <c r="T573" s="21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8" t="s">
        <v>320</v>
      </c>
      <c r="AT573" s="218" t="s">
        <v>173</v>
      </c>
      <c r="AU573" s="218" t="s">
        <v>84</v>
      </c>
      <c r="AY573" s="19" t="s">
        <v>170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19" t="s">
        <v>82</v>
      </c>
      <c r="BK573" s="219">
        <f>ROUND(I573*H573,2)</f>
        <v>0</v>
      </c>
      <c r="BL573" s="19" t="s">
        <v>320</v>
      </c>
      <c r="BM573" s="218" t="s">
        <v>826</v>
      </c>
    </row>
    <row r="574" s="2" customFormat="1">
      <c r="A574" s="40"/>
      <c r="B574" s="41"/>
      <c r="C574" s="42"/>
      <c r="D574" s="220" t="s">
        <v>179</v>
      </c>
      <c r="E574" s="42"/>
      <c r="F574" s="221" t="s">
        <v>827</v>
      </c>
      <c r="G574" s="42"/>
      <c r="H574" s="42"/>
      <c r="I574" s="222"/>
      <c r="J574" s="42"/>
      <c r="K574" s="42"/>
      <c r="L574" s="46"/>
      <c r="M574" s="223"/>
      <c r="N574" s="224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179</v>
      </c>
      <c r="AU574" s="19" t="s">
        <v>84</v>
      </c>
    </row>
    <row r="575" s="13" customFormat="1">
      <c r="A575" s="13"/>
      <c r="B575" s="225"/>
      <c r="C575" s="226"/>
      <c r="D575" s="227" t="s">
        <v>181</v>
      </c>
      <c r="E575" s="228" t="s">
        <v>19</v>
      </c>
      <c r="F575" s="229" t="s">
        <v>736</v>
      </c>
      <c r="G575" s="226"/>
      <c r="H575" s="230">
        <v>2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181</v>
      </c>
      <c r="AU575" s="236" t="s">
        <v>84</v>
      </c>
      <c r="AV575" s="13" t="s">
        <v>84</v>
      </c>
      <c r="AW575" s="13" t="s">
        <v>35</v>
      </c>
      <c r="AX575" s="13" t="s">
        <v>74</v>
      </c>
      <c r="AY575" s="236" t="s">
        <v>170</v>
      </c>
    </row>
    <row r="576" s="14" customFormat="1">
      <c r="A576" s="14"/>
      <c r="B576" s="237"/>
      <c r="C576" s="238"/>
      <c r="D576" s="227" t="s">
        <v>181</v>
      </c>
      <c r="E576" s="239" t="s">
        <v>19</v>
      </c>
      <c r="F576" s="240" t="s">
        <v>184</v>
      </c>
      <c r="G576" s="238"/>
      <c r="H576" s="241">
        <v>2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181</v>
      </c>
      <c r="AU576" s="247" t="s">
        <v>84</v>
      </c>
      <c r="AV576" s="14" t="s">
        <v>177</v>
      </c>
      <c r="AW576" s="14" t="s">
        <v>35</v>
      </c>
      <c r="AX576" s="14" t="s">
        <v>82</v>
      </c>
      <c r="AY576" s="247" t="s">
        <v>170</v>
      </c>
    </row>
    <row r="577" s="2" customFormat="1" ht="37.8" customHeight="1">
      <c r="A577" s="40"/>
      <c r="B577" s="41"/>
      <c r="C577" s="207" t="s">
        <v>828</v>
      </c>
      <c r="D577" s="207" t="s">
        <v>173</v>
      </c>
      <c r="E577" s="208" t="s">
        <v>829</v>
      </c>
      <c r="F577" s="209" t="s">
        <v>830</v>
      </c>
      <c r="G577" s="210" t="s">
        <v>705</v>
      </c>
      <c r="H577" s="211">
        <v>1</v>
      </c>
      <c r="I577" s="212"/>
      <c r="J577" s="213">
        <f>ROUND(I577*H577,2)</f>
        <v>0</v>
      </c>
      <c r="K577" s="209" t="s">
        <v>176</v>
      </c>
      <c r="L577" s="46"/>
      <c r="M577" s="214" t="s">
        <v>19</v>
      </c>
      <c r="N577" s="215" t="s">
        <v>45</v>
      </c>
      <c r="O577" s="86"/>
      <c r="P577" s="216">
        <f>O577*H577</f>
        <v>0</v>
      </c>
      <c r="Q577" s="216">
        <v>0.012</v>
      </c>
      <c r="R577" s="216">
        <f>Q577*H577</f>
        <v>0.012</v>
      </c>
      <c r="S577" s="216">
        <v>0</v>
      </c>
      <c r="T577" s="21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8" t="s">
        <v>320</v>
      </c>
      <c r="AT577" s="218" t="s">
        <v>173</v>
      </c>
      <c r="AU577" s="218" t="s">
        <v>84</v>
      </c>
      <c r="AY577" s="19" t="s">
        <v>170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19" t="s">
        <v>82</v>
      </c>
      <c r="BK577" s="219">
        <f>ROUND(I577*H577,2)</f>
        <v>0</v>
      </c>
      <c r="BL577" s="19" t="s">
        <v>320</v>
      </c>
      <c r="BM577" s="218" t="s">
        <v>831</v>
      </c>
    </row>
    <row r="578" s="2" customFormat="1">
      <c r="A578" s="40"/>
      <c r="B578" s="41"/>
      <c r="C578" s="42"/>
      <c r="D578" s="220" t="s">
        <v>179</v>
      </c>
      <c r="E578" s="42"/>
      <c r="F578" s="221" t="s">
        <v>832</v>
      </c>
      <c r="G578" s="42"/>
      <c r="H578" s="42"/>
      <c r="I578" s="222"/>
      <c r="J578" s="42"/>
      <c r="K578" s="42"/>
      <c r="L578" s="46"/>
      <c r="M578" s="223"/>
      <c r="N578" s="224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179</v>
      </c>
      <c r="AU578" s="19" t="s">
        <v>84</v>
      </c>
    </row>
    <row r="579" s="13" customFormat="1">
      <c r="A579" s="13"/>
      <c r="B579" s="225"/>
      <c r="C579" s="226"/>
      <c r="D579" s="227" t="s">
        <v>181</v>
      </c>
      <c r="E579" s="228" t="s">
        <v>19</v>
      </c>
      <c r="F579" s="229" t="s">
        <v>730</v>
      </c>
      <c r="G579" s="226"/>
      <c r="H579" s="230">
        <v>1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181</v>
      </c>
      <c r="AU579" s="236" t="s">
        <v>84</v>
      </c>
      <c r="AV579" s="13" t="s">
        <v>84</v>
      </c>
      <c r="AW579" s="13" t="s">
        <v>35</v>
      </c>
      <c r="AX579" s="13" t="s">
        <v>74</v>
      </c>
      <c r="AY579" s="236" t="s">
        <v>170</v>
      </c>
    </row>
    <row r="580" s="14" customFormat="1">
      <c r="A580" s="14"/>
      <c r="B580" s="237"/>
      <c r="C580" s="238"/>
      <c r="D580" s="227" t="s">
        <v>181</v>
      </c>
      <c r="E580" s="239" t="s">
        <v>19</v>
      </c>
      <c r="F580" s="240" t="s">
        <v>184</v>
      </c>
      <c r="G580" s="238"/>
      <c r="H580" s="241">
        <v>1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181</v>
      </c>
      <c r="AU580" s="247" t="s">
        <v>84</v>
      </c>
      <c r="AV580" s="14" t="s">
        <v>177</v>
      </c>
      <c r="AW580" s="14" t="s">
        <v>35</v>
      </c>
      <c r="AX580" s="14" t="s">
        <v>82</v>
      </c>
      <c r="AY580" s="247" t="s">
        <v>170</v>
      </c>
    </row>
    <row r="581" s="2" customFormat="1" ht="37.8" customHeight="1">
      <c r="A581" s="40"/>
      <c r="B581" s="41"/>
      <c r="C581" s="207" t="s">
        <v>833</v>
      </c>
      <c r="D581" s="207" t="s">
        <v>173</v>
      </c>
      <c r="E581" s="208" t="s">
        <v>834</v>
      </c>
      <c r="F581" s="209" t="s">
        <v>835</v>
      </c>
      <c r="G581" s="210" t="s">
        <v>705</v>
      </c>
      <c r="H581" s="211">
        <v>1</v>
      </c>
      <c r="I581" s="212"/>
      <c r="J581" s="213">
        <f>ROUND(I581*H581,2)</f>
        <v>0</v>
      </c>
      <c r="K581" s="209" t="s">
        <v>176</v>
      </c>
      <c r="L581" s="46"/>
      <c r="M581" s="214" t="s">
        <v>19</v>
      </c>
      <c r="N581" s="215" t="s">
        <v>45</v>
      </c>
      <c r="O581" s="86"/>
      <c r="P581" s="216">
        <f>O581*H581</f>
        <v>0</v>
      </c>
      <c r="Q581" s="216">
        <v>0.016650000000000002</v>
      </c>
      <c r="R581" s="216">
        <f>Q581*H581</f>
        <v>0.016650000000000002</v>
      </c>
      <c r="S581" s="216">
        <v>0</v>
      </c>
      <c r="T581" s="21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8" t="s">
        <v>320</v>
      </c>
      <c r="AT581" s="218" t="s">
        <v>173</v>
      </c>
      <c r="AU581" s="218" t="s">
        <v>84</v>
      </c>
      <c r="AY581" s="19" t="s">
        <v>170</v>
      </c>
      <c r="BE581" s="219">
        <f>IF(N581="základní",J581,0)</f>
        <v>0</v>
      </c>
      <c r="BF581" s="219">
        <f>IF(N581="snížená",J581,0)</f>
        <v>0</v>
      </c>
      <c r="BG581" s="219">
        <f>IF(N581="zákl. přenesená",J581,0)</f>
        <v>0</v>
      </c>
      <c r="BH581" s="219">
        <f>IF(N581="sníž. přenesená",J581,0)</f>
        <v>0</v>
      </c>
      <c r="BI581" s="219">
        <f>IF(N581="nulová",J581,0)</f>
        <v>0</v>
      </c>
      <c r="BJ581" s="19" t="s">
        <v>82</v>
      </c>
      <c r="BK581" s="219">
        <f>ROUND(I581*H581,2)</f>
        <v>0</v>
      </c>
      <c r="BL581" s="19" t="s">
        <v>320</v>
      </c>
      <c r="BM581" s="218" t="s">
        <v>836</v>
      </c>
    </row>
    <row r="582" s="2" customFormat="1">
      <c r="A582" s="40"/>
      <c r="B582" s="41"/>
      <c r="C582" s="42"/>
      <c r="D582" s="220" t="s">
        <v>179</v>
      </c>
      <c r="E582" s="42"/>
      <c r="F582" s="221" t="s">
        <v>837</v>
      </c>
      <c r="G582" s="42"/>
      <c r="H582" s="42"/>
      <c r="I582" s="222"/>
      <c r="J582" s="42"/>
      <c r="K582" s="42"/>
      <c r="L582" s="46"/>
      <c r="M582" s="223"/>
      <c r="N582" s="224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179</v>
      </c>
      <c r="AU582" s="19" t="s">
        <v>84</v>
      </c>
    </row>
    <row r="583" s="13" customFormat="1">
      <c r="A583" s="13"/>
      <c r="B583" s="225"/>
      <c r="C583" s="226"/>
      <c r="D583" s="227" t="s">
        <v>181</v>
      </c>
      <c r="E583" s="228" t="s">
        <v>19</v>
      </c>
      <c r="F583" s="229" t="s">
        <v>713</v>
      </c>
      <c r="G583" s="226"/>
      <c r="H583" s="230">
        <v>1</v>
      </c>
      <c r="I583" s="231"/>
      <c r="J583" s="226"/>
      <c r="K583" s="226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181</v>
      </c>
      <c r="AU583" s="236" t="s">
        <v>84</v>
      </c>
      <c r="AV583" s="13" t="s">
        <v>84</v>
      </c>
      <c r="AW583" s="13" t="s">
        <v>35</v>
      </c>
      <c r="AX583" s="13" t="s">
        <v>74</v>
      </c>
      <c r="AY583" s="236" t="s">
        <v>170</v>
      </c>
    </row>
    <row r="584" s="14" customFormat="1">
      <c r="A584" s="14"/>
      <c r="B584" s="237"/>
      <c r="C584" s="238"/>
      <c r="D584" s="227" t="s">
        <v>181</v>
      </c>
      <c r="E584" s="239" t="s">
        <v>19</v>
      </c>
      <c r="F584" s="240" t="s">
        <v>184</v>
      </c>
      <c r="G584" s="238"/>
      <c r="H584" s="241">
        <v>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181</v>
      </c>
      <c r="AU584" s="247" t="s">
        <v>84</v>
      </c>
      <c r="AV584" s="14" t="s">
        <v>177</v>
      </c>
      <c r="AW584" s="14" t="s">
        <v>35</v>
      </c>
      <c r="AX584" s="14" t="s">
        <v>82</v>
      </c>
      <c r="AY584" s="247" t="s">
        <v>170</v>
      </c>
    </row>
    <row r="585" s="2" customFormat="1" ht="33" customHeight="1">
      <c r="A585" s="40"/>
      <c r="B585" s="41"/>
      <c r="C585" s="207" t="s">
        <v>838</v>
      </c>
      <c r="D585" s="207" t="s">
        <v>173</v>
      </c>
      <c r="E585" s="208" t="s">
        <v>839</v>
      </c>
      <c r="F585" s="209" t="s">
        <v>840</v>
      </c>
      <c r="G585" s="210" t="s">
        <v>705</v>
      </c>
      <c r="H585" s="211">
        <v>1</v>
      </c>
      <c r="I585" s="212"/>
      <c r="J585" s="213">
        <f>ROUND(I585*H585,2)</f>
        <v>0</v>
      </c>
      <c r="K585" s="209" t="s">
        <v>176</v>
      </c>
      <c r="L585" s="46"/>
      <c r="M585" s="214" t="s">
        <v>19</v>
      </c>
      <c r="N585" s="215" t="s">
        <v>45</v>
      </c>
      <c r="O585" s="86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8" t="s">
        <v>320</v>
      </c>
      <c r="AT585" s="218" t="s">
        <v>173</v>
      </c>
      <c r="AU585" s="218" t="s">
        <v>84</v>
      </c>
      <c r="AY585" s="19" t="s">
        <v>170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19" t="s">
        <v>82</v>
      </c>
      <c r="BK585" s="219">
        <f>ROUND(I585*H585,2)</f>
        <v>0</v>
      </c>
      <c r="BL585" s="19" t="s">
        <v>320</v>
      </c>
      <c r="BM585" s="218" t="s">
        <v>841</v>
      </c>
    </row>
    <row r="586" s="2" customFormat="1">
      <c r="A586" s="40"/>
      <c r="B586" s="41"/>
      <c r="C586" s="42"/>
      <c r="D586" s="220" t="s">
        <v>179</v>
      </c>
      <c r="E586" s="42"/>
      <c r="F586" s="221" t="s">
        <v>842</v>
      </c>
      <c r="G586" s="42"/>
      <c r="H586" s="42"/>
      <c r="I586" s="222"/>
      <c r="J586" s="42"/>
      <c r="K586" s="42"/>
      <c r="L586" s="46"/>
      <c r="M586" s="223"/>
      <c r="N586" s="224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179</v>
      </c>
      <c r="AU586" s="19" t="s">
        <v>84</v>
      </c>
    </row>
    <row r="587" s="13" customFormat="1">
      <c r="A587" s="13"/>
      <c r="B587" s="225"/>
      <c r="C587" s="226"/>
      <c r="D587" s="227" t="s">
        <v>181</v>
      </c>
      <c r="E587" s="228" t="s">
        <v>19</v>
      </c>
      <c r="F587" s="229" t="s">
        <v>771</v>
      </c>
      <c r="G587" s="226"/>
      <c r="H587" s="230">
        <v>1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6" t="s">
        <v>181</v>
      </c>
      <c r="AU587" s="236" t="s">
        <v>84</v>
      </c>
      <c r="AV587" s="13" t="s">
        <v>84</v>
      </c>
      <c r="AW587" s="13" t="s">
        <v>35</v>
      </c>
      <c r="AX587" s="13" t="s">
        <v>74</v>
      </c>
      <c r="AY587" s="236" t="s">
        <v>170</v>
      </c>
    </row>
    <row r="588" s="14" customFormat="1">
      <c r="A588" s="14"/>
      <c r="B588" s="237"/>
      <c r="C588" s="238"/>
      <c r="D588" s="227" t="s">
        <v>181</v>
      </c>
      <c r="E588" s="239" t="s">
        <v>19</v>
      </c>
      <c r="F588" s="240" t="s">
        <v>184</v>
      </c>
      <c r="G588" s="238"/>
      <c r="H588" s="241">
        <v>1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7" t="s">
        <v>181</v>
      </c>
      <c r="AU588" s="247" t="s">
        <v>84</v>
      </c>
      <c r="AV588" s="14" t="s">
        <v>177</v>
      </c>
      <c r="AW588" s="14" t="s">
        <v>35</v>
      </c>
      <c r="AX588" s="14" t="s">
        <v>82</v>
      </c>
      <c r="AY588" s="247" t="s">
        <v>170</v>
      </c>
    </row>
    <row r="589" s="2" customFormat="1" ht="24.15" customHeight="1">
      <c r="A589" s="40"/>
      <c r="B589" s="41"/>
      <c r="C589" s="269" t="s">
        <v>843</v>
      </c>
      <c r="D589" s="269" t="s">
        <v>321</v>
      </c>
      <c r="E589" s="270" t="s">
        <v>844</v>
      </c>
      <c r="F589" s="271" t="s">
        <v>845</v>
      </c>
      <c r="G589" s="272" t="s">
        <v>203</v>
      </c>
      <c r="H589" s="273">
        <v>1</v>
      </c>
      <c r="I589" s="274"/>
      <c r="J589" s="275">
        <f>ROUND(I589*H589,2)</f>
        <v>0</v>
      </c>
      <c r="K589" s="271" t="s">
        <v>19</v>
      </c>
      <c r="L589" s="276"/>
      <c r="M589" s="277" t="s">
        <v>19</v>
      </c>
      <c r="N589" s="278" t="s">
        <v>45</v>
      </c>
      <c r="O589" s="86"/>
      <c r="P589" s="216">
        <f>O589*H589</f>
        <v>0</v>
      </c>
      <c r="Q589" s="216">
        <v>0.0040000000000000001</v>
      </c>
      <c r="R589" s="216">
        <f>Q589*H589</f>
        <v>0.0040000000000000001</v>
      </c>
      <c r="S589" s="216">
        <v>0</v>
      </c>
      <c r="T589" s="217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8" t="s">
        <v>428</v>
      </c>
      <c r="AT589" s="218" t="s">
        <v>321</v>
      </c>
      <c r="AU589" s="218" t="s">
        <v>84</v>
      </c>
      <c r="AY589" s="19" t="s">
        <v>170</v>
      </c>
      <c r="BE589" s="219">
        <f>IF(N589="základní",J589,0)</f>
        <v>0</v>
      </c>
      <c r="BF589" s="219">
        <f>IF(N589="snížená",J589,0)</f>
        <v>0</v>
      </c>
      <c r="BG589" s="219">
        <f>IF(N589="zákl. přenesená",J589,0)</f>
        <v>0</v>
      </c>
      <c r="BH589" s="219">
        <f>IF(N589="sníž. přenesená",J589,0)</f>
        <v>0</v>
      </c>
      <c r="BI589" s="219">
        <f>IF(N589="nulová",J589,0)</f>
        <v>0</v>
      </c>
      <c r="BJ589" s="19" t="s">
        <v>82</v>
      </c>
      <c r="BK589" s="219">
        <f>ROUND(I589*H589,2)</f>
        <v>0</v>
      </c>
      <c r="BL589" s="19" t="s">
        <v>320</v>
      </c>
      <c r="BM589" s="218" t="s">
        <v>846</v>
      </c>
    </row>
    <row r="590" s="2" customFormat="1" ht="44.25" customHeight="1">
      <c r="A590" s="40"/>
      <c r="B590" s="41"/>
      <c r="C590" s="207" t="s">
        <v>847</v>
      </c>
      <c r="D590" s="207" t="s">
        <v>173</v>
      </c>
      <c r="E590" s="208" t="s">
        <v>848</v>
      </c>
      <c r="F590" s="209" t="s">
        <v>849</v>
      </c>
      <c r="G590" s="210" t="s">
        <v>586</v>
      </c>
      <c r="H590" s="279"/>
      <c r="I590" s="212"/>
      <c r="J590" s="213">
        <f>ROUND(I590*H590,2)</f>
        <v>0</v>
      </c>
      <c r="K590" s="209" t="s">
        <v>176</v>
      </c>
      <c r="L590" s="46"/>
      <c r="M590" s="214" t="s">
        <v>19</v>
      </c>
      <c r="N590" s="215" t="s">
        <v>45</v>
      </c>
      <c r="O590" s="86"/>
      <c r="P590" s="216">
        <f>O590*H590</f>
        <v>0</v>
      </c>
      <c r="Q590" s="216">
        <v>0</v>
      </c>
      <c r="R590" s="216">
        <f>Q590*H590</f>
        <v>0</v>
      </c>
      <c r="S590" s="216">
        <v>0</v>
      </c>
      <c r="T590" s="217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8" t="s">
        <v>320</v>
      </c>
      <c r="AT590" s="218" t="s">
        <v>173</v>
      </c>
      <c r="AU590" s="218" t="s">
        <v>84</v>
      </c>
      <c r="AY590" s="19" t="s">
        <v>170</v>
      </c>
      <c r="BE590" s="219">
        <f>IF(N590="základní",J590,0)</f>
        <v>0</v>
      </c>
      <c r="BF590" s="219">
        <f>IF(N590="snížená",J590,0)</f>
        <v>0</v>
      </c>
      <c r="BG590" s="219">
        <f>IF(N590="zákl. přenesená",J590,0)</f>
        <v>0</v>
      </c>
      <c r="BH590" s="219">
        <f>IF(N590="sníž. přenesená",J590,0)</f>
        <v>0</v>
      </c>
      <c r="BI590" s="219">
        <f>IF(N590="nulová",J590,0)</f>
        <v>0</v>
      </c>
      <c r="BJ590" s="19" t="s">
        <v>82</v>
      </c>
      <c r="BK590" s="219">
        <f>ROUND(I590*H590,2)</f>
        <v>0</v>
      </c>
      <c r="BL590" s="19" t="s">
        <v>320</v>
      </c>
      <c r="BM590" s="218" t="s">
        <v>850</v>
      </c>
    </row>
    <row r="591" s="2" customFormat="1">
      <c r="A591" s="40"/>
      <c r="B591" s="41"/>
      <c r="C591" s="42"/>
      <c r="D591" s="220" t="s">
        <v>179</v>
      </c>
      <c r="E591" s="42"/>
      <c r="F591" s="221" t="s">
        <v>851</v>
      </c>
      <c r="G591" s="42"/>
      <c r="H591" s="42"/>
      <c r="I591" s="222"/>
      <c r="J591" s="42"/>
      <c r="K591" s="42"/>
      <c r="L591" s="46"/>
      <c r="M591" s="223"/>
      <c r="N591" s="224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179</v>
      </c>
      <c r="AU591" s="19" t="s">
        <v>84</v>
      </c>
    </row>
    <row r="592" s="12" customFormat="1" ht="22.8" customHeight="1">
      <c r="A592" s="12"/>
      <c r="B592" s="191"/>
      <c r="C592" s="192"/>
      <c r="D592" s="193" t="s">
        <v>73</v>
      </c>
      <c r="E592" s="205" t="s">
        <v>852</v>
      </c>
      <c r="F592" s="205" t="s">
        <v>853</v>
      </c>
      <c r="G592" s="192"/>
      <c r="H592" s="192"/>
      <c r="I592" s="195"/>
      <c r="J592" s="206">
        <f>BK592</f>
        <v>0</v>
      </c>
      <c r="K592" s="192"/>
      <c r="L592" s="197"/>
      <c r="M592" s="198"/>
      <c r="N592" s="199"/>
      <c r="O592" s="199"/>
      <c r="P592" s="200">
        <f>SUM(P593:P594)</f>
        <v>0</v>
      </c>
      <c r="Q592" s="199"/>
      <c r="R592" s="200">
        <f>SUM(R593:R594)</f>
        <v>0.00042000000000000002</v>
      </c>
      <c r="S592" s="199"/>
      <c r="T592" s="201">
        <f>SUM(T593:T594)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2" t="s">
        <v>84</v>
      </c>
      <c r="AT592" s="203" t="s">
        <v>73</v>
      </c>
      <c r="AU592" s="203" t="s">
        <v>82</v>
      </c>
      <c r="AY592" s="202" t="s">
        <v>170</v>
      </c>
      <c r="BK592" s="204">
        <f>SUM(BK593:BK594)</f>
        <v>0</v>
      </c>
    </row>
    <row r="593" s="2" customFormat="1" ht="37.8" customHeight="1">
      <c r="A593" s="40"/>
      <c r="B593" s="41"/>
      <c r="C593" s="207" t="s">
        <v>854</v>
      </c>
      <c r="D593" s="207" t="s">
        <v>173</v>
      </c>
      <c r="E593" s="208" t="s">
        <v>855</v>
      </c>
      <c r="F593" s="209" t="s">
        <v>856</v>
      </c>
      <c r="G593" s="210" t="s">
        <v>203</v>
      </c>
      <c r="H593" s="211">
        <v>2</v>
      </c>
      <c r="I593" s="212"/>
      <c r="J593" s="213">
        <f>ROUND(I593*H593,2)</f>
        <v>0</v>
      </c>
      <c r="K593" s="209" t="s">
        <v>176</v>
      </c>
      <c r="L593" s="46"/>
      <c r="M593" s="214" t="s">
        <v>19</v>
      </c>
      <c r="N593" s="215" t="s">
        <v>45</v>
      </c>
      <c r="O593" s="86"/>
      <c r="P593" s="216">
        <f>O593*H593</f>
        <v>0</v>
      </c>
      <c r="Q593" s="216">
        <v>0.00021000000000000001</v>
      </c>
      <c r="R593" s="216">
        <f>Q593*H593</f>
        <v>0.00042000000000000002</v>
      </c>
      <c r="S593" s="216">
        <v>0</v>
      </c>
      <c r="T593" s="21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8" t="s">
        <v>320</v>
      </c>
      <c r="AT593" s="218" t="s">
        <v>173</v>
      </c>
      <c r="AU593" s="218" t="s">
        <v>84</v>
      </c>
      <c r="AY593" s="19" t="s">
        <v>170</v>
      </c>
      <c r="BE593" s="219">
        <f>IF(N593="základní",J593,0)</f>
        <v>0</v>
      </c>
      <c r="BF593" s="219">
        <f>IF(N593="snížená",J593,0)</f>
        <v>0</v>
      </c>
      <c r="BG593" s="219">
        <f>IF(N593="zákl. přenesená",J593,0)</f>
        <v>0</v>
      </c>
      <c r="BH593" s="219">
        <f>IF(N593="sníž. přenesená",J593,0)</f>
        <v>0</v>
      </c>
      <c r="BI593" s="219">
        <f>IF(N593="nulová",J593,0)</f>
        <v>0</v>
      </c>
      <c r="BJ593" s="19" t="s">
        <v>82</v>
      </c>
      <c r="BK593" s="219">
        <f>ROUND(I593*H593,2)</f>
        <v>0</v>
      </c>
      <c r="BL593" s="19" t="s">
        <v>320</v>
      </c>
      <c r="BM593" s="218" t="s">
        <v>857</v>
      </c>
    </row>
    <row r="594" s="2" customFormat="1">
      <c r="A594" s="40"/>
      <c r="B594" s="41"/>
      <c r="C594" s="42"/>
      <c r="D594" s="220" t="s">
        <v>179</v>
      </c>
      <c r="E594" s="42"/>
      <c r="F594" s="221" t="s">
        <v>858</v>
      </c>
      <c r="G594" s="42"/>
      <c r="H594" s="42"/>
      <c r="I594" s="222"/>
      <c r="J594" s="42"/>
      <c r="K594" s="42"/>
      <c r="L594" s="46"/>
      <c r="M594" s="223"/>
      <c r="N594" s="224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179</v>
      </c>
      <c r="AU594" s="19" t="s">
        <v>84</v>
      </c>
    </row>
    <row r="595" s="12" customFormat="1" ht="22.8" customHeight="1">
      <c r="A595" s="12"/>
      <c r="B595" s="191"/>
      <c r="C595" s="192"/>
      <c r="D595" s="193" t="s">
        <v>73</v>
      </c>
      <c r="E595" s="205" t="s">
        <v>859</v>
      </c>
      <c r="F595" s="205" t="s">
        <v>860</v>
      </c>
      <c r="G595" s="192"/>
      <c r="H595" s="192"/>
      <c r="I595" s="195"/>
      <c r="J595" s="206">
        <f>BK595</f>
        <v>0</v>
      </c>
      <c r="K595" s="192"/>
      <c r="L595" s="197"/>
      <c r="M595" s="198"/>
      <c r="N595" s="199"/>
      <c r="O595" s="199"/>
      <c r="P595" s="200">
        <f>SUM(P596:P735)</f>
        <v>0</v>
      </c>
      <c r="Q595" s="199"/>
      <c r="R595" s="200">
        <f>SUM(R596:R735)</f>
        <v>1.8410118199999999</v>
      </c>
      <c r="S595" s="199"/>
      <c r="T595" s="201">
        <f>SUM(T596:T735)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02" t="s">
        <v>84</v>
      </c>
      <c r="AT595" s="203" t="s">
        <v>73</v>
      </c>
      <c r="AU595" s="203" t="s">
        <v>82</v>
      </c>
      <c r="AY595" s="202" t="s">
        <v>170</v>
      </c>
      <c r="BK595" s="204">
        <f>SUM(BK596:BK735)</f>
        <v>0</v>
      </c>
    </row>
    <row r="596" s="2" customFormat="1" ht="62.7" customHeight="1">
      <c r="A596" s="40"/>
      <c r="B596" s="41"/>
      <c r="C596" s="207" t="s">
        <v>861</v>
      </c>
      <c r="D596" s="207" t="s">
        <v>173</v>
      </c>
      <c r="E596" s="208" t="s">
        <v>862</v>
      </c>
      <c r="F596" s="209" t="s">
        <v>863</v>
      </c>
      <c r="G596" s="210" t="s">
        <v>99</v>
      </c>
      <c r="H596" s="211">
        <v>20.547999999999998</v>
      </c>
      <c r="I596" s="212"/>
      <c r="J596" s="213">
        <f>ROUND(I596*H596,2)</f>
        <v>0</v>
      </c>
      <c r="K596" s="209" t="s">
        <v>176</v>
      </c>
      <c r="L596" s="46"/>
      <c r="M596" s="214" t="s">
        <v>19</v>
      </c>
      <c r="N596" s="215" t="s">
        <v>45</v>
      </c>
      <c r="O596" s="86"/>
      <c r="P596" s="216">
        <f>O596*H596</f>
        <v>0</v>
      </c>
      <c r="Q596" s="216">
        <v>0.045539999999999997</v>
      </c>
      <c r="R596" s="216">
        <f>Q596*H596</f>
        <v>0.93575591999999985</v>
      </c>
      <c r="S596" s="216">
        <v>0</v>
      </c>
      <c r="T596" s="217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8" t="s">
        <v>177</v>
      </c>
      <c r="AT596" s="218" t="s">
        <v>173</v>
      </c>
      <c r="AU596" s="218" t="s">
        <v>84</v>
      </c>
      <c r="AY596" s="19" t="s">
        <v>170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19" t="s">
        <v>82</v>
      </c>
      <c r="BK596" s="219">
        <f>ROUND(I596*H596,2)</f>
        <v>0</v>
      </c>
      <c r="BL596" s="19" t="s">
        <v>177</v>
      </c>
      <c r="BM596" s="218" t="s">
        <v>864</v>
      </c>
    </row>
    <row r="597" s="2" customFormat="1">
      <c r="A597" s="40"/>
      <c r="B597" s="41"/>
      <c r="C597" s="42"/>
      <c r="D597" s="220" t="s">
        <v>179</v>
      </c>
      <c r="E597" s="42"/>
      <c r="F597" s="221" t="s">
        <v>865</v>
      </c>
      <c r="G597" s="42"/>
      <c r="H597" s="42"/>
      <c r="I597" s="222"/>
      <c r="J597" s="42"/>
      <c r="K597" s="42"/>
      <c r="L597" s="46"/>
      <c r="M597" s="223"/>
      <c r="N597" s="224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179</v>
      </c>
      <c r="AU597" s="19" t="s">
        <v>84</v>
      </c>
    </row>
    <row r="598" s="15" customFormat="1">
      <c r="A598" s="15"/>
      <c r="B598" s="248"/>
      <c r="C598" s="249"/>
      <c r="D598" s="227" t="s">
        <v>181</v>
      </c>
      <c r="E598" s="250" t="s">
        <v>19</v>
      </c>
      <c r="F598" s="251" t="s">
        <v>866</v>
      </c>
      <c r="G598" s="249"/>
      <c r="H598" s="250" t="s">
        <v>19</v>
      </c>
      <c r="I598" s="252"/>
      <c r="J598" s="249"/>
      <c r="K598" s="249"/>
      <c r="L598" s="253"/>
      <c r="M598" s="254"/>
      <c r="N598" s="255"/>
      <c r="O598" s="255"/>
      <c r="P598" s="255"/>
      <c r="Q598" s="255"/>
      <c r="R598" s="255"/>
      <c r="S598" s="255"/>
      <c r="T598" s="25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7" t="s">
        <v>181</v>
      </c>
      <c r="AU598" s="257" t="s">
        <v>84</v>
      </c>
      <c r="AV598" s="15" t="s">
        <v>82</v>
      </c>
      <c r="AW598" s="15" t="s">
        <v>35</v>
      </c>
      <c r="AX598" s="15" t="s">
        <v>74</v>
      </c>
      <c r="AY598" s="257" t="s">
        <v>170</v>
      </c>
    </row>
    <row r="599" s="13" customFormat="1">
      <c r="A599" s="13"/>
      <c r="B599" s="225"/>
      <c r="C599" s="226"/>
      <c r="D599" s="227" t="s">
        <v>181</v>
      </c>
      <c r="E599" s="228" t="s">
        <v>19</v>
      </c>
      <c r="F599" s="229" t="s">
        <v>867</v>
      </c>
      <c r="G599" s="226"/>
      <c r="H599" s="230">
        <v>12.255000000000001</v>
      </c>
      <c r="I599" s="231"/>
      <c r="J599" s="226"/>
      <c r="K599" s="226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181</v>
      </c>
      <c r="AU599" s="236" t="s">
        <v>84</v>
      </c>
      <c r="AV599" s="13" t="s">
        <v>84</v>
      </c>
      <c r="AW599" s="13" t="s">
        <v>35</v>
      </c>
      <c r="AX599" s="13" t="s">
        <v>74</v>
      </c>
      <c r="AY599" s="236" t="s">
        <v>170</v>
      </c>
    </row>
    <row r="600" s="13" customFormat="1">
      <c r="A600" s="13"/>
      <c r="B600" s="225"/>
      <c r="C600" s="226"/>
      <c r="D600" s="227" t="s">
        <v>181</v>
      </c>
      <c r="E600" s="228" t="s">
        <v>19</v>
      </c>
      <c r="F600" s="229" t="s">
        <v>868</v>
      </c>
      <c r="G600" s="226"/>
      <c r="H600" s="230">
        <v>8.2929999999999993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181</v>
      </c>
      <c r="AU600" s="236" t="s">
        <v>84</v>
      </c>
      <c r="AV600" s="13" t="s">
        <v>84</v>
      </c>
      <c r="AW600" s="13" t="s">
        <v>35</v>
      </c>
      <c r="AX600" s="13" t="s">
        <v>74</v>
      </c>
      <c r="AY600" s="236" t="s">
        <v>170</v>
      </c>
    </row>
    <row r="601" s="16" customFormat="1">
      <c r="A601" s="16"/>
      <c r="B601" s="258"/>
      <c r="C601" s="259"/>
      <c r="D601" s="227" t="s">
        <v>181</v>
      </c>
      <c r="E601" s="260" t="s">
        <v>105</v>
      </c>
      <c r="F601" s="261" t="s">
        <v>208</v>
      </c>
      <c r="G601" s="259"/>
      <c r="H601" s="262">
        <v>20.547999999999998</v>
      </c>
      <c r="I601" s="263"/>
      <c r="J601" s="259"/>
      <c r="K601" s="259"/>
      <c r="L601" s="264"/>
      <c r="M601" s="265"/>
      <c r="N601" s="266"/>
      <c r="O601" s="266"/>
      <c r="P601" s="266"/>
      <c r="Q601" s="266"/>
      <c r="R601" s="266"/>
      <c r="S601" s="266"/>
      <c r="T601" s="267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68" t="s">
        <v>181</v>
      </c>
      <c r="AU601" s="268" t="s">
        <v>84</v>
      </c>
      <c r="AV601" s="16" t="s">
        <v>171</v>
      </c>
      <c r="AW601" s="16" t="s">
        <v>35</v>
      </c>
      <c r="AX601" s="16" t="s">
        <v>74</v>
      </c>
      <c r="AY601" s="268" t="s">
        <v>170</v>
      </c>
    </row>
    <row r="602" s="14" customFormat="1">
      <c r="A602" s="14"/>
      <c r="B602" s="237"/>
      <c r="C602" s="238"/>
      <c r="D602" s="227" t="s">
        <v>181</v>
      </c>
      <c r="E602" s="239" t="s">
        <v>19</v>
      </c>
      <c r="F602" s="240" t="s">
        <v>184</v>
      </c>
      <c r="G602" s="238"/>
      <c r="H602" s="241">
        <v>20.547999999999998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7" t="s">
        <v>181</v>
      </c>
      <c r="AU602" s="247" t="s">
        <v>84</v>
      </c>
      <c r="AV602" s="14" t="s">
        <v>177</v>
      </c>
      <c r="AW602" s="14" t="s">
        <v>35</v>
      </c>
      <c r="AX602" s="14" t="s">
        <v>82</v>
      </c>
      <c r="AY602" s="247" t="s">
        <v>170</v>
      </c>
    </row>
    <row r="603" s="2" customFormat="1" ht="44.25" customHeight="1">
      <c r="A603" s="40"/>
      <c r="B603" s="41"/>
      <c r="C603" s="207" t="s">
        <v>869</v>
      </c>
      <c r="D603" s="207" t="s">
        <v>173</v>
      </c>
      <c r="E603" s="208" t="s">
        <v>870</v>
      </c>
      <c r="F603" s="209" t="s">
        <v>871</v>
      </c>
      <c r="G603" s="210" t="s">
        <v>99</v>
      </c>
      <c r="H603" s="211">
        <v>20.547999999999998</v>
      </c>
      <c r="I603" s="212"/>
      <c r="J603" s="213">
        <f>ROUND(I603*H603,2)</f>
        <v>0</v>
      </c>
      <c r="K603" s="209" t="s">
        <v>176</v>
      </c>
      <c r="L603" s="46"/>
      <c r="M603" s="214" t="s">
        <v>19</v>
      </c>
      <c r="N603" s="215" t="s">
        <v>45</v>
      </c>
      <c r="O603" s="86"/>
      <c r="P603" s="216">
        <f>O603*H603</f>
        <v>0</v>
      </c>
      <c r="Q603" s="216">
        <v>0.00020000000000000001</v>
      </c>
      <c r="R603" s="216">
        <f>Q603*H603</f>
        <v>0.0041095999999999997</v>
      </c>
      <c r="S603" s="216">
        <v>0</v>
      </c>
      <c r="T603" s="21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8" t="s">
        <v>320</v>
      </c>
      <c r="AT603" s="218" t="s">
        <v>173</v>
      </c>
      <c r="AU603" s="218" t="s">
        <v>84</v>
      </c>
      <c r="AY603" s="19" t="s">
        <v>170</v>
      </c>
      <c r="BE603" s="219">
        <f>IF(N603="základní",J603,0)</f>
        <v>0</v>
      </c>
      <c r="BF603" s="219">
        <f>IF(N603="snížená",J603,0)</f>
        <v>0</v>
      </c>
      <c r="BG603" s="219">
        <f>IF(N603="zákl. přenesená",J603,0)</f>
        <v>0</v>
      </c>
      <c r="BH603" s="219">
        <f>IF(N603="sníž. přenesená",J603,0)</f>
        <v>0</v>
      </c>
      <c r="BI603" s="219">
        <f>IF(N603="nulová",J603,0)</f>
        <v>0</v>
      </c>
      <c r="BJ603" s="19" t="s">
        <v>82</v>
      </c>
      <c r="BK603" s="219">
        <f>ROUND(I603*H603,2)</f>
        <v>0</v>
      </c>
      <c r="BL603" s="19" t="s">
        <v>320</v>
      </c>
      <c r="BM603" s="218" t="s">
        <v>872</v>
      </c>
    </row>
    <row r="604" s="2" customFormat="1">
      <c r="A604" s="40"/>
      <c r="B604" s="41"/>
      <c r="C604" s="42"/>
      <c r="D604" s="220" t="s">
        <v>179</v>
      </c>
      <c r="E604" s="42"/>
      <c r="F604" s="221" t="s">
        <v>873</v>
      </c>
      <c r="G604" s="42"/>
      <c r="H604" s="42"/>
      <c r="I604" s="222"/>
      <c r="J604" s="42"/>
      <c r="K604" s="42"/>
      <c r="L604" s="46"/>
      <c r="M604" s="223"/>
      <c r="N604" s="224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179</v>
      </c>
      <c r="AU604" s="19" t="s">
        <v>84</v>
      </c>
    </row>
    <row r="605" s="13" customFormat="1">
      <c r="A605" s="13"/>
      <c r="B605" s="225"/>
      <c r="C605" s="226"/>
      <c r="D605" s="227" t="s">
        <v>181</v>
      </c>
      <c r="E605" s="228" t="s">
        <v>19</v>
      </c>
      <c r="F605" s="229" t="s">
        <v>105</v>
      </c>
      <c r="G605" s="226"/>
      <c r="H605" s="230">
        <v>20.547999999999998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181</v>
      </c>
      <c r="AU605" s="236" t="s">
        <v>84</v>
      </c>
      <c r="AV605" s="13" t="s">
        <v>84</v>
      </c>
      <c r="AW605" s="13" t="s">
        <v>35</v>
      </c>
      <c r="AX605" s="13" t="s">
        <v>74</v>
      </c>
      <c r="AY605" s="236" t="s">
        <v>170</v>
      </c>
    </row>
    <row r="606" s="14" customFormat="1">
      <c r="A606" s="14"/>
      <c r="B606" s="237"/>
      <c r="C606" s="238"/>
      <c r="D606" s="227" t="s">
        <v>181</v>
      </c>
      <c r="E606" s="239" t="s">
        <v>19</v>
      </c>
      <c r="F606" s="240" t="s">
        <v>184</v>
      </c>
      <c r="G606" s="238"/>
      <c r="H606" s="241">
        <v>20.547999999999998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181</v>
      </c>
      <c r="AU606" s="247" t="s">
        <v>84</v>
      </c>
      <c r="AV606" s="14" t="s">
        <v>177</v>
      </c>
      <c r="AW606" s="14" t="s">
        <v>35</v>
      </c>
      <c r="AX606" s="14" t="s">
        <v>82</v>
      </c>
      <c r="AY606" s="247" t="s">
        <v>170</v>
      </c>
    </row>
    <row r="607" s="2" customFormat="1" ht="24.15" customHeight="1">
      <c r="A607" s="40"/>
      <c r="B607" s="41"/>
      <c r="C607" s="207" t="s">
        <v>874</v>
      </c>
      <c r="D607" s="207" t="s">
        <v>173</v>
      </c>
      <c r="E607" s="208" t="s">
        <v>875</v>
      </c>
      <c r="F607" s="209" t="s">
        <v>876</v>
      </c>
      <c r="G607" s="210" t="s">
        <v>99</v>
      </c>
      <c r="H607" s="211">
        <v>3.3010000000000002</v>
      </c>
      <c r="I607" s="212"/>
      <c r="J607" s="213">
        <f>ROUND(I607*H607,2)</f>
        <v>0</v>
      </c>
      <c r="K607" s="209" t="s">
        <v>176</v>
      </c>
      <c r="L607" s="46"/>
      <c r="M607" s="214" t="s">
        <v>19</v>
      </c>
      <c r="N607" s="215" t="s">
        <v>45</v>
      </c>
      <c r="O607" s="86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8" t="s">
        <v>320</v>
      </c>
      <c r="AT607" s="218" t="s">
        <v>173</v>
      </c>
      <c r="AU607" s="218" t="s">
        <v>84</v>
      </c>
      <c r="AY607" s="19" t="s">
        <v>170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19" t="s">
        <v>82</v>
      </c>
      <c r="BK607" s="219">
        <f>ROUND(I607*H607,2)</f>
        <v>0</v>
      </c>
      <c r="BL607" s="19" t="s">
        <v>320</v>
      </c>
      <c r="BM607" s="218" t="s">
        <v>877</v>
      </c>
    </row>
    <row r="608" s="2" customFormat="1">
      <c r="A608" s="40"/>
      <c r="B608" s="41"/>
      <c r="C608" s="42"/>
      <c r="D608" s="220" t="s">
        <v>179</v>
      </c>
      <c r="E608" s="42"/>
      <c r="F608" s="221" t="s">
        <v>878</v>
      </c>
      <c r="G608" s="42"/>
      <c r="H608" s="42"/>
      <c r="I608" s="222"/>
      <c r="J608" s="42"/>
      <c r="K608" s="42"/>
      <c r="L608" s="46"/>
      <c r="M608" s="223"/>
      <c r="N608" s="224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179</v>
      </c>
      <c r="AU608" s="19" t="s">
        <v>84</v>
      </c>
    </row>
    <row r="609" s="15" customFormat="1">
      <c r="A609" s="15"/>
      <c r="B609" s="248"/>
      <c r="C609" s="249"/>
      <c r="D609" s="227" t="s">
        <v>181</v>
      </c>
      <c r="E609" s="250" t="s">
        <v>19</v>
      </c>
      <c r="F609" s="251" t="s">
        <v>866</v>
      </c>
      <c r="G609" s="249"/>
      <c r="H609" s="250" t="s">
        <v>19</v>
      </c>
      <c r="I609" s="252"/>
      <c r="J609" s="249"/>
      <c r="K609" s="249"/>
      <c r="L609" s="253"/>
      <c r="M609" s="254"/>
      <c r="N609" s="255"/>
      <c r="O609" s="255"/>
      <c r="P609" s="255"/>
      <c r="Q609" s="255"/>
      <c r="R609" s="255"/>
      <c r="S609" s="255"/>
      <c r="T609" s="25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7" t="s">
        <v>181</v>
      </c>
      <c r="AU609" s="257" t="s">
        <v>84</v>
      </c>
      <c r="AV609" s="15" t="s">
        <v>82</v>
      </c>
      <c r="AW609" s="15" t="s">
        <v>35</v>
      </c>
      <c r="AX609" s="15" t="s">
        <v>74</v>
      </c>
      <c r="AY609" s="257" t="s">
        <v>170</v>
      </c>
    </row>
    <row r="610" s="13" customFormat="1">
      <c r="A610" s="13"/>
      <c r="B610" s="225"/>
      <c r="C610" s="226"/>
      <c r="D610" s="227" t="s">
        <v>181</v>
      </c>
      <c r="E610" s="228" t="s">
        <v>19</v>
      </c>
      <c r="F610" s="229" t="s">
        <v>879</v>
      </c>
      <c r="G610" s="226"/>
      <c r="H610" s="230">
        <v>3.3010000000000002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181</v>
      </c>
      <c r="AU610" s="236" t="s">
        <v>84</v>
      </c>
      <c r="AV610" s="13" t="s">
        <v>84</v>
      </c>
      <c r="AW610" s="13" t="s">
        <v>35</v>
      </c>
      <c r="AX610" s="13" t="s">
        <v>74</v>
      </c>
      <c r="AY610" s="236" t="s">
        <v>170</v>
      </c>
    </row>
    <row r="611" s="16" customFormat="1">
      <c r="A611" s="16"/>
      <c r="B611" s="258"/>
      <c r="C611" s="259"/>
      <c r="D611" s="227" t="s">
        <v>181</v>
      </c>
      <c r="E611" s="260" t="s">
        <v>19</v>
      </c>
      <c r="F611" s="261" t="s">
        <v>208</v>
      </c>
      <c r="G611" s="259"/>
      <c r="H611" s="262">
        <v>3.3010000000000002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68" t="s">
        <v>181</v>
      </c>
      <c r="AU611" s="268" t="s">
        <v>84</v>
      </c>
      <c r="AV611" s="16" t="s">
        <v>171</v>
      </c>
      <c r="AW611" s="16" t="s">
        <v>35</v>
      </c>
      <c r="AX611" s="16" t="s">
        <v>74</v>
      </c>
      <c r="AY611" s="268" t="s">
        <v>170</v>
      </c>
    </row>
    <row r="612" s="14" customFormat="1">
      <c r="A612" s="14"/>
      <c r="B612" s="237"/>
      <c r="C612" s="238"/>
      <c r="D612" s="227" t="s">
        <v>181</v>
      </c>
      <c r="E612" s="239" t="s">
        <v>19</v>
      </c>
      <c r="F612" s="240" t="s">
        <v>184</v>
      </c>
      <c r="G612" s="238"/>
      <c r="H612" s="241">
        <v>3.3010000000000002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181</v>
      </c>
      <c r="AU612" s="247" t="s">
        <v>84</v>
      </c>
      <c r="AV612" s="14" t="s">
        <v>177</v>
      </c>
      <c r="AW612" s="14" t="s">
        <v>35</v>
      </c>
      <c r="AX612" s="14" t="s">
        <v>82</v>
      </c>
      <c r="AY612" s="247" t="s">
        <v>170</v>
      </c>
    </row>
    <row r="613" s="2" customFormat="1" ht="24.15" customHeight="1">
      <c r="A613" s="40"/>
      <c r="B613" s="41"/>
      <c r="C613" s="207" t="s">
        <v>880</v>
      </c>
      <c r="D613" s="207" t="s">
        <v>173</v>
      </c>
      <c r="E613" s="208" t="s">
        <v>881</v>
      </c>
      <c r="F613" s="209" t="s">
        <v>882</v>
      </c>
      <c r="G613" s="210" t="s">
        <v>99</v>
      </c>
      <c r="H613" s="211">
        <v>20.547999999999998</v>
      </c>
      <c r="I613" s="212"/>
      <c r="J613" s="213">
        <f>ROUND(I613*H613,2)</f>
        <v>0</v>
      </c>
      <c r="K613" s="209" t="s">
        <v>176</v>
      </c>
      <c r="L613" s="46"/>
      <c r="M613" s="214" t="s">
        <v>19</v>
      </c>
      <c r="N613" s="215" t="s">
        <v>45</v>
      </c>
      <c r="O613" s="86"/>
      <c r="P613" s="216">
        <f>O613*H613</f>
        <v>0</v>
      </c>
      <c r="Q613" s="216">
        <v>0.0014</v>
      </c>
      <c r="R613" s="216">
        <f>Q613*H613</f>
        <v>0.028767199999999996</v>
      </c>
      <c r="S613" s="216">
        <v>0</v>
      </c>
      <c r="T613" s="217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8" t="s">
        <v>320</v>
      </c>
      <c r="AT613" s="218" t="s">
        <v>173</v>
      </c>
      <c r="AU613" s="218" t="s">
        <v>84</v>
      </c>
      <c r="AY613" s="19" t="s">
        <v>170</v>
      </c>
      <c r="BE613" s="219">
        <f>IF(N613="základní",J613,0)</f>
        <v>0</v>
      </c>
      <c r="BF613" s="219">
        <f>IF(N613="snížená",J613,0)</f>
        <v>0</v>
      </c>
      <c r="BG613" s="219">
        <f>IF(N613="zákl. přenesená",J613,0)</f>
        <v>0</v>
      </c>
      <c r="BH613" s="219">
        <f>IF(N613="sníž. přenesená",J613,0)</f>
        <v>0</v>
      </c>
      <c r="BI613" s="219">
        <f>IF(N613="nulová",J613,0)</f>
        <v>0</v>
      </c>
      <c r="BJ613" s="19" t="s">
        <v>82</v>
      </c>
      <c r="BK613" s="219">
        <f>ROUND(I613*H613,2)</f>
        <v>0</v>
      </c>
      <c r="BL613" s="19" t="s">
        <v>320</v>
      </c>
      <c r="BM613" s="218" t="s">
        <v>883</v>
      </c>
    </row>
    <row r="614" s="2" customFormat="1">
      <c r="A614" s="40"/>
      <c r="B614" s="41"/>
      <c r="C614" s="42"/>
      <c r="D614" s="220" t="s">
        <v>179</v>
      </c>
      <c r="E614" s="42"/>
      <c r="F614" s="221" t="s">
        <v>884</v>
      </c>
      <c r="G614" s="42"/>
      <c r="H614" s="42"/>
      <c r="I614" s="222"/>
      <c r="J614" s="42"/>
      <c r="K614" s="42"/>
      <c r="L614" s="46"/>
      <c r="M614" s="223"/>
      <c r="N614" s="224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179</v>
      </c>
      <c r="AU614" s="19" t="s">
        <v>84</v>
      </c>
    </row>
    <row r="615" s="13" customFormat="1">
      <c r="A615" s="13"/>
      <c r="B615" s="225"/>
      <c r="C615" s="226"/>
      <c r="D615" s="227" t="s">
        <v>181</v>
      </c>
      <c r="E615" s="228" t="s">
        <v>19</v>
      </c>
      <c r="F615" s="229" t="s">
        <v>105</v>
      </c>
      <c r="G615" s="226"/>
      <c r="H615" s="230">
        <v>20.547999999999998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181</v>
      </c>
      <c r="AU615" s="236" t="s">
        <v>84</v>
      </c>
      <c r="AV615" s="13" t="s">
        <v>84</v>
      </c>
      <c r="AW615" s="13" t="s">
        <v>35</v>
      </c>
      <c r="AX615" s="13" t="s">
        <v>74</v>
      </c>
      <c r="AY615" s="236" t="s">
        <v>170</v>
      </c>
    </row>
    <row r="616" s="14" customFormat="1">
      <c r="A616" s="14"/>
      <c r="B616" s="237"/>
      <c r="C616" s="238"/>
      <c r="D616" s="227" t="s">
        <v>181</v>
      </c>
      <c r="E616" s="239" t="s">
        <v>19</v>
      </c>
      <c r="F616" s="240" t="s">
        <v>184</v>
      </c>
      <c r="G616" s="238"/>
      <c r="H616" s="241">
        <v>20.547999999999998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181</v>
      </c>
      <c r="AU616" s="247" t="s">
        <v>84</v>
      </c>
      <c r="AV616" s="14" t="s">
        <v>177</v>
      </c>
      <c r="AW616" s="14" t="s">
        <v>35</v>
      </c>
      <c r="AX616" s="14" t="s">
        <v>82</v>
      </c>
      <c r="AY616" s="247" t="s">
        <v>170</v>
      </c>
    </row>
    <row r="617" s="2" customFormat="1" ht="55.5" customHeight="1">
      <c r="A617" s="40"/>
      <c r="B617" s="41"/>
      <c r="C617" s="207" t="s">
        <v>885</v>
      </c>
      <c r="D617" s="207" t="s">
        <v>173</v>
      </c>
      <c r="E617" s="208" t="s">
        <v>886</v>
      </c>
      <c r="F617" s="209" t="s">
        <v>887</v>
      </c>
      <c r="G617" s="210" t="s">
        <v>99</v>
      </c>
      <c r="H617" s="211">
        <v>12.038</v>
      </c>
      <c r="I617" s="212"/>
      <c r="J617" s="213">
        <f>ROUND(I617*H617,2)</f>
        <v>0</v>
      </c>
      <c r="K617" s="209" t="s">
        <v>176</v>
      </c>
      <c r="L617" s="46"/>
      <c r="M617" s="214" t="s">
        <v>19</v>
      </c>
      <c r="N617" s="215" t="s">
        <v>45</v>
      </c>
      <c r="O617" s="86"/>
      <c r="P617" s="216">
        <f>O617*H617</f>
        <v>0</v>
      </c>
      <c r="Q617" s="216">
        <v>0.01213</v>
      </c>
      <c r="R617" s="216">
        <f>Q617*H617</f>
        <v>0.14602094000000002</v>
      </c>
      <c r="S617" s="216">
        <v>0</v>
      </c>
      <c r="T617" s="21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8" t="s">
        <v>320</v>
      </c>
      <c r="AT617" s="218" t="s">
        <v>173</v>
      </c>
      <c r="AU617" s="218" t="s">
        <v>84</v>
      </c>
      <c r="AY617" s="19" t="s">
        <v>170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19" t="s">
        <v>82</v>
      </c>
      <c r="BK617" s="219">
        <f>ROUND(I617*H617,2)</f>
        <v>0</v>
      </c>
      <c r="BL617" s="19" t="s">
        <v>320</v>
      </c>
      <c r="BM617" s="218" t="s">
        <v>888</v>
      </c>
    </row>
    <row r="618" s="2" customFormat="1">
      <c r="A618" s="40"/>
      <c r="B618" s="41"/>
      <c r="C618" s="42"/>
      <c r="D618" s="220" t="s">
        <v>179</v>
      </c>
      <c r="E618" s="42"/>
      <c r="F618" s="221" t="s">
        <v>889</v>
      </c>
      <c r="G618" s="42"/>
      <c r="H618" s="42"/>
      <c r="I618" s="222"/>
      <c r="J618" s="42"/>
      <c r="K618" s="42"/>
      <c r="L618" s="46"/>
      <c r="M618" s="223"/>
      <c r="N618" s="224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179</v>
      </c>
      <c r="AU618" s="19" t="s">
        <v>84</v>
      </c>
    </row>
    <row r="619" s="15" customFormat="1">
      <c r="A619" s="15"/>
      <c r="B619" s="248"/>
      <c r="C619" s="249"/>
      <c r="D619" s="227" t="s">
        <v>181</v>
      </c>
      <c r="E619" s="250" t="s">
        <v>19</v>
      </c>
      <c r="F619" s="251" t="s">
        <v>866</v>
      </c>
      <c r="G619" s="249"/>
      <c r="H619" s="250" t="s">
        <v>19</v>
      </c>
      <c r="I619" s="252"/>
      <c r="J619" s="249"/>
      <c r="K619" s="249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181</v>
      </c>
      <c r="AU619" s="257" t="s">
        <v>84</v>
      </c>
      <c r="AV619" s="15" t="s">
        <v>82</v>
      </c>
      <c r="AW619" s="15" t="s">
        <v>35</v>
      </c>
      <c r="AX619" s="15" t="s">
        <v>74</v>
      </c>
      <c r="AY619" s="257" t="s">
        <v>170</v>
      </c>
    </row>
    <row r="620" s="13" customFormat="1">
      <c r="A620" s="13"/>
      <c r="B620" s="225"/>
      <c r="C620" s="226"/>
      <c r="D620" s="227" t="s">
        <v>181</v>
      </c>
      <c r="E620" s="228" t="s">
        <v>19</v>
      </c>
      <c r="F620" s="229" t="s">
        <v>890</v>
      </c>
      <c r="G620" s="226"/>
      <c r="H620" s="230">
        <v>3.0419999999999998</v>
      </c>
      <c r="I620" s="231"/>
      <c r="J620" s="226"/>
      <c r="K620" s="226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181</v>
      </c>
      <c r="AU620" s="236" t="s">
        <v>84</v>
      </c>
      <c r="AV620" s="13" t="s">
        <v>84</v>
      </c>
      <c r="AW620" s="13" t="s">
        <v>35</v>
      </c>
      <c r="AX620" s="13" t="s">
        <v>74</v>
      </c>
      <c r="AY620" s="236" t="s">
        <v>170</v>
      </c>
    </row>
    <row r="621" s="13" customFormat="1">
      <c r="A621" s="13"/>
      <c r="B621" s="225"/>
      <c r="C621" s="226"/>
      <c r="D621" s="227" t="s">
        <v>181</v>
      </c>
      <c r="E621" s="228" t="s">
        <v>19</v>
      </c>
      <c r="F621" s="229" t="s">
        <v>891</v>
      </c>
      <c r="G621" s="226"/>
      <c r="H621" s="230">
        <v>2.8599999999999999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181</v>
      </c>
      <c r="AU621" s="236" t="s">
        <v>84</v>
      </c>
      <c r="AV621" s="13" t="s">
        <v>84</v>
      </c>
      <c r="AW621" s="13" t="s">
        <v>35</v>
      </c>
      <c r="AX621" s="13" t="s">
        <v>74</v>
      </c>
      <c r="AY621" s="236" t="s">
        <v>170</v>
      </c>
    </row>
    <row r="622" s="13" customFormat="1">
      <c r="A622" s="13"/>
      <c r="B622" s="225"/>
      <c r="C622" s="226"/>
      <c r="D622" s="227" t="s">
        <v>181</v>
      </c>
      <c r="E622" s="228" t="s">
        <v>19</v>
      </c>
      <c r="F622" s="229" t="s">
        <v>892</v>
      </c>
      <c r="G622" s="226"/>
      <c r="H622" s="230">
        <v>2.3399999999999999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181</v>
      </c>
      <c r="AU622" s="236" t="s">
        <v>84</v>
      </c>
      <c r="AV622" s="13" t="s">
        <v>84</v>
      </c>
      <c r="AW622" s="13" t="s">
        <v>35</v>
      </c>
      <c r="AX622" s="13" t="s">
        <v>74</v>
      </c>
      <c r="AY622" s="236" t="s">
        <v>170</v>
      </c>
    </row>
    <row r="623" s="13" customFormat="1">
      <c r="A623" s="13"/>
      <c r="B623" s="225"/>
      <c r="C623" s="226"/>
      <c r="D623" s="227" t="s">
        <v>181</v>
      </c>
      <c r="E623" s="228" t="s">
        <v>19</v>
      </c>
      <c r="F623" s="229" t="s">
        <v>893</v>
      </c>
      <c r="G623" s="226"/>
      <c r="H623" s="230">
        <v>3.7959999999999998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181</v>
      </c>
      <c r="AU623" s="236" t="s">
        <v>84</v>
      </c>
      <c r="AV623" s="13" t="s">
        <v>84</v>
      </c>
      <c r="AW623" s="13" t="s">
        <v>35</v>
      </c>
      <c r="AX623" s="13" t="s">
        <v>74</v>
      </c>
      <c r="AY623" s="236" t="s">
        <v>170</v>
      </c>
    </row>
    <row r="624" s="16" customFormat="1">
      <c r="A624" s="16"/>
      <c r="B624" s="258"/>
      <c r="C624" s="259"/>
      <c r="D624" s="227" t="s">
        <v>181</v>
      </c>
      <c r="E624" s="260" t="s">
        <v>107</v>
      </c>
      <c r="F624" s="261" t="s">
        <v>208</v>
      </c>
      <c r="G624" s="259"/>
      <c r="H624" s="262">
        <v>12.038</v>
      </c>
      <c r="I624" s="263"/>
      <c r="J624" s="259"/>
      <c r="K624" s="259"/>
      <c r="L624" s="264"/>
      <c r="M624" s="265"/>
      <c r="N624" s="266"/>
      <c r="O624" s="266"/>
      <c r="P624" s="266"/>
      <c r="Q624" s="266"/>
      <c r="R624" s="266"/>
      <c r="S624" s="266"/>
      <c r="T624" s="26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68" t="s">
        <v>181</v>
      </c>
      <c r="AU624" s="268" t="s">
        <v>84</v>
      </c>
      <c r="AV624" s="16" t="s">
        <v>171</v>
      </c>
      <c r="AW624" s="16" t="s">
        <v>35</v>
      </c>
      <c r="AX624" s="16" t="s">
        <v>74</v>
      </c>
      <c r="AY624" s="268" t="s">
        <v>170</v>
      </c>
    </row>
    <row r="625" s="14" customFormat="1">
      <c r="A625" s="14"/>
      <c r="B625" s="237"/>
      <c r="C625" s="238"/>
      <c r="D625" s="227" t="s">
        <v>181</v>
      </c>
      <c r="E625" s="239" t="s">
        <v>19</v>
      </c>
      <c r="F625" s="240" t="s">
        <v>184</v>
      </c>
      <c r="G625" s="238"/>
      <c r="H625" s="241">
        <v>12.038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181</v>
      </c>
      <c r="AU625" s="247" t="s">
        <v>84</v>
      </c>
      <c r="AV625" s="14" t="s">
        <v>177</v>
      </c>
      <c r="AW625" s="14" t="s">
        <v>35</v>
      </c>
      <c r="AX625" s="14" t="s">
        <v>82</v>
      </c>
      <c r="AY625" s="247" t="s">
        <v>170</v>
      </c>
    </row>
    <row r="626" s="2" customFormat="1" ht="33" customHeight="1">
      <c r="A626" s="40"/>
      <c r="B626" s="41"/>
      <c r="C626" s="207" t="s">
        <v>894</v>
      </c>
      <c r="D626" s="207" t="s">
        <v>173</v>
      </c>
      <c r="E626" s="208" t="s">
        <v>895</v>
      </c>
      <c r="F626" s="209" t="s">
        <v>896</v>
      </c>
      <c r="G626" s="210" t="s">
        <v>99</v>
      </c>
      <c r="H626" s="211">
        <v>12.038</v>
      </c>
      <c r="I626" s="212"/>
      <c r="J626" s="213">
        <f>ROUND(I626*H626,2)</f>
        <v>0</v>
      </c>
      <c r="K626" s="209" t="s">
        <v>176</v>
      </c>
      <c r="L626" s="46"/>
      <c r="M626" s="214" t="s">
        <v>19</v>
      </c>
      <c r="N626" s="215" t="s">
        <v>45</v>
      </c>
      <c r="O626" s="86"/>
      <c r="P626" s="216">
        <f>O626*H626</f>
        <v>0</v>
      </c>
      <c r="Q626" s="216">
        <v>0.00042000000000000002</v>
      </c>
      <c r="R626" s="216">
        <f>Q626*H626</f>
        <v>0.00505596</v>
      </c>
      <c r="S626" s="216">
        <v>0</v>
      </c>
      <c r="T626" s="217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8" t="s">
        <v>320</v>
      </c>
      <c r="AT626" s="218" t="s">
        <v>173</v>
      </c>
      <c r="AU626" s="218" t="s">
        <v>84</v>
      </c>
      <c r="AY626" s="19" t="s">
        <v>170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19" t="s">
        <v>82</v>
      </c>
      <c r="BK626" s="219">
        <f>ROUND(I626*H626,2)</f>
        <v>0</v>
      </c>
      <c r="BL626" s="19" t="s">
        <v>320</v>
      </c>
      <c r="BM626" s="218" t="s">
        <v>897</v>
      </c>
    </row>
    <row r="627" s="2" customFormat="1">
      <c r="A627" s="40"/>
      <c r="B627" s="41"/>
      <c r="C627" s="42"/>
      <c r="D627" s="220" t="s">
        <v>179</v>
      </c>
      <c r="E627" s="42"/>
      <c r="F627" s="221" t="s">
        <v>898</v>
      </c>
      <c r="G627" s="42"/>
      <c r="H627" s="42"/>
      <c r="I627" s="222"/>
      <c r="J627" s="42"/>
      <c r="K627" s="42"/>
      <c r="L627" s="46"/>
      <c r="M627" s="223"/>
      <c r="N627" s="224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179</v>
      </c>
      <c r="AU627" s="19" t="s">
        <v>84</v>
      </c>
    </row>
    <row r="628" s="13" customFormat="1">
      <c r="A628" s="13"/>
      <c r="B628" s="225"/>
      <c r="C628" s="226"/>
      <c r="D628" s="227" t="s">
        <v>181</v>
      </c>
      <c r="E628" s="228" t="s">
        <v>19</v>
      </c>
      <c r="F628" s="229" t="s">
        <v>107</v>
      </c>
      <c r="G628" s="226"/>
      <c r="H628" s="230">
        <v>12.038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181</v>
      </c>
      <c r="AU628" s="236" t="s">
        <v>84</v>
      </c>
      <c r="AV628" s="13" t="s">
        <v>84</v>
      </c>
      <c r="AW628" s="13" t="s">
        <v>35</v>
      </c>
      <c r="AX628" s="13" t="s">
        <v>74</v>
      </c>
      <c r="AY628" s="236" t="s">
        <v>170</v>
      </c>
    </row>
    <row r="629" s="14" customFormat="1">
      <c r="A629" s="14"/>
      <c r="B629" s="237"/>
      <c r="C629" s="238"/>
      <c r="D629" s="227" t="s">
        <v>181</v>
      </c>
      <c r="E629" s="239" t="s">
        <v>19</v>
      </c>
      <c r="F629" s="240" t="s">
        <v>184</v>
      </c>
      <c r="G629" s="238"/>
      <c r="H629" s="241">
        <v>12.038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181</v>
      </c>
      <c r="AU629" s="247" t="s">
        <v>84</v>
      </c>
      <c r="AV629" s="14" t="s">
        <v>177</v>
      </c>
      <c r="AW629" s="14" t="s">
        <v>35</v>
      </c>
      <c r="AX629" s="14" t="s">
        <v>82</v>
      </c>
      <c r="AY629" s="247" t="s">
        <v>170</v>
      </c>
    </row>
    <row r="630" s="2" customFormat="1" ht="16.5" customHeight="1">
      <c r="A630" s="40"/>
      <c r="B630" s="41"/>
      <c r="C630" s="269" t="s">
        <v>899</v>
      </c>
      <c r="D630" s="269" t="s">
        <v>321</v>
      </c>
      <c r="E630" s="270" t="s">
        <v>900</v>
      </c>
      <c r="F630" s="271" t="s">
        <v>901</v>
      </c>
      <c r="G630" s="272" t="s">
        <v>99</v>
      </c>
      <c r="H630" s="273">
        <v>12.640000000000001</v>
      </c>
      <c r="I630" s="274"/>
      <c r="J630" s="275">
        <f>ROUND(I630*H630,2)</f>
        <v>0</v>
      </c>
      <c r="K630" s="271" t="s">
        <v>176</v>
      </c>
      <c r="L630" s="276"/>
      <c r="M630" s="277" t="s">
        <v>19</v>
      </c>
      <c r="N630" s="278" t="s">
        <v>45</v>
      </c>
      <c r="O630" s="86"/>
      <c r="P630" s="216">
        <f>O630*H630</f>
        <v>0</v>
      </c>
      <c r="Q630" s="216">
        <v>0.0092999999999999992</v>
      </c>
      <c r="R630" s="216">
        <f>Q630*H630</f>
        <v>0.11755199999999999</v>
      </c>
      <c r="S630" s="216">
        <v>0</v>
      </c>
      <c r="T630" s="217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8" t="s">
        <v>428</v>
      </c>
      <c r="AT630" s="218" t="s">
        <v>321</v>
      </c>
      <c r="AU630" s="218" t="s">
        <v>84</v>
      </c>
      <c r="AY630" s="19" t="s">
        <v>170</v>
      </c>
      <c r="BE630" s="219">
        <f>IF(N630="základní",J630,0)</f>
        <v>0</v>
      </c>
      <c r="BF630" s="219">
        <f>IF(N630="snížená",J630,0)</f>
        <v>0</v>
      </c>
      <c r="BG630" s="219">
        <f>IF(N630="zákl. přenesená",J630,0)</f>
        <v>0</v>
      </c>
      <c r="BH630" s="219">
        <f>IF(N630="sníž. přenesená",J630,0)</f>
        <v>0</v>
      </c>
      <c r="BI630" s="219">
        <f>IF(N630="nulová",J630,0)</f>
        <v>0</v>
      </c>
      <c r="BJ630" s="19" t="s">
        <v>82</v>
      </c>
      <c r="BK630" s="219">
        <f>ROUND(I630*H630,2)</f>
        <v>0</v>
      </c>
      <c r="BL630" s="19" t="s">
        <v>320</v>
      </c>
      <c r="BM630" s="218" t="s">
        <v>902</v>
      </c>
    </row>
    <row r="631" s="13" customFormat="1">
      <c r="A631" s="13"/>
      <c r="B631" s="225"/>
      <c r="C631" s="226"/>
      <c r="D631" s="227" t="s">
        <v>181</v>
      </c>
      <c r="E631" s="226"/>
      <c r="F631" s="229" t="s">
        <v>903</v>
      </c>
      <c r="G631" s="226"/>
      <c r="H631" s="230">
        <v>12.640000000000001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181</v>
      </c>
      <c r="AU631" s="236" t="s">
        <v>84</v>
      </c>
      <c r="AV631" s="13" t="s">
        <v>84</v>
      </c>
      <c r="AW631" s="13" t="s">
        <v>4</v>
      </c>
      <c r="AX631" s="13" t="s">
        <v>82</v>
      </c>
      <c r="AY631" s="236" t="s">
        <v>170</v>
      </c>
    </row>
    <row r="632" s="2" customFormat="1" ht="44.25" customHeight="1">
      <c r="A632" s="40"/>
      <c r="B632" s="41"/>
      <c r="C632" s="207" t="s">
        <v>904</v>
      </c>
      <c r="D632" s="207" t="s">
        <v>173</v>
      </c>
      <c r="E632" s="208" t="s">
        <v>905</v>
      </c>
      <c r="F632" s="209" t="s">
        <v>906</v>
      </c>
      <c r="G632" s="210" t="s">
        <v>99</v>
      </c>
      <c r="H632" s="211">
        <v>27.631</v>
      </c>
      <c r="I632" s="212"/>
      <c r="J632" s="213">
        <f>ROUND(I632*H632,2)</f>
        <v>0</v>
      </c>
      <c r="K632" s="209" t="s">
        <v>176</v>
      </c>
      <c r="L632" s="46"/>
      <c r="M632" s="214" t="s">
        <v>19</v>
      </c>
      <c r="N632" s="215" t="s">
        <v>45</v>
      </c>
      <c r="O632" s="86"/>
      <c r="P632" s="216">
        <f>O632*H632</f>
        <v>0</v>
      </c>
      <c r="Q632" s="216">
        <v>0.00010000000000000001</v>
      </c>
      <c r="R632" s="216">
        <f>Q632*H632</f>
        <v>0.0027631000000000001</v>
      </c>
      <c r="S632" s="216">
        <v>0</v>
      </c>
      <c r="T632" s="217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8" t="s">
        <v>320</v>
      </c>
      <c r="AT632" s="218" t="s">
        <v>173</v>
      </c>
      <c r="AU632" s="218" t="s">
        <v>84</v>
      </c>
      <c r="AY632" s="19" t="s">
        <v>170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19" t="s">
        <v>82</v>
      </c>
      <c r="BK632" s="219">
        <f>ROUND(I632*H632,2)</f>
        <v>0</v>
      </c>
      <c r="BL632" s="19" t="s">
        <v>320</v>
      </c>
      <c r="BM632" s="218" t="s">
        <v>907</v>
      </c>
    </row>
    <row r="633" s="2" customFormat="1">
      <c r="A633" s="40"/>
      <c r="B633" s="41"/>
      <c r="C633" s="42"/>
      <c r="D633" s="220" t="s">
        <v>179</v>
      </c>
      <c r="E633" s="42"/>
      <c r="F633" s="221" t="s">
        <v>908</v>
      </c>
      <c r="G633" s="42"/>
      <c r="H633" s="42"/>
      <c r="I633" s="222"/>
      <c r="J633" s="42"/>
      <c r="K633" s="42"/>
      <c r="L633" s="46"/>
      <c r="M633" s="223"/>
      <c r="N633" s="224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179</v>
      </c>
      <c r="AU633" s="19" t="s">
        <v>84</v>
      </c>
    </row>
    <row r="634" s="13" customFormat="1">
      <c r="A634" s="13"/>
      <c r="B634" s="225"/>
      <c r="C634" s="226"/>
      <c r="D634" s="227" t="s">
        <v>181</v>
      </c>
      <c r="E634" s="228" t="s">
        <v>19</v>
      </c>
      <c r="F634" s="229" t="s">
        <v>107</v>
      </c>
      <c r="G634" s="226"/>
      <c r="H634" s="230">
        <v>12.038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181</v>
      </c>
      <c r="AU634" s="236" t="s">
        <v>84</v>
      </c>
      <c r="AV634" s="13" t="s">
        <v>84</v>
      </c>
      <c r="AW634" s="13" t="s">
        <v>35</v>
      </c>
      <c r="AX634" s="13" t="s">
        <v>74</v>
      </c>
      <c r="AY634" s="236" t="s">
        <v>170</v>
      </c>
    </row>
    <row r="635" s="13" customFormat="1">
      <c r="A635" s="13"/>
      <c r="B635" s="225"/>
      <c r="C635" s="226"/>
      <c r="D635" s="227" t="s">
        <v>181</v>
      </c>
      <c r="E635" s="228" t="s">
        <v>19</v>
      </c>
      <c r="F635" s="229" t="s">
        <v>909</v>
      </c>
      <c r="G635" s="226"/>
      <c r="H635" s="230">
        <v>8.3100000000000005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181</v>
      </c>
      <c r="AU635" s="236" t="s">
        <v>84</v>
      </c>
      <c r="AV635" s="13" t="s">
        <v>84</v>
      </c>
      <c r="AW635" s="13" t="s">
        <v>35</v>
      </c>
      <c r="AX635" s="13" t="s">
        <v>74</v>
      </c>
      <c r="AY635" s="236" t="s">
        <v>170</v>
      </c>
    </row>
    <row r="636" s="13" customFormat="1">
      <c r="A636" s="13"/>
      <c r="B636" s="225"/>
      <c r="C636" s="226"/>
      <c r="D636" s="227" t="s">
        <v>181</v>
      </c>
      <c r="E636" s="228" t="s">
        <v>19</v>
      </c>
      <c r="F636" s="229" t="s">
        <v>910</v>
      </c>
      <c r="G636" s="226"/>
      <c r="H636" s="230">
        <v>3.7730000000000001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181</v>
      </c>
      <c r="AU636" s="236" t="s">
        <v>84</v>
      </c>
      <c r="AV636" s="13" t="s">
        <v>84</v>
      </c>
      <c r="AW636" s="13" t="s">
        <v>35</v>
      </c>
      <c r="AX636" s="13" t="s">
        <v>74</v>
      </c>
      <c r="AY636" s="236" t="s">
        <v>170</v>
      </c>
    </row>
    <row r="637" s="13" customFormat="1">
      <c r="A637" s="13"/>
      <c r="B637" s="225"/>
      <c r="C637" s="226"/>
      <c r="D637" s="227" t="s">
        <v>181</v>
      </c>
      <c r="E637" s="228" t="s">
        <v>19</v>
      </c>
      <c r="F637" s="229" t="s">
        <v>111</v>
      </c>
      <c r="G637" s="226"/>
      <c r="H637" s="230">
        <v>3.5099999999999998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181</v>
      </c>
      <c r="AU637" s="236" t="s">
        <v>84</v>
      </c>
      <c r="AV637" s="13" t="s">
        <v>84</v>
      </c>
      <c r="AW637" s="13" t="s">
        <v>35</v>
      </c>
      <c r="AX637" s="13" t="s">
        <v>74</v>
      </c>
      <c r="AY637" s="236" t="s">
        <v>170</v>
      </c>
    </row>
    <row r="638" s="14" customFormat="1">
      <c r="A638" s="14"/>
      <c r="B638" s="237"/>
      <c r="C638" s="238"/>
      <c r="D638" s="227" t="s">
        <v>181</v>
      </c>
      <c r="E638" s="239" t="s">
        <v>19</v>
      </c>
      <c r="F638" s="240" t="s">
        <v>184</v>
      </c>
      <c r="G638" s="238"/>
      <c r="H638" s="241">
        <v>27.631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181</v>
      </c>
      <c r="AU638" s="247" t="s">
        <v>84</v>
      </c>
      <c r="AV638" s="14" t="s">
        <v>177</v>
      </c>
      <c r="AW638" s="14" t="s">
        <v>35</v>
      </c>
      <c r="AX638" s="14" t="s">
        <v>82</v>
      </c>
      <c r="AY638" s="247" t="s">
        <v>170</v>
      </c>
    </row>
    <row r="639" s="2" customFormat="1" ht="24.15" customHeight="1">
      <c r="A639" s="40"/>
      <c r="B639" s="41"/>
      <c r="C639" s="207" t="s">
        <v>911</v>
      </c>
      <c r="D639" s="207" t="s">
        <v>173</v>
      </c>
      <c r="E639" s="208" t="s">
        <v>912</v>
      </c>
      <c r="F639" s="209" t="s">
        <v>913</v>
      </c>
      <c r="G639" s="210" t="s">
        <v>99</v>
      </c>
      <c r="H639" s="211">
        <v>27.631</v>
      </c>
      <c r="I639" s="212"/>
      <c r="J639" s="213">
        <f>ROUND(I639*H639,2)</f>
        <v>0</v>
      </c>
      <c r="K639" s="209" t="s">
        <v>176</v>
      </c>
      <c r="L639" s="46"/>
      <c r="M639" s="214" t="s">
        <v>19</v>
      </c>
      <c r="N639" s="215" t="s">
        <v>45</v>
      </c>
      <c r="O639" s="86"/>
      <c r="P639" s="216">
        <f>O639*H639</f>
        <v>0</v>
      </c>
      <c r="Q639" s="216">
        <v>0</v>
      </c>
      <c r="R639" s="216">
        <f>Q639*H639</f>
        <v>0</v>
      </c>
      <c r="S639" s="216">
        <v>0</v>
      </c>
      <c r="T639" s="21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8" t="s">
        <v>320</v>
      </c>
      <c r="AT639" s="218" t="s">
        <v>173</v>
      </c>
      <c r="AU639" s="218" t="s">
        <v>84</v>
      </c>
      <c r="AY639" s="19" t="s">
        <v>170</v>
      </c>
      <c r="BE639" s="219">
        <f>IF(N639="základní",J639,0)</f>
        <v>0</v>
      </c>
      <c r="BF639" s="219">
        <f>IF(N639="snížená",J639,0)</f>
        <v>0</v>
      </c>
      <c r="BG639" s="219">
        <f>IF(N639="zákl. přenesená",J639,0)</f>
        <v>0</v>
      </c>
      <c r="BH639" s="219">
        <f>IF(N639="sníž. přenesená",J639,0)</f>
        <v>0</v>
      </c>
      <c r="BI639" s="219">
        <f>IF(N639="nulová",J639,0)</f>
        <v>0</v>
      </c>
      <c r="BJ639" s="19" t="s">
        <v>82</v>
      </c>
      <c r="BK639" s="219">
        <f>ROUND(I639*H639,2)</f>
        <v>0</v>
      </c>
      <c r="BL639" s="19" t="s">
        <v>320</v>
      </c>
      <c r="BM639" s="218" t="s">
        <v>914</v>
      </c>
    </row>
    <row r="640" s="2" customFormat="1">
      <c r="A640" s="40"/>
      <c r="B640" s="41"/>
      <c r="C640" s="42"/>
      <c r="D640" s="220" t="s">
        <v>179</v>
      </c>
      <c r="E640" s="42"/>
      <c r="F640" s="221" t="s">
        <v>915</v>
      </c>
      <c r="G640" s="42"/>
      <c r="H640" s="42"/>
      <c r="I640" s="222"/>
      <c r="J640" s="42"/>
      <c r="K640" s="42"/>
      <c r="L640" s="46"/>
      <c r="M640" s="223"/>
      <c r="N640" s="224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179</v>
      </c>
      <c r="AU640" s="19" t="s">
        <v>84</v>
      </c>
    </row>
    <row r="641" s="13" customFormat="1">
      <c r="A641" s="13"/>
      <c r="B641" s="225"/>
      <c r="C641" s="226"/>
      <c r="D641" s="227" t="s">
        <v>181</v>
      </c>
      <c r="E641" s="228" t="s">
        <v>19</v>
      </c>
      <c r="F641" s="229" t="s">
        <v>107</v>
      </c>
      <c r="G641" s="226"/>
      <c r="H641" s="230">
        <v>12.038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181</v>
      </c>
      <c r="AU641" s="236" t="s">
        <v>84</v>
      </c>
      <c r="AV641" s="13" t="s">
        <v>84</v>
      </c>
      <c r="AW641" s="13" t="s">
        <v>35</v>
      </c>
      <c r="AX641" s="13" t="s">
        <v>74</v>
      </c>
      <c r="AY641" s="236" t="s">
        <v>170</v>
      </c>
    </row>
    <row r="642" s="13" customFormat="1">
      <c r="A642" s="13"/>
      <c r="B642" s="225"/>
      <c r="C642" s="226"/>
      <c r="D642" s="227" t="s">
        <v>181</v>
      </c>
      <c r="E642" s="228" t="s">
        <v>19</v>
      </c>
      <c r="F642" s="229" t="s">
        <v>909</v>
      </c>
      <c r="G642" s="226"/>
      <c r="H642" s="230">
        <v>8.3100000000000005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181</v>
      </c>
      <c r="AU642" s="236" t="s">
        <v>84</v>
      </c>
      <c r="AV642" s="13" t="s">
        <v>84</v>
      </c>
      <c r="AW642" s="13" t="s">
        <v>35</v>
      </c>
      <c r="AX642" s="13" t="s">
        <v>74</v>
      </c>
      <c r="AY642" s="236" t="s">
        <v>170</v>
      </c>
    </row>
    <row r="643" s="13" customFormat="1">
      <c r="A643" s="13"/>
      <c r="B643" s="225"/>
      <c r="C643" s="226"/>
      <c r="D643" s="227" t="s">
        <v>181</v>
      </c>
      <c r="E643" s="228" t="s">
        <v>19</v>
      </c>
      <c r="F643" s="229" t="s">
        <v>910</v>
      </c>
      <c r="G643" s="226"/>
      <c r="H643" s="230">
        <v>3.7730000000000001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181</v>
      </c>
      <c r="AU643" s="236" t="s">
        <v>84</v>
      </c>
      <c r="AV643" s="13" t="s">
        <v>84</v>
      </c>
      <c r="AW643" s="13" t="s">
        <v>35</v>
      </c>
      <c r="AX643" s="13" t="s">
        <v>74</v>
      </c>
      <c r="AY643" s="236" t="s">
        <v>170</v>
      </c>
    </row>
    <row r="644" s="13" customFormat="1">
      <c r="A644" s="13"/>
      <c r="B644" s="225"/>
      <c r="C644" s="226"/>
      <c r="D644" s="227" t="s">
        <v>181</v>
      </c>
      <c r="E644" s="228" t="s">
        <v>19</v>
      </c>
      <c r="F644" s="229" t="s">
        <v>111</v>
      </c>
      <c r="G644" s="226"/>
      <c r="H644" s="230">
        <v>3.5099999999999998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181</v>
      </c>
      <c r="AU644" s="236" t="s">
        <v>84</v>
      </c>
      <c r="AV644" s="13" t="s">
        <v>84</v>
      </c>
      <c r="AW644" s="13" t="s">
        <v>35</v>
      </c>
      <c r="AX644" s="13" t="s">
        <v>74</v>
      </c>
      <c r="AY644" s="236" t="s">
        <v>170</v>
      </c>
    </row>
    <row r="645" s="14" customFormat="1">
      <c r="A645" s="14"/>
      <c r="B645" s="237"/>
      <c r="C645" s="238"/>
      <c r="D645" s="227" t="s">
        <v>181</v>
      </c>
      <c r="E645" s="239" t="s">
        <v>19</v>
      </c>
      <c r="F645" s="240" t="s">
        <v>184</v>
      </c>
      <c r="G645" s="238"/>
      <c r="H645" s="241">
        <v>27.631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181</v>
      </c>
      <c r="AU645" s="247" t="s">
        <v>84</v>
      </c>
      <c r="AV645" s="14" t="s">
        <v>177</v>
      </c>
      <c r="AW645" s="14" t="s">
        <v>35</v>
      </c>
      <c r="AX645" s="14" t="s">
        <v>82</v>
      </c>
      <c r="AY645" s="247" t="s">
        <v>170</v>
      </c>
    </row>
    <row r="646" s="2" customFormat="1" ht="37.8" customHeight="1">
      <c r="A646" s="40"/>
      <c r="B646" s="41"/>
      <c r="C646" s="207" t="s">
        <v>916</v>
      </c>
      <c r="D646" s="207" t="s">
        <v>173</v>
      </c>
      <c r="E646" s="208" t="s">
        <v>917</v>
      </c>
      <c r="F646" s="209" t="s">
        <v>918</v>
      </c>
      <c r="G646" s="210" t="s">
        <v>99</v>
      </c>
      <c r="H646" s="211">
        <v>27.631</v>
      </c>
      <c r="I646" s="212"/>
      <c r="J646" s="213">
        <f>ROUND(I646*H646,2)</f>
        <v>0</v>
      </c>
      <c r="K646" s="209" t="s">
        <v>176</v>
      </c>
      <c r="L646" s="46"/>
      <c r="M646" s="214" t="s">
        <v>19</v>
      </c>
      <c r="N646" s="215" t="s">
        <v>45</v>
      </c>
      <c r="O646" s="86"/>
      <c r="P646" s="216">
        <f>O646*H646</f>
        <v>0</v>
      </c>
      <c r="Q646" s="216">
        <v>0.00069999999999999999</v>
      </c>
      <c r="R646" s="216">
        <f>Q646*H646</f>
        <v>0.0193417</v>
      </c>
      <c r="S646" s="216">
        <v>0</v>
      </c>
      <c r="T646" s="217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8" t="s">
        <v>320</v>
      </c>
      <c r="AT646" s="218" t="s">
        <v>173</v>
      </c>
      <c r="AU646" s="218" t="s">
        <v>84</v>
      </c>
      <c r="AY646" s="19" t="s">
        <v>170</v>
      </c>
      <c r="BE646" s="219">
        <f>IF(N646="základní",J646,0)</f>
        <v>0</v>
      </c>
      <c r="BF646" s="219">
        <f>IF(N646="snížená",J646,0)</f>
        <v>0</v>
      </c>
      <c r="BG646" s="219">
        <f>IF(N646="zákl. přenesená",J646,0)</f>
        <v>0</v>
      </c>
      <c r="BH646" s="219">
        <f>IF(N646="sníž. přenesená",J646,0)</f>
        <v>0</v>
      </c>
      <c r="BI646" s="219">
        <f>IF(N646="nulová",J646,0)</f>
        <v>0</v>
      </c>
      <c r="BJ646" s="19" t="s">
        <v>82</v>
      </c>
      <c r="BK646" s="219">
        <f>ROUND(I646*H646,2)</f>
        <v>0</v>
      </c>
      <c r="BL646" s="19" t="s">
        <v>320</v>
      </c>
      <c r="BM646" s="218" t="s">
        <v>919</v>
      </c>
    </row>
    <row r="647" s="2" customFormat="1">
      <c r="A647" s="40"/>
      <c r="B647" s="41"/>
      <c r="C647" s="42"/>
      <c r="D647" s="220" t="s">
        <v>179</v>
      </c>
      <c r="E647" s="42"/>
      <c r="F647" s="221" t="s">
        <v>920</v>
      </c>
      <c r="G647" s="42"/>
      <c r="H647" s="42"/>
      <c r="I647" s="222"/>
      <c r="J647" s="42"/>
      <c r="K647" s="42"/>
      <c r="L647" s="46"/>
      <c r="M647" s="223"/>
      <c r="N647" s="224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179</v>
      </c>
      <c r="AU647" s="19" t="s">
        <v>84</v>
      </c>
    </row>
    <row r="648" s="13" customFormat="1">
      <c r="A648" s="13"/>
      <c r="B648" s="225"/>
      <c r="C648" s="226"/>
      <c r="D648" s="227" t="s">
        <v>181</v>
      </c>
      <c r="E648" s="228" t="s">
        <v>19</v>
      </c>
      <c r="F648" s="229" t="s">
        <v>107</v>
      </c>
      <c r="G648" s="226"/>
      <c r="H648" s="230">
        <v>12.038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181</v>
      </c>
      <c r="AU648" s="236" t="s">
        <v>84</v>
      </c>
      <c r="AV648" s="13" t="s">
        <v>84</v>
      </c>
      <c r="AW648" s="13" t="s">
        <v>35</v>
      </c>
      <c r="AX648" s="13" t="s">
        <v>74</v>
      </c>
      <c r="AY648" s="236" t="s">
        <v>170</v>
      </c>
    </row>
    <row r="649" s="13" customFormat="1">
      <c r="A649" s="13"/>
      <c r="B649" s="225"/>
      <c r="C649" s="226"/>
      <c r="D649" s="227" t="s">
        <v>181</v>
      </c>
      <c r="E649" s="228" t="s">
        <v>19</v>
      </c>
      <c r="F649" s="229" t="s">
        <v>909</v>
      </c>
      <c r="G649" s="226"/>
      <c r="H649" s="230">
        <v>8.3100000000000005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181</v>
      </c>
      <c r="AU649" s="236" t="s">
        <v>84</v>
      </c>
      <c r="AV649" s="13" t="s">
        <v>84</v>
      </c>
      <c r="AW649" s="13" t="s">
        <v>35</v>
      </c>
      <c r="AX649" s="13" t="s">
        <v>74</v>
      </c>
      <c r="AY649" s="236" t="s">
        <v>170</v>
      </c>
    </row>
    <row r="650" s="13" customFormat="1">
      <c r="A650" s="13"/>
      <c r="B650" s="225"/>
      <c r="C650" s="226"/>
      <c r="D650" s="227" t="s">
        <v>181</v>
      </c>
      <c r="E650" s="228" t="s">
        <v>19</v>
      </c>
      <c r="F650" s="229" t="s">
        <v>910</v>
      </c>
      <c r="G650" s="226"/>
      <c r="H650" s="230">
        <v>3.7730000000000001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6" t="s">
        <v>181</v>
      </c>
      <c r="AU650" s="236" t="s">
        <v>84</v>
      </c>
      <c r="AV650" s="13" t="s">
        <v>84</v>
      </c>
      <c r="AW650" s="13" t="s">
        <v>35</v>
      </c>
      <c r="AX650" s="13" t="s">
        <v>74</v>
      </c>
      <c r="AY650" s="236" t="s">
        <v>170</v>
      </c>
    </row>
    <row r="651" s="13" customFormat="1">
      <c r="A651" s="13"/>
      <c r="B651" s="225"/>
      <c r="C651" s="226"/>
      <c r="D651" s="227" t="s">
        <v>181</v>
      </c>
      <c r="E651" s="228" t="s">
        <v>19</v>
      </c>
      <c r="F651" s="229" t="s">
        <v>111</v>
      </c>
      <c r="G651" s="226"/>
      <c r="H651" s="230">
        <v>3.5099999999999998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181</v>
      </c>
      <c r="AU651" s="236" t="s">
        <v>84</v>
      </c>
      <c r="AV651" s="13" t="s">
        <v>84</v>
      </c>
      <c r="AW651" s="13" t="s">
        <v>35</v>
      </c>
      <c r="AX651" s="13" t="s">
        <v>74</v>
      </c>
      <c r="AY651" s="236" t="s">
        <v>170</v>
      </c>
    </row>
    <row r="652" s="14" customFormat="1">
      <c r="A652" s="14"/>
      <c r="B652" s="237"/>
      <c r="C652" s="238"/>
      <c r="D652" s="227" t="s">
        <v>181</v>
      </c>
      <c r="E652" s="239" t="s">
        <v>19</v>
      </c>
      <c r="F652" s="240" t="s">
        <v>184</v>
      </c>
      <c r="G652" s="238"/>
      <c r="H652" s="241">
        <v>27.631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181</v>
      </c>
      <c r="AU652" s="247" t="s">
        <v>84</v>
      </c>
      <c r="AV652" s="14" t="s">
        <v>177</v>
      </c>
      <c r="AW652" s="14" t="s">
        <v>35</v>
      </c>
      <c r="AX652" s="14" t="s">
        <v>82</v>
      </c>
      <c r="AY652" s="247" t="s">
        <v>170</v>
      </c>
    </row>
    <row r="653" s="2" customFormat="1" ht="55.5" customHeight="1">
      <c r="A653" s="40"/>
      <c r="B653" s="41"/>
      <c r="C653" s="207" t="s">
        <v>921</v>
      </c>
      <c r="D653" s="207" t="s">
        <v>173</v>
      </c>
      <c r="E653" s="208" t="s">
        <v>922</v>
      </c>
      <c r="F653" s="209" t="s">
        <v>923</v>
      </c>
      <c r="G653" s="210" t="s">
        <v>99</v>
      </c>
      <c r="H653" s="211">
        <v>5.048</v>
      </c>
      <c r="I653" s="212"/>
      <c r="J653" s="213">
        <f>ROUND(I653*H653,2)</f>
        <v>0</v>
      </c>
      <c r="K653" s="209" t="s">
        <v>176</v>
      </c>
      <c r="L653" s="46"/>
      <c r="M653" s="214" t="s">
        <v>19</v>
      </c>
      <c r="N653" s="215" t="s">
        <v>45</v>
      </c>
      <c r="O653" s="86"/>
      <c r="P653" s="216">
        <f>O653*H653</f>
        <v>0</v>
      </c>
      <c r="Q653" s="216">
        <v>0.022599999999999999</v>
      </c>
      <c r="R653" s="216">
        <f>Q653*H653</f>
        <v>0.1140848</v>
      </c>
      <c r="S653" s="216">
        <v>0</v>
      </c>
      <c r="T653" s="217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8" t="s">
        <v>320</v>
      </c>
      <c r="AT653" s="218" t="s">
        <v>173</v>
      </c>
      <c r="AU653" s="218" t="s">
        <v>84</v>
      </c>
      <c r="AY653" s="19" t="s">
        <v>170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19" t="s">
        <v>82</v>
      </c>
      <c r="BK653" s="219">
        <f>ROUND(I653*H653,2)</f>
        <v>0</v>
      </c>
      <c r="BL653" s="19" t="s">
        <v>320</v>
      </c>
      <c r="BM653" s="218" t="s">
        <v>924</v>
      </c>
    </row>
    <row r="654" s="2" customFormat="1">
      <c r="A654" s="40"/>
      <c r="B654" s="41"/>
      <c r="C654" s="42"/>
      <c r="D654" s="220" t="s">
        <v>179</v>
      </c>
      <c r="E654" s="42"/>
      <c r="F654" s="221" t="s">
        <v>925</v>
      </c>
      <c r="G654" s="42"/>
      <c r="H654" s="42"/>
      <c r="I654" s="222"/>
      <c r="J654" s="42"/>
      <c r="K654" s="42"/>
      <c r="L654" s="46"/>
      <c r="M654" s="223"/>
      <c r="N654" s="224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179</v>
      </c>
      <c r="AU654" s="19" t="s">
        <v>84</v>
      </c>
    </row>
    <row r="655" s="15" customFormat="1">
      <c r="A655" s="15"/>
      <c r="B655" s="248"/>
      <c r="C655" s="249"/>
      <c r="D655" s="227" t="s">
        <v>181</v>
      </c>
      <c r="E655" s="250" t="s">
        <v>19</v>
      </c>
      <c r="F655" s="251" t="s">
        <v>926</v>
      </c>
      <c r="G655" s="249"/>
      <c r="H655" s="250" t="s">
        <v>19</v>
      </c>
      <c r="I655" s="252"/>
      <c r="J655" s="249"/>
      <c r="K655" s="249"/>
      <c r="L655" s="253"/>
      <c r="M655" s="254"/>
      <c r="N655" s="255"/>
      <c r="O655" s="255"/>
      <c r="P655" s="255"/>
      <c r="Q655" s="255"/>
      <c r="R655" s="255"/>
      <c r="S655" s="255"/>
      <c r="T655" s="25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7" t="s">
        <v>181</v>
      </c>
      <c r="AU655" s="257" t="s">
        <v>84</v>
      </c>
      <c r="AV655" s="15" t="s">
        <v>82</v>
      </c>
      <c r="AW655" s="15" t="s">
        <v>35</v>
      </c>
      <c r="AX655" s="15" t="s">
        <v>74</v>
      </c>
      <c r="AY655" s="257" t="s">
        <v>170</v>
      </c>
    </row>
    <row r="656" s="13" customFormat="1">
      <c r="A656" s="13"/>
      <c r="B656" s="225"/>
      <c r="C656" s="226"/>
      <c r="D656" s="227" t="s">
        <v>181</v>
      </c>
      <c r="E656" s="228" t="s">
        <v>19</v>
      </c>
      <c r="F656" s="229" t="s">
        <v>927</v>
      </c>
      <c r="G656" s="226"/>
      <c r="H656" s="230">
        <v>5.048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181</v>
      </c>
      <c r="AU656" s="236" t="s">
        <v>84</v>
      </c>
      <c r="AV656" s="13" t="s">
        <v>84</v>
      </c>
      <c r="AW656" s="13" t="s">
        <v>35</v>
      </c>
      <c r="AX656" s="13" t="s">
        <v>74</v>
      </c>
      <c r="AY656" s="236" t="s">
        <v>170</v>
      </c>
    </row>
    <row r="657" s="16" customFormat="1">
      <c r="A657" s="16"/>
      <c r="B657" s="258"/>
      <c r="C657" s="259"/>
      <c r="D657" s="227" t="s">
        <v>181</v>
      </c>
      <c r="E657" s="260" t="s">
        <v>109</v>
      </c>
      <c r="F657" s="261" t="s">
        <v>208</v>
      </c>
      <c r="G657" s="259"/>
      <c r="H657" s="262">
        <v>5.048</v>
      </c>
      <c r="I657" s="263"/>
      <c r="J657" s="259"/>
      <c r="K657" s="259"/>
      <c r="L657" s="264"/>
      <c r="M657" s="265"/>
      <c r="N657" s="266"/>
      <c r="O657" s="266"/>
      <c r="P657" s="266"/>
      <c r="Q657" s="266"/>
      <c r="R657" s="266"/>
      <c r="S657" s="266"/>
      <c r="T657" s="267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68" t="s">
        <v>181</v>
      </c>
      <c r="AU657" s="268" t="s">
        <v>84</v>
      </c>
      <c r="AV657" s="16" t="s">
        <v>171</v>
      </c>
      <c r="AW657" s="16" t="s">
        <v>35</v>
      </c>
      <c r="AX657" s="16" t="s">
        <v>74</v>
      </c>
      <c r="AY657" s="268" t="s">
        <v>170</v>
      </c>
    </row>
    <row r="658" s="14" customFormat="1">
      <c r="A658" s="14"/>
      <c r="B658" s="237"/>
      <c r="C658" s="238"/>
      <c r="D658" s="227" t="s">
        <v>181</v>
      </c>
      <c r="E658" s="239" t="s">
        <v>19</v>
      </c>
      <c r="F658" s="240" t="s">
        <v>184</v>
      </c>
      <c r="G658" s="238"/>
      <c r="H658" s="241">
        <v>5.048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181</v>
      </c>
      <c r="AU658" s="247" t="s">
        <v>84</v>
      </c>
      <c r="AV658" s="14" t="s">
        <v>177</v>
      </c>
      <c r="AW658" s="14" t="s">
        <v>35</v>
      </c>
      <c r="AX658" s="14" t="s">
        <v>82</v>
      </c>
      <c r="AY658" s="247" t="s">
        <v>170</v>
      </c>
    </row>
    <row r="659" s="2" customFormat="1" ht="37.8" customHeight="1">
      <c r="A659" s="40"/>
      <c r="B659" s="41"/>
      <c r="C659" s="207" t="s">
        <v>928</v>
      </c>
      <c r="D659" s="207" t="s">
        <v>173</v>
      </c>
      <c r="E659" s="208" t="s">
        <v>929</v>
      </c>
      <c r="F659" s="209" t="s">
        <v>930</v>
      </c>
      <c r="G659" s="210" t="s">
        <v>99</v>
      </c>
      <c r="H659" s="211">
        <v>5.048</v>
      </c>
      <c r="I659" s="212"/>
      <c r="J659" s="213">
        <f>ROUND(I659*H659,2)</f>
        <v>0</v>
      </c>
      <c r="K659" s="209" t="s">
        <v>176</v>
      </c>
      <c r="L659" s="46"/>
      <c r="M659" s="214" t="s">
        <v>19</v>
      </c>
      <c r="N659" s="215" t="s">
        <v>45</v>
      </c>
      <c r="O659" s="86"/>
      <c r="P659" s="216">
        <f>O659*H659</f>
        <v>0</v>
      </c>
      <c r="Q659" s="216">
        <v>0.00010000000000000001</v>
      </c>
      <c r="R659" s="216">
        <f>Q659*H659</f>
        <v>0.00050480000000000002</v>
      </c>
      <c r="S659" s="216">
        <v>0</v>
      </c>
      <c r="T659" s="217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8" t="s">
        <v>320</v>
      </c>
      <c r="AT659" s="218" t="s">
        <v>173</v>
      </c>
      <c r="AU659" s="218" t="s">
        <v>84</v>
      </c>
      <c r="AY659" s="19" t="s">
        <v>170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19" t="s">
        <v>82</v>
      </c>
      <c r="BK659" s="219">
        <f>ROUND(I659*H659,2)</f>
        <v>0</v>
      </c>
      <c r="BL659" s="19" t="s">
        <v>320</v>
      </c>
      <c r="BM659" s="218" t="s">
        <v>931</v>
      </c>
    </row>
    <row r="660" s="2" customFormat="1">
      <c r="A660" s="40"/>
      <c r="B660" s="41"/>
      <c r="C660" s="42"/>
      <c r="D660" s="220" t="s">
        <v>179</v>
      </c>
      <c r="E660" s="42"/>
      <c r="F660" s="221" t="s">
        <v>932</v>
      </c>
      <c r="G660" s="42"/>
      <c r="H660" s="42"/>
      <c r="I660" s="222"/>
      <c r="J660" s="42"/>
      <c r="K660" s="42"/>
      <c r="L660" s="46"/>
      <c r="M660" s="223"/>
      <c r="N660" s="224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179</v>
      </c>
      <c r="AU660" s="19" t="s">
        <v>84</v>
      </c>
    </row>
    <row r="661" s="13" customFormat="1">
      <c r="A661" s="13"/>
      <c r="B661" s="225"/>
      <c r="C661" s="226"/>
      <c r="D661" s="227" t="s">
        <v>181</v>
      </c>
      <c r="E661" s="228" t="s">
        <v>19</v>
      </c>
      <c r="F661" s="229" t="s">
        <v>109</v>
      </c>
      <c r="G661" s="226"/>
      <c r="H661" s="230">
        <v>5.048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181</v>
      </c>
      <c r="AU661" s="236" t="s">
        <v>84</v>
      </c>
      <c r="AV661" s="13" t="s">
        <v>84</v>
      </c>
      <c r="AW661" s="13" t="s">
        <v>35</v>
      </c>
      <c r="AX661" s="13" t="s">
        <v>74</v>
      </c>
      <c r="AY661" s="236" t="s">
        <v>170</v>
      </c>
    </row>
    <row r="662" s="14" customFormat="1">
      <c r="A662" s="14"/>
      <c r="B662" s="237"/>
      <c r="C662" s="238"/>
      <c r="D662" s="227" t="s">
        <v>181</v>
      </c>
      <c r="E662" s="239" t="s">
        <v>19</v>
      </c>
      <c r="F662" s="240" t="s">
        <v>184</v>
      </c>
      <c r="G662" s="238"/>
      <c r="H662" s="241">
        <v>5.048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181</v>
      </c>
      <c r="AU662" s="247" t="s">
        <v>84</v>
      </c>
      <c r="AV662" s="14" t="s">
        <v>177</v>
      </c>
      <c r="AW662" s="14" t="s">
        <v>35</v>
      </c>
      <c r="AX662" s="14" t="s">
        <v>82</v>
      </c>
      <c r="AY662" s="247" t="s">
        <v>170</v>
      </c>
    </row>
    <row r="663" s="2" customFormat="1" ht="24.15" customHeight="1">
      <c r="A663" s="40"/>
      <c r="B663" s="41"/>
      <c r="C663" s="207" t="s">
        <v>933</v>
      </c>
      <c r="D663" s="207" t="s">
        <v>173</v>
      </c>
      <c r="E663" s="208" t="s">
        <v>934</v>
      </c>
      <c r="F663" s="209" t="s">
        <v>935</v>
      </c>
      <c r="G663" s="210" t="s">
        <v>99</v>
      </c>
      <c r="H663" s="211">
        <v>5.048</v>
      </c>
      <c r="I663" s="212"/>
      <c r="J663" s="213">
        <f>ROUND(I663*H663,2)</f>
        <v>0</v>
      </c>
      <c r="K663" s="209" t="s">
        <v>176</v>
      </c>
      <c r="L663" s="46"/>
      <c r="M663" s="214" t="s">
        <v>19</v>
      </c>
      <c r="N663" s="215" t="s">
        <v>45</v>
      </c>
      <c r="O663" s="86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8" t="s">
        <v>320</v>
      </c>
      <c r="AT663" s="218" t="s">
        <v>173</v>
      </c>
      <c r="AU663" s="218" t="s">
        <v>84</v>
      </c>
      <c r="AY663" s="19" t="s">
        <v>170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19" t="s">
        <v>82</v>
      </c>
      <c r="BK663" s="219">
        <f>ROUND(I663*H663,2)</f>
        <v>0</v>
      </c>
      <c r="BL663" s="19" t="s">
        <v>320</v>
      </c>
      <c r="BM663" s="218" t="s">
        <v>936</v>
      </c>
    </row>
    <row r="664" s="2" customFormat="1">
      <c r="A664" s="40"/>
      <c r="B664" s="41"/>
      <c r="C664" s="42"/>
      <c r="D664" s="220" t="s">
        <v>179</v>
      </c>
      <c r="E664" s="42"/>
      <c r="F664" s="221" t="s">
        <v>937</v>
      </c>
      <c r="G664" s="42"/>
      <c r="H664" s="42"/>
      <c r="I664" s="222"/>
      <c r="J664" s="42"/>
      <c r="K664" s="42"/>
      <c r="L664" s="46"/>
      <c r="M664" s="223"/>
      <c r="N664" s="224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179</v>
      </c>
      <c r="AU664" s="19" t="s">
        <v>84</v>
      </c>
    </row>
    <row r="665" s="13" customFormat="1">
      <c r="A665" s="13"/>
      <c r="B665" s="225"/>
      <c r="C665" s="226"/>
      <c r="D665" s="227" t="s">
        <v>181</v>
      </c>
      <c r="E665" s="228" t="s">
        <v>19</v>
      </c>
      <c r="F665" s="229" t="s">
        <v>109</v>
      </c>
      <c r="G665" s="226"/>
      <c r="H665" s="230">
        <v>5.048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181</v>
      </c>
      <c r="AU665" s="236" t="s">
        <v>84</v>
      </c>
      <c r="AV665" s="13" t="s">
        <v>84</v>
      </c>
      <c r="AW665" s="13" t="s">
        <v>35</v>
      </c>
      <c r="AX665" s="13" t="s">
        <v>74</v>
      </c>
      <c r="AY665" s="236" t="s">
        <v>170</v>
      </c>
    </row>
    <row r="666" s="14" customFormat="1">
      <c r="A666" s="14"/>
      <c r="B666" s="237"/>
      <c r="C666" s="238"/>
      <c r="D666" s="227" t="s">
        <v>181</v>
      </c>
      <c r="E666" s="239" t="s">
        <v>19</v>
      </c>
      <c r="F666" s="240" t="s">
        <v>184</v>
      </c>
      <c r="G666" s="238"/>
      <c r="H666" s="241">
        <v>5.048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181</v>
      </c>
      <c r="AU666" s="247" t="s">
        <v>84</v>
      </c>
      <c r="AV666" s="14" t="s">
        <v>177</v>
      </c>
      <c r="AW666" s="14" t="s">
        <v>35</v>
      </c>
      <c r="AX666" s="14" t="s">
        <v>82</v>
      </c>
      <c r="AY666" s="247" t="s">
        <v>170</v>
      </c>
    </row>
    <row r="667" s="2" customFormat="1" ht="33" customHeight="1">
      <c r="A667" s="40"/>
      <c r="B667" s="41"/>
      <c r="C667" s="207" t="s">
        <v>938</v>
      </c>
      <c r="D667" s="207" t="s">
        <v>173</v>
      </c>
      <c r="E667" s="208" t="s">
        <v>939</v>
      </c>
      <c r="F667" s="209" t="s">
        <v>940</v>
      </c>
      <c r="G667" s="210" t="s">
        <v>99</v>
      </c>
      <c r="H667" s="211">
        <v>5.048</v>
      </c>
      <c r="I667" s="212"/>
      <c r="J667" s="213">
        <f>ROUND(I667*H667,2)</f>
        <v>0</v>
      </c>
      <c r="K667" s="209" t="s">
        <v>176</v>
      </c>
      <c r="L667" s="46"/>
      <c r="M667" s="214" t="s">
        <v>19</v>
      </c>
      <c r="N667" s="215" t="s">
        <v>45</v>
      </c>
      <c r="O667" s="86"/>
      <c r="P667" s="216">
        <f>O667*H667</f>
        <v>0</v>
      </c>
      <c r="Q667" s="216">
        <v>0.00069999999999999999</v>
      </c>
      <c r="R667" s="216">
        <f>Q667*H667</f>
        <v>0.0035336</v>
      </c>
      <c r="S667" s="216">
        <v>0</v>
      </c>
      <c r="T667" s="21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8" t="s">
        <v>320</v>
      </c>
      <c r="AT667" s="218" t="s">
        <v>173</v>
      </c>
      <c r="AU667" s="218" t="s">
        <v>84</v>
      </c>
      <c r="AY667" s="19" t="s">
        <v>170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19" t="s">
        <v>82</v>
      </c>
      <c r="BK667" s="219">
        <f>ROUND(I667*H667,2)</f>
        <v>0</v>
      </c>
      <c r="BL667" s="19" t="s">
        <v>320</v>
      </c>
      <c r="BM667" s="218" t="s">
        <v>941</v>
      </c>
    </row>
    <row r="668" s="2" customFormat="1">
      <c r="A668" s="40"/>
      <c r="B668" s="41"/>
      <c r="C668" s="42"/>
      <c r="D668" s="220" t="s">
        <v>179</v>
      </c>
      <c r="E668" s="42"/>
      <c r="F668" s="221" t="s">
        <v>942</v>
      </c>
      <c r="G668" s="42"/>
      <c r="H668" s="42"/>
      <c r="I668" s="222"/>
      <c r="J668" s="42"/>
      <c r="K668" s="42"/>
      <c r="L668" s="46"/>
      <c r="M668" s="223"/>
      <c r="N668" s="224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179</v>
      </c>
      <c r="AU668" s="19" t="s">
        <v>84</v>
      </c>
    </row>
    <row r="669" s="13" customFormat="1">
      <c r="A669" s="13"/>
      <c r="B669" s="225"/>
      <c r="C669" s="226"/>
      <c r="D669" s="227" t="s">
        <v>181</v>
      </c>
      <c r="E669" s="228" t="s">
        <v>19</v>
      </c>
      <c r="F669" s="229" t="s">
        <v>109</v>
      </c>
      <c r="G669" s="226"/>
      <c r="H669" s="230">
        <v>5.048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181</v>
      </c>
      <c r="AU669" s="236" t="s">
        <v>84</v>
      </c>
      <c r="AV669" s="13" t="s">
        <v>84</v>
      </c>
      <c r="AW669" s="13" t="s">
        <v>35</v>
      </c>
      <c r="AX669" s="13" t="s">
        <v>74</v>
      </c>
      <c r="AY669" s="236" t="s">
        <v>170</v>
      </c>
    </row>
    <row r="670" s="14" customFormat="1">
      <c r="A670" s="14"/>
      <c r="B670" s="237"/>
      <c r="C670" s="238"/>
      <c r="D670" s="227" t="s">
        <v>181</v>
      </c>
      <c r="E670" s="239" t="s">
        <v>19</v>
      </c>
      <c r="F670" s="240" t="s">
        <v>184</v>
      </c>
      <c r="G670" s="238"/>
      <c r="H670" s="241">
        <v>5.048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181</v>
      </c>
      <c r="AU670" s="247" t="s">
        <v>84</v>
      </c>
      <c r="AV670" s="14" t="s">
        <v>177</v>
      </c>
      <c r="AW670" s="14" t="s">
        <v>35</v>
      </c>
      <c r="AX670" s="14" t="s">
        <v>82</v>
      </c>
      <c r="AY670" s="247" t="s">
        <v>170</v>
      </c>
    </row>
    <row r="671" s="2" customFormat="1" ht="55.5" customHeight="1">
      <c r="A671" s="40"/>
      <c r="B671" s="41"/>
      <c r="C671" s="207" t="s">
        <v>943</v>
      </c>
      <c r="D671" s="207" t="s">
        <v>173</v>
      </c>
      <c r="E671" s="208" t="s">
        <v>944</v>
      </c>
      <c r="F671" s="209" t="s">
        <v>945</v>
      </c>
      <c r="G671" s="210" t="s">
        <v>115</v>
      </c>
      <c r="H671" s="211">
        <v>5.3899999999999997</v>
      </c>
      <c r="I671" s="212"/>
      <c r="J671" s="213">
        <f>ROUND(I671*H671,2)</f>
        <v>0</v>
      </c>
      <c r="K671" s="209" t="s">
        <v>176</v>
      </c>
      <c r="L671" s="46"/>
      <c r="M671" s="214" t="s">
        <v>19</v>
      </c>
      <c r="N671" s="215" t="s">
        <v>45</v>
      </c>
      <c r="O671" s="86"/>
      <c r="P671" s="216">
        <f>O671*H671</f>
        <v>0</v>
      </c>
      <c r="Q671" s="216">
        <v>0.01874</v>
      </c>
      <c r="R671" s="216">
        <f>Q671*H671</f>
        <v>0.10100859999999999</v>
      </c>
      <c r="S671" s="216">
        <v>0</v>
      </c>
      <c r="T671" s="217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18" t="s">
        <v>320</v>
      </c>
      <c r="AT671" s="218" t="s">
        <v>173</v>
      </c>
      <c r="AU671" s="218" t="s">
        <v>84</v>
      </c>
      <c r="AY671" s="19" t="s">
        <v>170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19" t="s">
        <v>82</v>
      </c>
      <c r="BK671" s="219">
        <f>ROUND(I671*H671,2)</f>
        <v>0</v>
      </c>
      <c r="BL671" s="19" t="s">
        <v>320</v>
      </c>
      <c r="BM671" s="218" t="s">
        <v>946</v>
      </c>
    </row>
    <row r="672" s="2" customFormat="1">
      <c r="A672" s="40"/>
      <c r="B672" s="41"/>
      <c r="C672" s="42"/>
      <c r="D672" s="220" t="s">
        <v>179</v>
      </c>
      <c r="E672" s="42"/>
      <c r="F672" s="221" t="s">
        <v>947</v>
      </c>
      <c r="G672" s="42"/>
      <c r="H672" s="42"/>
      <c r="I672" s="222"/>
      <c r="J672" s="42"/>
      <c r="K672" s="42"/>
      <c r="L672" s="46"/>
      <c r="M672" s="223"/>
      <c r="N672" s="224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179</v>
      </c>
      <c r="AU672" s="19" t="s">
        <v>84</v>
      </c>
    </row>
    <row r="673" s="13" customFormat="1">
      <c r="A673" s="13"/>
      <c r="B673" s="225"/>
      <c r="C673" s="226"/>
      <c r="D673" s="227" t="s">
        <v>181</v>
      </c>
      <c r="E673" s="228" t="s">
        <v>19</v>
      </c>
      <c r="F673" s="229" t="s">
        <v>948</v>
      </c>
      <c r="G673" s="226"/>
      <c r="H673" s="230">
        <v>5.3899999999999997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181</v>
      </c>
      <c r="AU673" s="236" t="s">
        <v>84</v>
      </c>
      <c r="AV673" s="13" t="s">
        <v>84</v>
      </c>
      <c r="AW673" s="13" t="s">
        <v>35</v>
      </c>
      <c r="AX673" s="13" t="s">
        <v>74</v>
      </c>
      <c r="AY673" s="236" t="s">
        <v>170</v>
      </c>
    </row>
    <row r="674" s="16" customFormat="1">
      <c r="A674" s="16"/>
      <c r="B674" s="258"/>
      <c r="C674" s="259"/>
      <c r="D674" s="227" t="s">
        <v>181</v>
      </c>
      <c r="E674" s="260" t="s">
        <v>114</v>
      </c>
      <c r="F674" s="261" t="s">
        <v>208</v>
      </c>
      <c r="G674" s="259"/>
      <c r="H674" s="262">
        <v>5.3899999999999997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68" t="s">
        <v>181</v>
      </c>
      <c r="AU674" s="268" t="s">
        <v>84</v>
      </c>
      <c r="AV674" s="16" t="s">
        <v>171</v>
      </c>
      <c r="AW674" s="16" t="s">
        <v>35</v>
      </c>
      <c r="AX674" s="16" t="s">
        <v>74</v>
      </c>
      <c r="AY674" s="268" t="s">
        <v>170</v>
      </c>
    </row>
    <row r="675" s="14" customFormat="1">
      <c r="A675" s="14"/>
      <c r="B675" s="237"/>
      <c r="C675" s="238"/>
      <c r="D675" s="227" t="s">
        <v>181</v>
      </c>
      <c r="E675" s="239" t="s">
        <v>19</v>
      </c>
      <c r="F675" s="240" t="s">
        <v>184</v>
      </c>
      <c r="G675" s="238"/>
      <c r="H675" s="241">
        <v>5.3899999999999997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181</v>
      </c>
      <c r="AU675" s="247" t="s">
        <v>84</v>
      </c>
      <c r="AV675" s="14" t="s">
        <v>177</v>
      </c>
      <c r="AW675" s="14" t="s">
        <v>35</v>
      </c>
      <c r="AX675" s="14" t="s">
        <v>82</v>
      </c>
      <c r="AY675" s="247" t="s">
        <v>170</v>
      </c>
    </row>
    <row r="676" s="2" customFormat="1" ht="49.05" customHeight="1">
      <c r="A676" s="40"/>
      <c r="B676" s="41"/>
      <c r="C676" s="207" t="s">
        <v>949</v>
      </c>
      <c r="D676" s="207" t="s">
        <v>173</v>
      </c>
      <c r="E676" s="208" t="s">
        <v>950</v>
      </c>
      <c r="F676" s="209" t="s">
        <v>951</v>
      </c>
      <c r="G676" s="210" t="s">
        <v>99</v>
      </c>
      <c r="H676" s="211">
        <v>8.3100000000000005</v>
      </c>
      <c r="I676" s="212"/>
      <c r="J676" s="213">
        <f>ROUND(I676*H676,2)</f>
        <v>0</v>
      </c>
      <c r="K676" s="209" t="s">
        <v>176</v>
      </c>
      <c r="L676" s="46"/>
      <c r="M676" s="214" t="s">
        <v>19</v>
      </c>
      <c r="N676" s="215" t="s">
        <v>45</v>
      </c>
      <c r="O676" s="86"/>
      <c r="P676" s="216">
        <f>O676*H676</f>
        <v>0</v>
      </c>
      <c r="Q676" s="216">
        <v>0.026530000000000001</v>
      </c>
      <c r="R676" s="216">
        <f>Q676*H676</f>
        <v>0.22046430000000003</v>
      </c>
      <c r="S676" s="216">
        <v>0</v>
      </c>
      <c r="T676" s="217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8" t="s">
        <v>320</v>
      </c>
      <c r="AT676" s="218" t="s">
        <v>173</v>
      </c>
      <c r="AU676" s="218" t="s">
        <v>84</v>
      </c>
      <c r="AY676" s="19" t="s">
        <v>170</v>
      </c>
      <c r="BE676" s="219">
        <f>IF(N676="základní",J676,0)</f>
        <v>0</v>
      </c>
      <c r="BF676" s="219">
        <f>IF(N676="snížená",J676,0)</f>
        <v>0</v>
      </c>
      <c r="BG676" s="219">
        <f>IF(N676="zákl. přenesená",J676,0)</f>
        <v>0</v>
      </c>
      <c r="BH676" s="219">
        <f>IF(N676="sníž. přenesená",J676,0)</f>
        <v>0</v>
      </c>
      <c r="BI676" s="219">
        <f>IF(N676="nulová",J676,0)</f>
        <v>0</v>
      </c>
      <c r="BJ676" s="19" t="s">
        <v>82</v>
      </c>
      <c r="BK676" s="219">
        <f>ROUND(I676*H676,2)</f>
        <v>0</v>
      </c>
      <c r="BL676" s="19" t="s">
        <v>320</v>
      </c>
      <c r="BM676" s="218" t="s">
        <v>952</v>
      </c>
    </row>
    <row r="677" s="2" customFormat="1">
      <c r="A677" s="40"/>
      <c r="B677" s="41"/>
      <c r="C677" s="42"/>
      <c r="D677" s="220" t="s">
        <v>179</v>
      </c>
      <c r="E677" s="42"/>
      <c r="F677" s="221" t="s">
        <v>953</v>
      </c>
      <c r="G677" s="42"/>
      <c r="H677" s="42"/>
      <c r="I677" s="222"/>
      <c r="J677" s="42"/>
      <c r="K677" s="42"/>
      <c r="L677" s="46"/>
      <c r="M677" s="223"/>
      <c r="N677" s="224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179</v>
      </c>
      <c r="AU677" s="19" t="s">
        <v>84</v>
      </c>
    </row>
    <row r="678" s="13" customFormat="1">
      <c r="A678" s="13"/>
      <c r="B678" s="225"/>
      <c r="C678" s="226"/>
      <c r="D678" s="227" t="s">
        <v>181</v>
      </c>
      <c r="E678" s="228" t="s">
        <v>19</v>
      </c>
      <c r="F678" s="229" t="s">
        <v>954</v>
      </c>
      <c r="G678" s="226"/>
      <c r="H678" s="230">
        <v>2.7200000000000002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181</v>
      </c>
      <c r="AU678" s="236" t="s">
        <v>84</v>
      </c>
      <c r="AV678" s="13" t="s">
        <v>84</v>
      </c>
      <c r="AW678" s="13" t="s">
        <v>35</v>
      </c>
      <c r="AX678" s="13" t="s">
        <v>74</v>
      </c>
      <c r="AY678" s="236" t="s">
        <v>170</v>
      </c>
    </row>
    <row r="679" s="16" customFormat="1">
      <c r="A679" s="16"/>
      <c r="B679" s="258"/>
      <c r="C679" s="259"/>
      <c r="D679" s="227" t="s">
        <v>181</v>
      </c>
      <c r="E679" s="260" t="s">
        <v>118</v>
      </c>
      <c r="F679" s="261" t="s">
        <v>208</v>
      </c>
      <c r="G679" s="259"/>
      <c r="H679" s="262">
        <v>2.7200000000000002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68" t="s">
        <v>181</v>
      </c>
      <c r="AU679" s="268" t="s">
        <v>84</v>
      </c>
      <c r="AV679" s="16" t="s">
        <v>171</v>
      </c>
      <c r="AW679" s="16" t="s">
        <v>35</v>
      </c>
      <c r="AX679" s="16" t="s">
        <v>74</v>
      </c>
      <c r="AY679" s="268" t="s">
        <v>170</v>
      </c>
    </row>
    <row r="680" s="13" customFormat="1">
      <c r="A680" s="13"/>
      <c r="B680" s="225"/>
      <c r="C680" s="226"/>
      <c r="D680" s="227" t="s">
        <v>181</v>
      </c>
      <c r="E680" s="228" t="s">
        <v>19</v>
      </c>
      <c r="F680" s="229" t="s">
        <v>955</v>
      </c>
      <c r="G680" s="226"/>
      <c r="H680" s="230">
        <v>3.25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181</v>
      </c>
      <c r="AU680" s="236" t="s">
        <v>84</v>
      </c>
      <c r="AV680" s="13" t="s">
        <v>84</v>
      </c>
      <c r="AW680" s="13" t="s">
        <v>35</v>
      </c>
      <c r="AX680" s="13" t="s">
        <v>74</v>
      </c>
      <c r="AY680" s="236" t="s">
        <v>170</v>
      </c>
    </row>
    <row r="681" s="13" customFormat="1">
      <c r="A681" s="13"/>
      <c r="B681" s="225"/>
      <c r="C681" s="226"/>
      <c r="D681" s="227" t="s">
        <v>181</v>
      </c>
      <c r="E681" s="228" t="s">
        <v>19</v>
      </c>
      <c r="F681" s="229" t="s">
        <v>956</v>
      </c>
      <c r="G681" s="226"/>
      <c r="H681" s="230">
        <v>2.3399999999999999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181</v>
      </c>
      <c r="AU681" s="236" t="s">
        <v>84</v>
      </c>
      <c r="AV681" s="13" t="s">
        <v>84</v>
      </c>
      <c r="AW681" s="13" t="s">
        <v>35</v>
      </c>
      <c r="AX681" s="13" t="s">
        <v>74</v>
      </c>
      <c r="AY681" s="236" t="s">
        <v>170</v>
      </c>
    </row>
    <row r="682" s="16" customFormat="1">
      <c r="A682" s="16"/>
      <c r="B682" s="258"/>
      <c r="C682" s="259"/>
      <c r="D682" s="227" t="s">
        <v>181</v>
      </c>
      <c r="E682" s="260" t="s">
        <v>120</v>
      </c>
      <c r="F682" s="261" t="s">
        <v>208</v>
      </c>
      <c r="G682" s="259"/>
      <c r="H682" s="262">
        <v>5.5899999999999999</v>
      </c>
      <c r="I682" s="263"/>
      <c r="J682" s="259"/>
      <c r="K682" s="259"/>
      <c r="L682" s="264"/>
      <c r="M682" s="265"/>
      <c r="N682" s="266"/>
      <c r="O682" s="266"/>
      <c r="P682" s="266"/>
      <c r="Q682" s="266"/>
      <c r="R682" s="266"/>
      <c r="S682" s="266"/>
      <c r="T682" s="267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68" t="s">
        <v>181</v>
      </c>
      <c r="AU682" s="268" t="s">
        <v>84</v>
      </c>
      <c r="AV682" s="16" t="s">
        <v>171</v>
      </c>
      <c r="AW682" s="16" t="s">
        <v>35</v>
      </c>
      <c r="AX682" s="16" t="s">
        <v>74</v>
      </c>
      <c r="AY682" s="268" t="s">
        <v>170</v>
      </c>
    </row>
    <row r="683" s="14" customFormat="1">
      <c r="A683" s="14"/>
      <c r="B683" s="237"/>
      <c r="C683" s="238"/>
      <c r="D683" s="227" t="s">
        <v>181</v>
      </c>
      <c r="E683" s="239" t="s">
        <v>19</v>
      </c>
      <c r="F683" s="240" t="s">
        <v>184</v>
      </c>
      <c r="G683" s="238"/>
      <c r="H683" s="241">
        <v>8.3100000000000005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181</v>
      </c>
      <c r="AU683" s="247" t="s">
        <v>84</v>
      </c>
      <c r="AV683" s="14" t="s">
        <v>177</v>
      </c>
      <c r="AW683" s="14" t="s">
        <v>35</v>
      </c>
      <c r="AX683" s="14" t="s">
        <v>82</v>
      </c>
      <c r="AY683" s="247" t="s">
        <v>170</v>
      </c>
    </row>
    <row r="684" s="2" customFormat="1" ht="49.05" customHeight="1">
      <c r="A684" s="40"/>
      <c r="B684" s="41"/>
      <c r="C684" s="207" t="s">
        <v>957</v>
      </c>
      <c r="D684" s="207" t="s">
        <v>173</v>
      </c>
      <c r="E684" s="208" t="s">
        <v>958</v>
      </c>
      <c r="F684" s="209" t="s">
        <v>959</v>
      </c>
      <c r="G684" s="210" t="s">
        <v>99</v>
      </c>
      <c r="H684" s="211">
        <v>3.5099999999999998</v>
      </c>
      <c r="I684" s="212"/>
      <c r="J684" s="213">
        <f>ROUND(I684*H684,2)</f>
        <v>0</v>
      </c>
      <c r="K684" s="209" t="s">
        <v>176</v>
      </c>
      <c r="L684" s="46"/>
      <c r="M684" s="214" t="s">
        <v>19</v>
      </c>
      <c r="N684" s="215" t="s">
        <v>45</v>
      </c>
      <c r="O684" s="86"/>
      <c r="P684" s="216">
        <f>O684*H684</f>
        <v>0</v>
      </c>
      <c r="Q684" s="216">
        <v>0.026429999999999999</v>
      </c>
      <c r="R684" s="216">
        <f>Q684*H684</f>
        <v>0.092769299999999985</v>
      </c>
      <c r="S684" s="216">
        <v>0</v>
      </c>
      <c r="T684" s="217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8" t="s">
        <v>320</v>
      </c>
      <c r="AT684" s="218" t="s">
        <v>173</v>
      </c>
      <c r="AU684" s="218" t="s">
        <v>84</v>
      </c>
      <c r="AY684" s="19" t="s">
        <v>170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19" t="s">
        <v>82</v>
      </c>
      <c r="BK684" s="219">
        <f>ROUND(I684*H684,2)</f>
        <v>0</v>
      </c>
      <c r="BL684" s="19" t="s">
        <v>320</v>
      </c>
      <c r="BM684" s="218" t="s">
        <v>960</v>
      </c>
    </row>
    <row r="685" s="2" customFormat="1">
      <c r="A685" s="40"/>
      <c r="B685" s="41"/>
      <c r="C685" s="42"/>
      <c r="D685" s="220" t="s">
        <v>179</v>
      </c>
      <c r="E685" s="42"/>
      <c r="F685" s="221" t="s">
        <v>961</v>
      </c>
      <c r="G685" s="42"/>
      <c r="H685" s="42"/>
      <c r="I685" s="222"/>
      <c r="J685" s="42"/>
      <c r="K685" s="42"/>
      <c r="L685" s="46"/>
      <c r="M685" s="223"/>
      <c r="N685" s="224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179</v>
      </c>
      <c r="AU685" s="19" t="s">
        <v>84</v>
      </c>
    </row>
    <row r="686" s="13" customFormat="1">
      <c r="A686" s="13"/>
      <c r="B686" s="225"/>
      <c r="C686" s="226"/>
      <c r="D686" s="227" t="s">
        <v>181</v>
      </c>
      <c r="E686" s="228" t="s">
        <v>19</v>
      </c>
      <c r="F686" s="229" t="s">
        <v>962</v>
      </c>
      <c r="G686" s="226"/>
      <c r="H686" s="230">
        <v>3.5099999999999998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181</v>
      </c>
      <c r="AU686" s="236" t="s">
        <v>84</v>
      </c>
      <c r="AV686" s="13" t="s">
        <v>84</v>
      </c>
      <c r="AW686" s="13" t="s">
        <v>35</v>
      </c>
      <c r="AX686" s="13" t="s">
        <v>74</v>
      </c>
      <c r="AY686" s="236" t="s">
        <v>170</v>
      </c>
    </row>
    <row r="687" s="16" customFormat="1">
      <c r="A687" s="16"/>
      <c r="B687" s="258"/>
      <c r="C687" s="259"/>
      <c r="D687" s="227" t="s">
        <v>181</v>
      </c>
      <c r="E687" s="260" t="s">
        <v>111</v>
      </c>
      <c r="F687" s="261" t="s">
        <v>208</v>
      </c>
      <c r="G687" s="259"/>
      <c r="H687" s="262">
        <v>3.5099999999999998</v>
      </c>
      <c r="I687" s="263"/>
      <c r="J687" s="259"/>
      <c r="K687" s="259"/>
      <c r="L687" s="264"/>
      <c r="M687" s="265"/>
      <c r="N687" s="266"/>
      <c r="O687" s="266"/>
      <c r="P687" s="266"/>
      <c r="Q687" s="266"/>
      <c r="R687" s="266"/>
      <c r="S687" s="266"/>
      <c r="T687" s="267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68" t="s">
        <v>181</v>
      </c>
      <c r="AU687" s="268" t="s">
        <v>84</v>
      </c>
      <c r="AV687" s="16" t="s">
        <v>171</v>
      </c>
      <c r="AW687" s="16" t="s">
        <v>35</v>
      </c>
      <c r="AX687" s="16" t="s">
        <v>74</v>
      </c>
      <c r="AY687" s="268" t="s">
        <v>170</v>
      </c>
    </row>
    <row r="688" s="14" customFormat="1">
      <c r="A688" s="14"/>
      <c r="B688" s="237"/>
      <c r="C688" s="238"/>
      <c r="D688" s="227" t="s">
        <v>181</v>
      </c>
      <c r="E688" s="239" t="s">
        <v>19</v>
      </c>
      <c r="F688" s="240" t="s">
        <v>184</v>
      </c>
      <c r="G688" s="238"/>
      <c r="H688" s="241">
        <v>3.5099999999999998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181</v>
      </c>
      <c r="AU688" s="247" t="s">
        <v>84</v>
      </c>
      <c r="AV688" s="14" t="s">
        <v>177</v>
      </c>
      <c r="AW688" s="14" t="s">
        <v>35</v>
      </c>
      <c r="AX688" s="14" t="s">
        <v>82</v>
      </c>
      <c r="AY688" s="247" t="s">
        <v>170</v>
      </c>
    </row>
    <row r="689" s="2" customFormat="1" ht="37.8" customHeight="1">
      <c r="A689" s="40"/>
      <c r="B689" s="41"/>
      <c r="C689" s="207" t="s">
        <v>963</v>
      </c>
      <c r="D689" s="207" t="s">
        <v>173</v>
      </c>
      <c r="E689" s="208" t="s">
        <v>964</v>
      </c>
      <c r="F689" s="209" t="s">
        <v>965</v>
      </c>
      <c r="G689" s="210" t="s">
        <v>203</v>
      </c>
      <c r="H689" s="211">
        <v>2</v>
      </c>
      <c r="I689" s="212"/>
      <c r="J689" s="213">
        <f>ROUND(I689*H689,2)</f>
        <v>0</v>
      </c>
      <c r="K689" s="209" t="s">
        <v>176</v>
      </c>
      <c r="L689" s="46"/>
      <c r="M689" s="214" t="s">
        <v>19</v>
      </c>
      <c r="N689" s="215" t="s">
        <v>45</v>
      </c>
      <c r="O689" s="86"/>
      <c r="P689" s="216">
        <f>O689*H689</f>
        <v>0</v>
      </c>
      <c r="Q689" s="216">
        <v>3.0000000000000001E-05</v>
      </c>
      <c r="R689" s="216">
        <f>Q689*H689</f>
        <v>6.0000000000000002E-05</v>
      </c>
      <c r="S689" s="216">
        <v>0</v>
      </c>
      <c r="T689" s="21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8" t="s">
        <v>320</v>
      </c>
      <c r="AT689" s="218" t="s">
        <v>173</v>
      </c>
      <c r="AU689" s="218" t="s">
        <v>84</v>
      </c>
      <c r="AY689" s="19" t="s">
        <v>170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19" t="s">
        <v>82</v>
      </c>
      <c r="BK689" s="219">
        <f>ROUND(I689*H689,2)</f>
        <v>0</v>
      </c>
      <c r="BL689" s="19" t="s">
        <v>320</v>
      </c>
      <c r="BM689" s="218" t="s">
        <v>966</v>
      </c>
    </row>
    <row r="690" s="2" customFormat="1">
      <c r="A690" s="40"/>
      <c r="B690" s="41"/>
      <c r="C690" s="42"/>
      <c r="D690" s="220" t="s">
        <v>179</v>
      </c>
      <c r="E690" s="42"/>
      <c r="F690" s="221" t="s">
        <v>967</v>
      </c>
      <c r="G690" s="42"/>
      <c r="H690" s="42"/>
      <c r="I690" s="222"/>
      <c r="J690" s="42"/>
      <c r="K690" s="42"/>
      <c r="L690" s="46"/>
      <c r="M690" s="223"/>
      <c r="N690" s="224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179</v>
      </c>
      <c r="AU690" s="19" t="s">
        <v>84</v>
      </c>
    </row>
    <row r="691" s="13" customFormat="1">
      <c r="A691" s="13"/>
      <c r="B691" s="225"/>
      <c r="C691" s="226"/>
      <c r="D691" s="227" t="s">
        <v>181</v>
      </c>
      <c r="E691" s="228" t="s">
        <v>19</v>
      </c>
      <c r="F691" s="229" t="s">
        <v>968</v>
      </c>
      <c r="G691" s="226"/>
      <c r="H691" s="230">
        <v>1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181</v>
      </c>
      <c r="AU691" s="236" t="s">
        <v>84</v>
      </c>
      <c r="AV691" s="13" t="s">
        <v>84</v>
      </c>
      <c r="AW691" s="13" t="s">
        <v>35</v>
      </c>
      <c r="AX691" s="13" t="s">
        <v>74</v>
      </c>
      <c r="AY691" s="236" t="s">
        <v>170</v>
      </c>
    </row>
    <row r="692" s="13" customFormat="1">
      <c r="A692" s="13"/>
      <c r="B692" s="225"/>
      <c r="C692" s="226"/>
      <c r="D692" s="227" t="s">
        <v>181</v>
      </c>
      <c r="E692" s="228" t="s">
        <v>19</v>
      </c>
      <c r="F692" s="229" t="s">
        <v>969</v>
      </c>
      <c r="G692" s="226"/>
      <c r="H692" s="230">
        <v>1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181</v>
      </c>
      <c r="AU692" s="236" t="s">
        <v>84</v>
      </c>
      <c r="AV692" s="13" t="s">
        <v>84</v>
      </c>
      <c r="AW692" s="13" t="s">
        <v>35</v>
      </c>
      <c r="AX692" s="13" t="s">
        <v>74</v>
      </c>
      <c r="AY692" s="236" t="s">
        <v>170</v>
      </c>
    </row>
    <row r="693" s="14" customFormat="1">
      <c r="A693" s="14"/>
      <c r="B693" s="237"/>
      <c r="C693" s="238"/>
      <c r="D693" s="227" t="s">
        <v>181</v>
      </c>
      <c r="E693" s="239" t="s">
        <v>19</v>
      </c>
      <c r="F693" s="240" t="s">
        <v>184</v>
      </c>
      <c r="G693" s="238"/>
      <c r="H693" s="241">
        <v>2</v>
      </c>
      <c r="I693" s="242"/>
      <c r="J693" s="238"/>
      <c r="K693" s="238"/>
      <c r="L693" s="243"/>
      <c r="M693" s="244"/>
      <c r="N693" s="245"/>
      <c r="O693" s="245"/>
      <c r="P693" s="245"/>
      <c r="Q693" s="245"/>
      <c r="R693" s="245"/>
      <c r="S693" s="245"/>
      <c r="T693" s="24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7" t="s">
        <v>181</v>
      </c>
      <c r="AU693" s="247" t="s">
        <v>84</v>
      </c>
      <c r="AV693" s="14" t="s">
        <v>177</v>
      </c>
      <c r="AW693" s="14" t="s">
        <v>35</v>
      </c>
      <c r="AX693" s="14" t="s">
        <v>82</v>
      </c>
      <c r="AY693" s="247" t="s">
        <v>170</v>
      </c>
    </row>
    <row r="694" s="2" customFormat="1" ht="24.15" customHeight="1">
      <c r="A694" s="40"/>
      <c r="B694" s="41"/>
      <c r="C694" s="269" t="s">
        <v>970</v>
      </c>
      <c r="D694" s="269" t="s">
        <v>321</v>
      </c>
      <c r="E694" s="270" t="s">
        <v>971</v>
      </c>
      <c r="F694" s="271" t="s">
        <v>972</v>
      </c>
      <c r="G694" s="272" t="s">
        <v>203</v>
      </c>
      <c r="H694" s="273">
        <v>2</v>
      </c>
      <c r="I694" s="274"/>
      <c r="J694" s="275">
        <f>ROUND(I694*H694,2)</f>
        <v>0</v>
      </c>
      <c r="K694" s="271" t="s">
        <v>176</v>
      </c>
      <c r="L694" s="276"/>
      <c r="M694" s="277" t="s">
        <v>19</v>
      </c>
      <c r="N694" s="278" t="s">
        <v>45</v>
      </c>
      <c r="O694" s="86"/>
      <c r="P694" s="216">
        <f>O694*H694</f>
        <v>0</v>
      </c>
      <c r="Q694" s="216">
        <v>0.0014</v>
      </c>
      <c r="R694" s="216">
        <f>Q694*H694</f>
        <v>0.0028</v>
      </c>
      <c r="S694" s="216">
        <v>0</v>
      </c>
      <c r="T694" s="217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8" t="s">
        <v>428</v>
      </c>
      <c r="AT694" s="218" t="s">
        <v>321</v>
      </c>
      <c r="AU694" s="218" t="s">
        <v>84</v>
      </c>
      <c r="AY694" s="19" t="s">
        <v>170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19" t="s">
        <v>82</v>
      </c>
      <c r="BK694" s="219">
        <f>ROUND(I694*H694,2)</f>
        <v>0</v>
      </c>
      <c r="BL694" s="19" t="s">
        <v>320</v>
      </c>
      <c r="BM694" s="218" t="s">
        <v>973</v>
      </c>
    </row>
    <row r="695" s="13" customFormat="1">
      <c r="A695" s="13"/>
      <c r="B695" s="225"/>
      <c r="C695" s="226"/>
      <c r="D695" s="227" t="s">
        <v>181</v>
      </c>
      <c r="E695" s="228" t="s">
        <v>19</v>
      </c>
      <c r="F695" s="229" t="s">
        <v>974</v>
      </c>
      <c r="G695" s="226"/>
      <c r="H695" s="230">
        <v>2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181</v>
      </c>
      <c r="AU695" s="236" t="s">
        <v>84</v>
      </c>
      <c r="AV695" s="13" t="s">
        <v>84</v>
      </c>
      <c r="AW695" s="13" t="s">
        <v>35</v>
      </c>
      <c r="AX695" s="13" t="s">
        <v>74</v>
      </c>
      <c r="AY695" s="236" t="s">
        <v>170</v>
      </c>
    </row>
    <row r="696" s="14" customFormat="1">
      <c r="A696" s="14"/>
      <c r="B696" s="237"/>
      <c r="C696" s="238"/>
      <c r="D696" s="227" t="s">
        <v>181</v>
      </c>
      <c r="E696" s="239" t="s">
        <v>19</v>
      </c>
      <c r="F696" s="240" t="s">
        <v>184</v>
      </c>
      <c r="G696" s="238"/>
      <c r="H696" s="241">
        <v>2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181</v>
      </c>
      <c r="AU696" s="247" t="s">
        <v>84</v>
      </c>
      <c r="AV696" s="14" t="s">
        <v>177</v>
      </c>
      <c r="AW696" s="14" t="s">
        <v>35</v>
      </c>
      <c r="AX696" s="14" t="s">
        <v>82</v>
      </c>
      <c r="AY696" s="247" t="s">
        <v>170</v>
      </c>
    </row>
    <row r="697" s="2" customFormat="1" ht="37.8" customHeight="1">
      <c r="A697" s="40"/>
      <c r="B697" s="41"/>
      <c r="C697" s="207" t="s">
        <v>975</v>
      </c>
      <c r="D697" s="207" t="s">
        <v>173</v>
      </c>
      <c r="E697" s="208" t="s">
        <v>976</v>
      </c>
      <c r="F697" s="209" t="s">
        <v>977</v>
      </c>
      <c r="G697" s="210" t="s">
        <v>203</v>
      </c>
      <c r="H697" s="211">
        <v>2</v>
      </c>
      <c r="I697" s="212"/>
      <c r="J697" s="213">
        <f>ROUND(I697*H697,2)</f>
        <v>0</v>
      </c>
      <c r="K697" s="209" t="s">
        <v>176</v>
      </c>
      <c r="L697" s="46"/>
      <c r="M697" s="214" t="s">
        <v>19</v>
      </c>
      <c r="N697" s="215" t="s">
        <v>45</v>
      </c>
      <c r="O697" s="86"/>
      <c r="P697" s="216">
        <f>O697*H697</f>
        <v>0</v>
      </c>
      <c r="Q697" s="216">
        <v>5.0000000000000002E-05</v>
      </c>
      <c r="R697" s="216">
        <f>Q697*H697</f>
        <v>0.00010000000000000001</v>
      </c>
      <c r="S697" s="216">
        <v>0</v>
      </c>
      <c r="T697" s="217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18" t="s">
        <v>320</v>
      </c>
      <c r="AT697" s="218" t="s">
        <v>173</v>
      </c>
      <c r="AU697" s="218" t="s">
        <v>84</v>
      </c>
      <c r="AY697" s="19" t="s">
        <v>170</v>
      </c>
      <c r="BE697" s="219">
        <f>IF(N697="základní",J697,0)</f>
        <v>0</v>
      </c>
      <c r="BF697" s="219">
        <f>IF(N697="snížená",J697,0)</f>
        <v>0</v>
      </c>
      <c r="BG697" s="219">
        <f>IF(N697="zákl. přenesená",J697,0)</f>
        <v>0</v>
      </c>
      <c r="BH697" s="219">
        <f>IF(N697="sníž. přenesená",J697,0)</f>
        <v>0</v>
      </c>
      <c r="BI697" s="219">
        <f>IF(N697="nulová",J697,0)</f>
        <v>0</v>
      </c>
      <c r="BJ697" s="19" t="s">
        <v>82</v>
      </c>
      <c r="BK697" s="219">
        <f>ROUND(I697*H697,2)</f>
        <v>0</v>
      </c>
      <c r="BL697" s="19" t="s">
        <v>320</v>
      </c>
      <c r="BM697" s="218" t="s">
        <v>978</v>
      </c>
    </row>
    <row r="698" s="2" customFormat="1">
      <c r="A698" s="40"/>
      <c r="B698" s="41"/>
      <c r="C698" s="42"/>
      <c r="D698" s="220" t="s">
        <v>179</v>
      </c>
      <c r="E698" s="42"/>
      <c r="F698" s="221" t="s">
        <v>979</v>
      </c>
      <c r="G698" s="42"/>
      <c r="H698" s="42"/>
      <c r="I698" s="222"/>
      <c r="J698" s="42"/>
      <c r="K698" s="42"/>
      <c r="L698" s="46"/>
      <c r="M698" s="223"/>
      <c r="N698" s="224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179</v>
      </c>
      <c r="AU698" s="19" t="s">
        <v>84</v>
      </c>
    </row>
    <row r="699" s="13" customFormat="1">
      <c r="A699" s="13"/>
      <c r="B699" s="225"/>
      <c r="C699" s="226"/>
      <c r="D699" s="227" t="s">
        <v>181</v>
      </c>
      <c r="E699" s="228" t="s">
        <v>19</v>
      </c>
      <c r="F699" s="229" t="s">
        <v>968</v>
      </c>
      <c r="G699" s="226"/>
      <c r="H699" s="230">
        <v>1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181</v>
      </c>
      <c r="AU699" s="236" t="s">
        <v>84</v>
      </c>
      <c r="AV699" s="13" t="s">
        <v>84</v>
      </c>
      <c r="AW699" s="13" t="s">
        <v>35</v>
      </c>
      <c r="AX699" s="13" t="s">
        <v>74</v>
      </c>
      <c r="AY699" s="236" t="s">
        <v>170</v>
      </c>
    </row>
    <row r="700" s="13" customFormat="1">
      <c r="A700" s="13"/>
      <c r="B700" s="225"/>
      <c r="C700" s="226"/>
      <c r="D700" s="227" t="s">
        <v>181</v>
      </c>
      <c r="E700" s="228" t="s">
        <v>19</v>
      </c>
      <c r="F700" s="229" t="s">
        <v>969</v>
      </c>
      <c r="G700" s="226"/>
      <c r="H700" s="230">
        <v>1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181</v>
      </c>
      <c r="AU700" s="236" t="s">
        <v>84</v>
      </c>
      <c r="AV700" s="13" t="s">
        <v>84</v>
      </c>
      <c r="AW700" s="13" t="s">
        <v>35</v>
      </c>
      <c r="AX700" s="13" t="s">
        <v>74</v>
      </c>
      <c r="AY700" s="236" t="s">
        <v>170</v>
      </c>
    </row>
    <row r="701" s="14" customFormat="1">
      <c r="A701" s="14"/>
      <c r="B701" s="237"/>
      <c r="C701" s="238"/>
      <c r="D701" s="227" t="s">
        <v>181</v>
      </c>
      <c r="E701" s="239" t="s">
        <v>19</v>
      </c>
      <c r="F701" s="240" t="s">
        <v>184</v>
      </c>
      <c r="G701" s="238"/>
      <c r="H701" s="241">
        <v>2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181</v>
      </c>
      <c r="AU701" s="247" t="s">
        <v>84</v>
      </c>
      <c r="AV701" s="14" t="s">
        <v>177</v>
      </c>
      <c r="AW701" s="14" t="s">
        <v>35</v>
      </c>
      <c r="AX701" s="14" t="s">
        <v>82</v>
      </c>
      <c r="AY701" s="247" t="s">
        <v>170</v>
      </c>
    </row>
    <row r="702" s="2" customFormat="1" ht="24.15" customHeight="1">
      <c r="A702" s="40"/>
      <c r="B702" s="41"/>
      <c r="C702" s="269" t="s">
        <v>980</v>
      </c>
      <c r="D702" s="269" t="s">
        <v>321</v>
      </c>
      <c r="E702" s="270" t="s">
        <v>981</v>
      </c>
      <c r="F702" s="271" t="s">
        <v>982</v>
      </c>
      <c r="G702" s="272" t="s">
        <v>203</v>
      </c>
      <c r="H702" s="273">
        <v>2</v>
      </c>
      <c r="I702" s="274"/>
      <c r="J702" s="275">
        <f>ROUND(I702*H702,2)</f>
        <v>0</v>
      </c>
      <c r="K702" s="271" t="s">
        <v>19</v>
      </c>
      <c r="L702" s="276"/>
      <c r="M702" s="277" t="s">
        <v>19</v>
      </c>
      <c r="N702" s="278" t="s">
        <v>45</v>
      </c>
      <c r="O702" s="86"/>
      <c r="P702" s="216">
        <f>O702*H702</f>
        <v>0</v>
      </c>
      <c r="Q702" s="216">
        <v>0.0014</v>
      </c>
      <c r="R702" s="216">
        <f>Q702*H702</f>
        <v>0.0028</v>
      </c>
      <c r="S702" s="216">
        <v>0</v>
      </c>
      <c r="T702" s="217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18" t="s">
        <v>428</v>
      </c>
      <c r="AT702" s="218" t="s">
        <v>321</v>
      </c>
      <c r="AU702" s="218" t="s">
        <v>84</v>
      </c>
      <c r="AY702" s="19" t="s">
        <v>170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19" t="s">
        <v>82</v>
      </c>
      <c r="BK702" s="219">
        <f>ROUND(I702*H702,2)</f>
        <v>0</v>
      </c>
      <c r="BL702" s="19" t="s">
        <v>320</v>
      </c>
      <c r="BM702" s="218" t="s">
        <v>983</v>
      </c>
    </row>
    <row r="703" s="13" customFormat="1">
      <c r="A703" s="13"/>
      <c r="B703" s="225"/>
      <c r="C703" s="226"/>
      <c r="D703" s="227" t="s">
        <v>181</v>
      </c>
      <c r="E703" s="228" t="s">
        <v>19</v>
      </c>
      <c r="F703" s="229" t="s">
        <v>974</v>
      </c>
      <c r="G703" s="226"/>
      <c r="H703" s="230">
        <v>2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181</v>
      </c>
      <c r="AU703" s="236" t="s">
        <v>84</v>
      </c>
      <c r="AV703" s="13" t="s">
        <v>84</v>
      </c>
      <c r="AW703" s="13" t="s">
        <v>35</v>
      </c>
      <c r="AX703" s="13" t="s">
        <v>74</v>
      </c>
      <c r="AY703" s="236" t="s">
        <v>170</v>
      </c>
    </row>
    <row r="704" s="14" customFormat="1">
      <c r="A704" s="14"/>
      <c r="B704" s="237"/>
      <c r="C704" s="238"/>
      <c r="D704" s="227" t="s">
        <v>181</v>
      </c>
      <c r="E704" s="239" t="s">
        <v>19</v>
      </c>
      <c r="F704" s="240" t="s">
        <v>184</v>
      </c>
      <c r="G704" s="238"/>
      <c r="H704" s="241">
        <v>2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7" t="s">
        <v>181</v>
      </c>
      <c r="AU704" s="247" t="s">
        <v>84</v>
      </c>
      <c r="AV704" s="14" t="s">
        <v>177</v>
      </c>
      <c r="AW704" s="14" t="s">
        <v>35</v>
      </c>
      <c r="AX704" s="14" t="s">
        <v>82</v>
      </c>
      <c r="AY704" s="247" t="s">
        <v>170</v>
      </c>
    </row>
    <row r="705" s="2" customFormat="1" ht="37.8" customHeight="1">
      <c r="A705" s="40"/>
      <c r="B705" s="41"/>
      <c r="C705" s="207" t="s">
        <v>984</v>
      </c>
      <c r="D705" s="207" t="s">
        <v>173</v>
      </c>
      <c r="E705" s="208" t="s">
        <v>985</v>
      </c>
      <c r="F705" s="209" t="s">
        <v>986</v>
      </c>
      <c r="G705" s="210" t="s">
        <v>203</v>
      </c>
      <c r="H705" s="211">
        <v>4</v>
      </c>
      <c r="I705" s="212"/>
      <c r="J705" s="213">
        <f>ROUND(I705*H705,2)</f>
        <v>0</v>
      </c>
      <c r="K705" s="209" t="s">
        <v>176</v>
      </c>
      <c r="L705" s="46"/>
      <c r="M705" s="214" t="s">
        <v>19</v>
      </c>
      <c r="N705" s="215" t="s">
        <v>45</v>
      </c>
      <c r="O705" s="86"/>
      <c r="P705" s="216">
        <f>O705*H705</f>
        <v>0</v>
      </c>
      <c r="Q705" s="216">
        <v>5.0000000000000002E-05</v>
      </c>
      <c r="R705" s="216">
        <f>Q705*H705</f>
        <v>0.00020000000000000001</v>
      </c>
      <c r="S705" s="216">
        <v>0</v>
      </c>
      <c r="T705" s="217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8" t="s">
        <v>320</v>
      </c>
      <c r="AT705" s="218" t="s">
        <v>173</v>
      </c>
      <c r="AU705" s="218" t="s">
        <v>84</v>
      </c>
      <c r="AY705" s="19" t="s">
        <v>170</v>
      </c>
      <c r="BE705" s="219">
        <f>IF(N705="základní",J705,0)</f>
        <v>0</v>
      </c>
      <c r="BF705" s="219">
        <f>IF(N705="snížená",J705,0)</f>
        <v>0</v>
      </c>
      <c r="BG705" s="219">
        <f>IF(N705="zákl. přenesená",J705,0)</f>
        <v>0</v>
      </c>
      <c r="BH705" s="219">
        <f>IF(N705="sníž. přenesená",J705,0)</f>
        <v>0</v>
      </c>
      <c r="BI705" s="219">
        <f>IF(N705="nulová",J705,0)</f>
        <v>0</v>
      </c>
      <c r="BJ705" s="19" t="s">
        <v>82</v>
      </c>
      <c r="BK705" s="219">
        <f>ROUND(I705*H705,2)</f>
        <v>0</v>
      </c>
      <c r="BL705" s="19" t="s">
        <v>320</v>
      </c>
      <c r="BM705" s="218" t="s">
        <v>987</v>
      </c>
    </row>
    <row r="706" s="2" customFormat="1">
      <c r="A706" s="40"/>
      <c r="B706" s="41"/>
      <c r="C706" s="42"/>
      <c r="D706" s="220" t="s">
        <v>179</v>
      </c>
      <c r="E706" s="42"/>
      <c r="F706" s="221" t="s">
        <v>988</v>
      </c>
      <c r="G706" s="42"/>
      <c r="H706" s="42"/>
      <c r="I706" s="222"/>
      <c r="J706" s="42"/>
      <c r="K706" s="42"/>
      <c r="L706" s="46"/>
      <c r="M706" s="223"/>
      <c r="N706" s="224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179</v>
      </c>
      <c r="AU706" s="19" t="s">
        <v>84</v>
      </c>
    </row>
    <row r="707" s="13" customFormat="1">
      <c r="A707" s="13"/>
      <c r="B707" s="225"/>
      <c r="C707" s="226"/>
      <c r="D707" s="227" t="s">
        <v>181</v>
      </c>
      <c r="E707" s="228" t="s">
        <v>19</v>
      </c>
      <c r="F707" s="229" t="s">
        <v>968</v>
      </c>
      <c r="G707" s="226"/>
      <c r="H707" s="230">
        <v>1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181</v>
      </c>
      <c r="AU707" s="236" t="s">
        <v>84</v>
      </c>
      <c r="AV707" s="13" t="s">
        <v>84</v>
      </c>
      <c r="AW707" s="13" t="s">
        <v>35</v>
      </c>
      <c r="AX707" s="13" t="s">
        <v>74</v>
      </c>
      <c r="AY707" s="236" t="s">
        <v>170</v>
      </c>
    </row>
    <row r="708" s="13" customFormat="1">
      <c r="A708" s="13"/>
      <c r="B708" s="225"/>
      <c r="C708" s="226"/>
      <c r="D708" s="227" t="s">
        <v>181</v>
      </c>
      <c r="E708" s="228" t="s">
        <v>19</v>
      </c>
      <c r="F708" s="229" t="s">
        <v>989</v>
      </c>
      <c r="G708" s="226"/>
      <c r="H708" s="230">
        <v>1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181</v>
      </c>
      <c r="AU708" s="236" t="s">
        <v>84</v>
      </c>
      <c r="AV708" s="13" t="s">
        <v>84</v>
      </c>
      <c r="AW708" s="13" t="s">
        <v>35</v>
      </c>
      <c r="AX708" s="13" t="s">
        <v>74</v>
      </c>
      <c r="AY708" s="236" t="s">
        <v>170</v>
      </c>
    </row>
    <row r="709" s="13" customFormat="1">
      <c r="A709" s="13"/>
      <c r="B709" s="225"/>
      <c r="C709" s="226"/>
      <c r="D709" s="227" t="s">
        <v>181</v>
      </c>
      <c r="E709" s="228" t="s">
        <v>19</v>
      </c>
      <c r="F709" s="229" t="s">
        <v>990</v>
      </c>
      <c r="G709" s="226"/>
      <c r="H709" s="230">
        <v>2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6" t="s">
        <v>181</v>
      </c>
      <c r="AU709" s="236" t="s">
        <v>84</v>
      </c>
      <c r="AV709" s="13" t="s">
        <v>84</v>
      </c>
      <c r="AW709" s="13" t="s">
        <v>35</v>
      </c>
      <c r="AX709" s="13" t="s">
        <v>74</v>
      </c>
      <c r="AY709" s="236" t="s">
        <v>170</v>
      </c>
    </row>
    <row r="710" s="14" customFormat="1">
      <c r="A710" s="14"/>
      <c r="B710" s="237"/>
      <c r="C710" s="238"/>
      <c r="D710" s="227" t="s">
        <v>181</v>
      </c>
      <c r="E710" s="239" t="s">
        <v>19</v>
      </c>
      <c r="F710" s="240" t="s">
        <v>184</v>
      </c>
      <c r="G710" s="238"/>
      <c r="H710" s="241">
        <v>4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7" t="s">
        <v>181</v>
      </c>
      <c r="AU710" s="247" t="s">
        <v>84</v>
      </c>
      <c r="AV710" s="14" t="s">
        <v>177</v>
      </c>
      <c r="AW710" s="14" t="s">
        <v>35</v>
      </c>
      <c r="AX710" s="14" t="s">
        <v>82</v>
      </c>
      <c r="AY710" s="247" t="s">
        <v>170</v>
      </c>
    </row>
    <row r="711" s="2" customFormat="1" ht="24.15" customHeight="1">
      <c r="A711" s="40"/>
      <c r="B711" s="41"/>
      <c r="C711" s="269" t="s">
        <v>991</v>
      </c>
      <c r="D711" s="269" t="s">
        <v>321</v>
      </c>
      <c r="E711" s="270" t="s">
        <v>992</v>
      </c>
      <c r="F711" s="271" t="s">
        <v>982</v>
      </c>
      <c r="G711" s="272" t="s">
        <v>203</v>
      </c>
      <c r="H711" s="273">
        <v>4</v>
      </c>
      <c r="I711" s="274"/>
      <c r="J711" s="275">
        <f>ROUND(I711*H711,2)</f>
        <v>0</v>
      </c>
      <c r="K711" s="271" t="s">
        <v>19</v>
      </c>
      <c r="L711" s="276"/>
      <c r="M711" s="277" t="s">
        <v>19</v>
      </c>
      <c r="N711" s="278" t="s">
        <v>45</v>
      </c>
      <c r="O711" s="86"/>
      <c r="P711" s="216">
        <f>O711*H711</f>
        <v>0</v>
      </c>
      <c r="Q711" s="216">
        <v>0.0014</v>
      </c>
      <c r="R711" s="216">
        <f>Q711*H711</f>
        <v>0.0055999999999999999</v>
      </c>
      <c r="S711" s="216">
        <v>0</v>
      </c>
      <c r="T711" s="217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8" t="s">
        <v>428</v>
      </c>
      <c r="AT711" s="218" t="s">
        <v>321</v>
      </c>
      <c r="AU711" s="218" t="s">
        <v>84</v>
      </c>
      <c r="AY711" s="19" t="s">
        <v>170</v>
      </c>
      <c r="BE711" s="219">
        <f>IF(N711="základní",J711,0)</f>
        <v>0</v>
      </c>
      <c r="BF711" s="219">
        <f>IF(N711="snížená",J711,0)</f>
        <v>0</v>
      </c>
      <c r="BG711" s="219">
        <f>IF(N711="zákl. přenesená",J711,0)</f>
        <v>0</v>
      </c>
      <c r="BH711" s="219">
        <f>IF(N711="sníž. přenesená",J711,0)</f>
        <v>0</v>
      </c>
      <c r="BI711" s="219">
        <f>IF(N711="nulová",J711,0)</f>
        <v>0</v>
      </c>
      <c r="BJ711" s="19" t="s">
        <v>82</v>
      </c>
      <c r="BK711" s="219">
        <f>ROUND(I711*H711,2)</f>
        <v>0</v>
      </c>
      <c r="BL711" s="19" t="s">
        <v>320</v>
      </c>
      <c r="BM711" s="218" t="s">
        <v>993</v>
      </c>
    </row>
    <row r="712" s="13" customFormat="1">
      <c r="A712" s="13"/>
      <c r="B712" s="225"/>
      <c r="C712" s="226"/>
      <c r="D712" s="227" t="s">
        <v>181</v>
      </c>
      <c r="E712" s="228" t="s">
        <v>19</v>
      </c>
      <c r="F712" s="229" t="s">
        <v>994</v>
      </c>
      <c r="G712" s="226"/>
      <c r="H712" s="230">
        <v>4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181</v>
      </c>
      <c r="AU712" s="236" t="s">
        <v>84</v>
      </c>
      <c r="AV712" s="13" t="s">
        <v>84</v>
      </c>
      <c r="AW712" s="13" t="s">
        <v>35</v>
      </c>
      <c r="AX712" s="13" t="s">
        <v>74</v>
      </c>
      <c r="AY712" s="236" t="s">
        <v>170</v>
      </c>
    </row>
    <row r="713" s="14" customFormat="1">
      <c r="A713" s="14"/>
      <c r="B713" s="237"/>
      <c r="C713" s="238"/>
      <c r="D713" s="227" t="s">
        <v>181</v>
      </c>
      <c r="E713" s="239" t="s">
        <v>19</v>
      </c>
      <c r="F713" s="240" t="s">
        <v>184</v>
      </c>
      <c r="G713" s="238"/>
      <c r="H713" s="241">
        <v>4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181</v>
      </c>
      <c r="AU713" s="247" t="s">
        <v>84</v>
      </c>
      <c r="AV713" s="14" t="s">
        <v>177</v>
      </c>
      <c r="AW713" s="14" t="s">
        <v>35</v>
      </c>
      <c r="AX713" s="14" t="s">
        <v>82</v>
      </c>
      <c r="AY713" s="247" t="s">
        <v>170</v>
      </c>
    </row>
    <row r="714" s="2" customFormat="1" ht="33" customHeight="1">
      <c r="A714" s="40"/>
      <c r="B714" s="41"/>
      <c r="C714" s="207" t="s">
        <v>995</v>
      </c>
      <c r="D714" s="207" t="s">
        <v>173</v>
      </c>
      <c r="E714" s="208" t="s">
        <v>996</v>
      </c>
      <c r="F714" s="209" t="s">
        <v>997</v>
      </c>
      <c r="G714" s="210" t="s">
        <v>998</v>
      </c>
      <c r="H714" s="211">
        <v>7</v>
      </c>
      <c r="I714" s="212"/>
      <c r="J714" s="213">
        <f>ROUND(I714*H714,2)</f>
        <v>0</v>
      </c>
      <c r="K714" s="209" t="s">
        <v>19</v>
      </c>
      <c r="L714" s="46"/>
      <c r="M714" s="214" t="s">
        <v>19</v>
      </c>
      <c r="N714" s="215" t="s">
        <v>45</v>
      </c>
      <c r="O714" s="86"/>
      <c r="P714" s="216">
        <f>O714*H714</f>
        <v>0</v>
      </c>
      <c r="Q714" s="216">
        <v>1.0000000000000001E-05</v>
      </c>
      <c r="R714" s="216">
        <f>Q714*H714</f>
        <v>7.0000000000000007E-05</v>
      </c>
      <c r="S714" s="216">
        <v>0</v>
      </c>
      <c r="T714" s="217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8" t="s">
        <v>320</v>
      </c>
      <c r="AT714" s="218" t="s">
        <v>173</v>
      </c>
      <c r="AU714" s="218" t="s">
        <v>84</v>
      </c>
      <c r="AY714" s="19" t="s">
        <v>170</v>
      </c>
      <c r="BE714" s="219">
        <f>IF(N714="základní",J714,0)</f>
        <v>0</v>
      </c>
      <c r="BF714" s="219">
        <f>IF(N714="snížená",J714,0)</f>
        <v>0</v>
      </c>
      <c r="BG714" s="219">
        <f>IF(N714="zákl. přenesená",J714,0)</f>
        <v>0</v>
      </c>
      <c r="BH714" s="219">
        <f>IF(N714="sníž. přenesená",J714,0)</f>
        <v>0</v>
      </c>
      <c r="BI714" s="219">
        <f>IF(N714="nulová",J714,0)</f>
        <v>0</v>
      </c>
      <c r="BJ714" s="19" t="s">
        <v>82</v>
      </c>
      <c r="BK714" s="219">
        <f>ROUND(I714*H714,2)</f>
        <v>0</v>
      </c>
      <c r="BL714" s="19" t="s">
        <v>320</v>
      </c>
      <c r="BM714" s="218" t="s">
        <v>999</v>
      </c>
    </row>
    <row r="715" s="13" customFormat="1">
      <c r="A715" s="13"/>
      <c r="B715" s="225"/>
      <c r="C715" s="226"/>
      <c r="D715" s="227" t="s">
        <v>181</v>
      </c>
      <c r="E715" s="228" t="s">
        <v>19</v>
      </c>
      <c r="F715" s="229" t="s">
        <v>1000</v>
      </c>
      <c r="G715" s="226"/>
      <c r="H715" s="230">
        <v>1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181</v>
      </c>
      <c r="AU715" s="236" t="s">
        <v>84</v>
      </c>
      <c r="AV715" s="13" t="s">
        <v>84</v>
      </c>
      <c r="AW715" s="13" t="s">
        <v>35</v>
      </c>
      <c r="AX715" s="13" t="s">
        <v>74</v>
      </c>
      <c r="AY715" s="236" t="s">
        <v>170</v>
      </c>
    </row>
    <row r="716" s="13" customFormat="1">
      <c r="A716" s="13"/>
      <c r="B716" s="225"/>
      <c r="C716" s="226"/>
      <c r="D716" s="227" t="s">
        <v>181</v>
      </c>
      <c r="E716" s="228" t="s">
        <v>19</v>
      </c>
      <c r="F716" s="229" t="s">
        <v>1001</v>
      </c>
      <c r="G716" s="226"/>
      <c r="H716" s="230">
        <v>2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181</v>
      </c>
      <c r="AU716" s="236" t="s">
        <v>84</v>
      </c>
      <c r="AV716" s="13" t="s">
        <v>84</v>
      </c>
      <c r="AW716" s="13" t="s">
        <v>35</v>
      </c>
      <c r="AX716" s="13" t="s">
        <v>74</v>
      </c>
      <c r="AY716" s="236" t="s">
        <v>170</v>
      </c>
    </row>
    <row r="717" s="13" customFormat="1">
      <c r="A717" s="13"/>
      <c r="B717" s="225"/>
      <c r="C717" s="226"/>
      <c r="D717" s="227" t="s">
        <v>181</v>
      </c>
      <c r="E717" s="228" t="s">
        <v>19</v>
      </c>
      <c r="F717" s="229" t="s">
        <v>1002</v>
      </c>
      <c r="G717" s="226"/>
      <c r="H717" s="230">
        <v>1</v>
      </c>
      <c r="I717" s="231"/>
      <c r="J717" s="226"/>
      <c r="K717" s="226"/>
      <c r="L717" s="232"/>
      <c r="M717" s="233"/>
      <c r="N717" s="234"/>
      <c r="O717" s="234"/>
      <c r="P717" s="234"/>
      <c r="Q717" s="234"/>
      <c r="R717" s="234"/>
      <c r="S717" s="234"/>
      <c r="T717" s="235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6" t="s">
        <v>181</v>
      </c>
      <c r="AU717" s="236" t="s">
        <v>84</v>
      </c>
      <c r="AV717" s="13" t="s">
        <v>84</v>
      </c>
      <c r="AW717" s="13" t="s">
        <v>35</v>
      </c>
      <c r="AX717" s="13" t="s">
        <v>74</v>
      </c>
      <c r="AY717" s="236" t="s">
        <v>170</v>
      </c>
    </row>
    <row r="718" s="13" customFormat="1">
      <c r="A718" s="13"/>
      <c r="B718" s="225"/>
      <c r="C718" s="226"/>
      <c r="D718" s="227" t="s">
        <v>181</v>
      </c>
      <c r="E718" s="228" t="s">
        <v>19</v>
      </c>
      <c r="F718" s="229" t="s">
        <v>1003</v>
      </c>
      <c r="G718" s="226"/>
      <c r="H718" s="230">
        <v>1</v>
      </c>
      <c r="I718" s="231"/>
      <c r="J718" s="226"/>
      <c r="K718" s="226"/>
      <c r="L718" s="232"/>
      <c r="M718" s="233"/>
      <c r="N718" s="234"/>
      <c r="O718" s="234"/>
      <c r="P718" s="234"/>
      <c r="Q718" s="234"/>
      <c r="R718" s="234"/>
      <c r="S718" s="234"/>
      <c r="T718" s="23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6" t="s">
        <v>181</v>
      </c>
      <c r="AU718" s="236" t="s">
        <v>84</v>
      </c>
      <c r="AV718" s="13" t="s">
        <v>84</v>
      </c>
      <c r="AW718" s="13" t="s">
        <v>35</v>
      </c>
      <c r="AX718" s="13" t="s">
        <v>74</v>
      </c>
      <c r="AY718" s="236" t="s">
        <v>170</v>
      </c>
    </row>
    <row r="719" s="13" customFormat="1">
      <c r="A719" s="13"/>
      <c r="B719" s="225"/>
      <c r="C719" s="226"/>
      <c r="D719" s="227" t="s">
        <v>181</v>
      </c>
      <c r="E719" s="228" t="s">
        <v>19</v>
      </c>
      <c r="F719" s="229" t="s">
        <v>1004</v>
      </c>
      <c r="G719" s="226"/>
      <c r="H719" s="230">
        <v>2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181</v>
      </c>
      <c r="AU719" s="236" t="s">
        <v>84</v>
      </c>
      <c r="AV719" s="13" t="s">
        <v>84</v>
      </c>
      <c r="AW719" s="13" t="s">
        <v>35</v>
      </c>
      <c r="AX719" s="13" t="s">
        <v>74</v>
      </c>
      <c r="AY719" s="236" t="s">
        <v>170</v>
      </c>
    </row>
    <row r="720" s="14" customFormat="1">
      <c r="A720" s="14"/>
      <c r="B720" s="237"/>
      <c r="C720" s="238"/>
      <c r="D720" s="227" t="s">
        <v>181</v>
      </c>
      <c r="E720" s="239" t="s">
        <v>19</v>
      </c>
      <c r="F720" s="240" t="s">
        <v>184</v>
      </c>
      <c r="G720" s="238"/>
      <c r="H720" s="241">
        <v>7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7" t="s">
        <v>181</v>
      </c>
      <c r="AU720" s="247" t="s">
        <v>84</v>
      </c>
      <c r="AV720" s="14" t="s">
        <v>177</v>
      </c>
      <c r="AW720" s="14" t="s">
        <v>35</v>
      </c>
      <c r="AX720" s="14" t="s">
        <v>82</v>
      </c>
      <c r="AY720" s="247" t="s">
        <v>170</v>
      </c>
    </row>
    <row r="721" s="2" customFormat="1" ht="33" customHeight="1">
      <c r="A721" s="40"/>
      <c r="B721" s="41"/>
      <c r="C721" s="207" t="s">
        <v>1005</v>
      </c>
      <c r="D721" s="207" t="s">
        <v>173</v>
      </c>
      <c r="E721" s="208" t="s">
        <v>1006</v>
      </c>
      <c r="F721" s="209" t="s">
        <v>1007</v>
      </c>
      <c r="G721" s="210" t="s">
        <v>203</v>
      </c>
      <c r="H721" s="211">
        <v>3</v>
      </c>
      <c r="I721" s="212"/>
      <c r="J721" s="213">
        <f>ROUND(I721*H721,2)</f>
        <v>0</v>
      </c>
      <c r="K721" s="209" t="s">
        <v>176</v>
      </c>
      <c r="L721" s="46"/>
      <c r="M721" s="214" t="s">
        <v>19</v>
      </c>
      <c r="N721" s="215" t="s">
        <v>45</v>
      </c>
      <c r="O721" s="86"/>
      <c r="P721" s="216">
        <f>O721*H721</f>
        <v>0</v>
      </c>
      <c r="Q721" s="216">
        <v>0.00022000000000000001</v>
      </c>
      <c r="R721" s="216">
        <f>Q721*H721</f>
        <v>0.00066</v>
      </c>
      <c r="S721" s="216">
        <v>0</v>
      </c>
      <c r="T721" s="217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8" t="s">
        <v>320</v>
      </c>
      <c r="AT721" s="218" t="s">
        <v>173</v>
      </c>
      <c r="AU721" s="218" t="s">
        <v>84</v>
      </c>
      <c r="AY721" s="19" t="s">
        <v>170</v>
      </c>
      <c r="BE721" s="219">
        <f>IF(N721="základní",J721,0)</f>
        <v>0</v>
      </c>
      <c r="BF721" s="219">
        <f>IF(N721="snížená",J721,0)</f>
        <v>0</v>
      </c>
      <c r="BG721" s="219">
        <f>IF(N721="zákl. přenesená",J721,0)</f>
        <v>0</v>
      </c>
      <c r="BH721" s="219">
        <f>IF(N721="sníž. přenesená",J721,0)</f>
        <v>0</v>
      </c>
      <c r="BI721" s="219">
        <f>IF(N721="nulová",J721,0)</f>
        <v>0</v>
      </c>
      <c r="BJ721" s="19" t="s">
        <v>82</v>
      </c>
      <c r="BK721" s="219">
        <f>ROUND(I721*H721,2)</f>
        <v>0</v>
      </c>
      <c r="BL721" s="19" t="s">
        <v>320</v>
      </c>
      <c r="BM721" s="218" t="s">
        <v>1008</v>
      </c>
    </row>
    <row r="722" s="2" customFormat="1">
      <c r="A722" s="40"/>
      <c r="B722" s="41"/>
      <c r="C722" s="42"/>
      <c r="D722" s="220" t="s">
        <v>179</v>
      </c>
      <c r="E722" s="42"/>
      <c r="F722" s="221" t="s">
        <v>1009</v>
      </c>
      <c r="G722" s="42"/>
      <c r="H722" s="42"/>
      <c r="I722" s="222"/>
      <c r="J722" s="42"/>
      <c r="K722" s="42"/>
      <c r="L722" s="46"/>
      <c r="M722" s="223"/>
      <c r="N722" s="224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179</v>
      </c>
      <c r="AU722" s="19" t="s">
        <v>84</v>
      </c>
    </row>
    <row r="723" s="13" customFormat="1">
      <c r="A723" s="13"/>
      <c r="B723" s="225"/>
      <c r="C723" s="226"/>
      <c r="D723" s="227" t="s">
        <v>181</v>
      </c>
      <c r="E723" s="228" t="s">
        <v>19</v>
      </c>
      <c r="F723" s="229" t="s">
        <v>1010</v>
      </c>
      <c r="G723" s="226"/>
      <c r="H723" s="230">
        <v>1</v>
      </c>
      <c r="I723" s="231"/>
      <c r="J723" s="226"/>
      <c r="K723" s="226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181</v>
      </c>
      <c r="AU723" s="236" t="s">
        <v>84</v>
      </c>
      <c r="AV723" s="13" t="s">
        <v>84</v>
      </c>
      <c r="AW723" s="13" t="s">
        <v>35</v>
      </c>
      <c r="AX723" s="13" t="s">
        <v>74</v>
      </c>
      <c r="AY723" s="236" t="s">
        <v>170</v>
      </c>
    </row>
    <row r="724" s="13" customFormat="1">
      <c r="A724" s="13"/>
      <c r="B724" s="225"/>
      <c r="C724" s="226"/>
      <c r="D724" s="227" t="s">
        <v>181</v>
      </c>
      <c r="E724" s="228" t="s">
        <v>19</v>
      </c>
      <c r="F724" s="229" t="s">
        <v>1011</v>
      </c>
      <c r="G724" s="226"/>
      <c r="H724" s="230">
        <v>1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6" t="s">
        <v>181</v>
      </c>
      <c r="AU724" s="236" t="s">
        <v>84</v>
      </c>
      <c r="AV724" s="13" t="s">
        <v>84</v>
      </c>
      <c r="AW724" s="13" t="s">
        <v>35</v>
      </c>
      <c r="AX724" s="13" t="s">
        <v>74</v>
      </c>
      <c r="AY724" s="236" t="s">
        <v>170</v>
      </c>
    </row>
    <row r="725" s="13" customFormat="1">
      <c r="A725" s="13"/>
      <c r="B725" s="225"/>
      <c r="C725" s="226"/>
      <c r="D725" s="227" t="s">
        <v>181</v>
      </c>
      <c r="E725" s="228" t="s">
        <v>19</v>
      </c>
      <c r="F725" s="229" t="s">
        <v>1012</v>
      </c>
      <c r="G725" s="226"/>
      <c r="H725" s="230">
        <v>1</v>
      </c>
      <c r="I725" s="231"/>
      <c r="J725" s="226"/>
      <c r="K725" s="226"/>
      <c r="L725" s="232"/>
      <c r="M725" s="233"/>
      <c r="N725" s="234"/>
      <c r="O725" s="234"/>
      <c r="P725" s="234"/>
      <c r="Q725" s="234"/>
      <c r="R725" s="234"/>
      <c r="S725" s="234"/>
      <c r="T725" s="23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6" t="s">
        <v>181</v>
      </c>
      <c r="AU725" s="236" t="s">
        <v>84</v>
      </c>
      <c r="AV725" s="13" t="s">
        <v>84</v>
      </c>
      <c r="AW725" s="13" t="s">
        <v>35</v>
      </c>
      <c r="AX725" s="13" t="s">
        <v>74</v>
      </c>
      <c r="AY725" s="236" t="s">
        <v>170</v>
      </c>
    </row>
    <row r="726" s="14" customFormat="1">
      <c r="A726" s="14"/>
      <c r="B726" s="237"/>
      <c r="C726" s="238"/>
      <c r="D726" s="227" t="s">
        <v>181</v>
      </c>
      <c r="E726" s="239" t="s">
        <v>19</v>
      </c>
      <c r="F726" s="240" t="s">
        <v>184</v>
      </c>
      <c r="G726" s="238"/>
      <c r="H726" s="241">
        <v>3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7" t="s">
        <v>181</v>
      </c>
      <c r="AU726" s="247" t="s">
        <v>84</v>
      </c>
      <c r="AV726" s="14" t="s">
        <v>177</v>
      </c>
      <c r="AW726" s="14" t="s">
        <v>35</v>
      </c>
      <c r="AX726" s="14" t="s">
        <v>82</v>
      </c>
      <c r="AY726" s="247" t="s">
        <v>170</v>
      </c>
    </row>
    <row r="727" s="2" customFormat="1" ht="33" customHeight="1">
      <c r="A727" s="40"/>
      <c r="B727" s="41"/>
      <c r="C727" s="269" t="s">
        <v>1013</v>
      </c>
      <c r="D727" s="269" t="s">
        <v>321</v>
      </c>
      <c r="E727" s="270" t="s">
        <v>1014</v>
      </c>
      <c r="F727" s="271" t="s">
        <v>1015</v>
      </c>
      <c r="G727" s="272" t="s">
        <v>203</v>
      </c>
      <c r="H727" s="273">
        <v>1</v>
      </c>
      <c r="I727" s="274"/>
      <c r="J727" s="275">
        <f>ROUND(I727*H727,2)</f>
        <v>0</v>
      </c>
      <c r="K727" s="271" t="s">
        <v>176</v>
      </c>
      <c r="L727" s="276"/>
      <c r="M727" s="277" t="s">
        <v>19</v>
      </c>
      <c r="N727" s="278" t="s">
        <v>45</v>
      </c>
      <c r="O727" s="86"/>
      <c r="P727" s="216">
        <f>O727*H727</f>
        <v>0</v>
      </c>
      <c r="Q727" s="216">
        <v>0.012489999999999999</v>
      </c>
      <c r="R727" s="216">
        <f>Q727*H727</f>
        <v>0.012489999999999999</v>
      </c>
      <c r="S727" s="216">
        <v>0</v>
      </c>
      <c r="T727" s="217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8" t="s">
        <v>428</v>
      </c>
      <c r="AT727" s="218" t="s">
        <v>321</v>
      </c>
      <c r="AU727" s="218" t="s">
        <v>84</v>
      </c>
      <c r="AY727" s="19" t="s">
        <v>170</v>
      </c>
      <c r="BE727" s="219">
        <f>IF(N727="základní",J727,0)</f>
        <v>0</v>
      </c>
      <c r="BF727" s="219">
        <f>IF(N727="snížená",J727,0)</f>
        <v>0</v>
      </c>
      <c r="BG727" s="219">
        <f>IF(N727="zákl. přenesená",J727,0)</f>
        <v>0</v>
      </c>
      <c r="BH727" s="219">
        <f>IF(N727="sníž. přenesená",J727,0)</f>
        <v>0</v>
      </c>
      <c r="BI727" s="219">
        <f>IF(N727="nulová",J727,0)</f>
        <v>0</v>
      </c>
      <c r="BJ727" s="19" t="s">
        <v>82</v>
      </c>
      <c r="BK727" s="219">
        <f>ROUND(I727*H727,2)</f>
        <v>0</v>
      </c>
      <c r="BL727" s="19" t="s">
        <v>320</v>
      </c>
      <c r="BM727" s="218" t="s">
        <v>1016</v>
      </c>
    </row>
    <row r="728" s="13" customFormat="1">
      <c r="A728" s="13"/>
      <c r="B728" s="225"/>
      <c r="C728" s="226"/>
      <c r="D728" s="227" t="s">
        <v>181</v>
      </c>
      <c r="E728" s="228" t="s">
        <v>19</v>
      </c>
      <c r="F728" s="229" t="s">
        <v>1010</v>
      </c>
      <c r="G728" s="226"/>
      <c r="H728" s="230">
        <v>1</v>
      </c>
      <c r="I728" s="231"/>
      <c r="J728" s="226"/>
      <c r="K728" s="226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181</v>
      </c>
      <c r="AU728" s="236" t="s">
        <v>84</v>
      </c>
      <c r="AV728" s="13" t="s">
        <v>84</v>
      </c>
      <c r="AW728" s="13" t="s">
        <v>35</v>
      </c>
      <c r="AX728" s="13" t="s">
        <v>74</v>
      </c>
      <c r="AY728" s="236" t="s">
        <v>170</v>
      </c>
    </row>
    <row r="729" s="14" customFormat="1">
      <c r="A729" s="14"/>
      <c r="B729" s="237"/>
      <c r="C729" s="238"/>
      <c r="D729" s="227" t="s">
        <v>181</v>
      </c>
      <c r="E729" s="239" t="s">
        <v>19</v>
      </c>
      <c r="F729" s="240" t="s">
        <v>184</v>
      </c>
      <c r="G729" s="238"/>
      <c r="H729" s="241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181</v>
      </c>
      <c r="AU729" s="247" t="s">
        <v>84</v>
      </c>
      <c r="AV729" s="14" t="s">
        <v>177</v>
      </c>
      <c r="AW729" s="14" t="s">
        <v>35</v>
      </c>
      <c r="AX729" s="14" t="s">
        <v>82</v>
      </c>
      <c r="AY729" s="247" t="s">
        <v>170</v>
      </c>
    </row>
    <row r="730" s="2" customFormat="1" ht="33" customHeight="1">
      <c r="A730" s="40"/>
      <c r="B730" s="41"/>
      <c r="C730" s="269" t="s">
        <v>1017</v>
      </c>
      <c r="D730" s="269" t="s">
        <v>321</v>
      </c>
      <c r="E730" s="270" t="s">
        <v>1018</v>
      </c>
      <c r="F730" s="271" t="s">
        <v>1019</v>
      </c>
      <c r="G730" s="272" t="s">
        <v>203</v>
      </c>
      <c r="H730" s="273">
        <v>2</v>
      </c>
      <c r="I730" s="274"/>
      <c r="J730" s="275">
        <f>ROUND(I730*H730,2)</f>
        <v>0</v>
      </c>
      <c r="K730" s="271" t="s">
        <v>176</v>
      </c>
      <c r="L730" s="276"/>
      <c r="M730" s="277" t="s">
        <v>19</v>
      </c>
      <c r="N730" s="278" t="s">
        <v>45</v>
      </c>
      <c r="O730" s="86"/>
      <c r="P730" s="216">
        <f>O730*H730</f>
        <v>0</v>
      </c>
      <c r="Q730" s="216">
        <v>0.012250000000000001</v>
      </c>
      <c r="R730" s="216">
        <f>Q730*H730</f>
        <v>0.024500000000000001</v>
      </c>
      <c r="S730" s="216">
        <v>0</v>
      </c>
      <c r="T730" s="21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8" t="s">
        <v>428</v>
      </c>
      <c r="AT730" s="218" t="s">
        <v>321</v>
      </c>
      <c r="AU730" s="218" t="s">
        <v>84</v>
      </c>
      <c r="AY730" s="19" t="s">
        <v>170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19" t="s">
        <v>82</v>
      </c>
      <c r="BK730" s="219">
        <f>ROUND(I730*H730,2)</f>
        <v>0</v>
      </c>
      <c r="BL730" s="19" t="s">
        <v>320</v>
      </c>
      <c r="BM730" s="218" t="s">
        <v>1020</v>
      </c>
    </row>
    <row r="731" s="13" customFormat="1">
      <c r="A731" s="13"/>
      <c r="B731" s="225"/>
      <c r="C731" s="226"/>
      <c r="D731" s="227" t="s">
        <v>181</v>
      </c>
      <c r="E731" s="228" t="s">
        <v>19</v>
      </c>
      <c r="F731" s="229" t="s">
        <v>1011</v>
      </c>
      <c r="G731" s="226"/>
      <c r="H731" s="230">
        <v>1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181</v>
      </c>
      <c r="AU731" s="236" t="s">
        <v>84</v>
      </c>
      <c r="AV731" s="13" t="s">
        <v>84</v>
      </c>
      <c r="AW731" s="13" t="s">
        <v>35</v>
      </c>
      <c r="AX731" s="13" t="s">
        <v>74</v>
      </c>
      <c r="AY731" s="236" t="s">
        <v>170</v>
      </c>
    </row>
    <row r="732" s="13" customFormat="1">
      <c r="A732" s="13"/>
      <c r="B732" s="225"/>
      <c r="C732" s="226"/>
      <c r="D732" s="227" t="s">
        <v>181</v>
      </c>
      <c r="E732" s="228" t="s">
        <v>19</v>
      </c>
      <c r="F732" s="229" t="s">
        <v>1012</v>
      </c>
      <c r="G732" s="226"/>
      <c r="H732" s="230">
        <v>1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181</v>
      </c>
      <c r="AU732" s="236" t="s">
        <v>84</v>
      </c>
      <c r="AV732" s="13" t="s">
        <v>84</v>
      </c>
      <c r="AW732" s="13" t="s">
        <v>35</v>
      </c>
      <c r="AX732" s="13" t="s">
        <v>74</v>
      </c>
      <c r="AY732" s="236" t="s">
        <v>170</v>
      </c>
    </row>
    <row r="733" s="14" customFormat="1">
      <c r="A733" s="14"/>
      <c r="B733" s="237"/>
      <c r="C733" s="238"/>
      <c r="D733" s="227" t="s">
        <v>181</v>
      </c>
      <c r="E733" s="239" t="s">
        <v>19</v>
      </c>
      <c r="F733" s="240" t="s">
        <v>184</v>
      </c>
      <c r="G733" s="238"/>
      <c r="H733" s="241">
        <v>2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181</v>
      </c>
      <c r="AU733" s="247" t="s">
        <v>84</v>
      </c>
      <c r="AV733" s="14" t="s">
        <v>177</v>
      </c>
      <c r="AW733" s="14" t="s">
        <v>35</v>
      </c>
      <c r="AX733" s="14" t="s">
        <v>82</v>
      </c>
      <c r="AY733" s="247" t="s">
        <v>170</v>
      </c>
    </row>
    <row r="734" s="2" customFormat="1" ht="44.25" customHeight="1">
      <c r="A734" s="40"/>
      <c r="B734" s="41"/>
      <c r="C734" s="207" t="s">
        <v>1021</v>
      </c>
      <c r="D734" s="207" t="s">
        <v>173</v>
      </c>
      <c r="E734" s="208" t="s">
        <v>1022</v>
      </c>
      <c r="F734" s="209" t="s">
        <v>1023</v>
      </c>
      <c r="G734" s="210" t="s">
        <v>586</v>
      </c>
      <c r="H734" s="279"/>
      <c r="I734" s="212"/>
      <c r="J734" s="213">
        <f>ROUND(I734*H734,2)</f>
        <v>0</v>
      </c>
      <c r="K734" s="209" t="s">
        <v>176</v>
      </c>
      <c r="L734" s="46"/>
      <c r="M734" s="214" t="s">
        <v>19</v>
      </c>
      <c r="N734" s="215" t="s">
        <v>45</v>
      </c>
      <c r="O734" s="86"/>
      <c r="P734" s="216">
        <f>O734*H734</f>
        <v>0</v>
      </c>
      <c r="Q734" s="216">
        <v>0</v>
      </c>
      <c r="R734" s="216">
        <f>Q734*H734</f>
        <v>0</v>
      </c>
      <c r="S734" s="216">
        <v>0</v>
      </c>
      <c r="T734" s="217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18" t="s">
        <v>320</v>
      </c>
      <c r="AT734" s="218" t="s">
        <v>173</v>
      </c>
      <c r="AU734" s="218" t="s">
        <v>84</v>
      </c>
      <c r="AY734" s="19" t="s">
        <v>170</v>
      </c>
      <c r="BE734" s="219">
        <f>IF(N734="základní",J734,0)</f>
        <v>0</v>
      </c>
      <c r="BF734" s="219">
        <f>IF(N734="snížená",J734,0)</f>
        <v>0</v>
      </c>
      <c r="BG734" s="219">
        <f>IF(N734="zákl. přenesená",J734,0)</f>
        <v>0</v>
      </c>
      <c r="BH734" s="219">
        <f>IF(N734="sníž. přenesená",J734,0)</f>
        <v>0</v>
      </c>
      <c r="BI734" s="219">
        <f>IF(N734="nulová",J734,0)</f>
        <v>0</v>
      </c>
      <c r="BJ734" s="19" t="s">
        <v>82</v>
      </c>
      <c r="BK734" s="219">
        <f>ROUND(I734*H734,2)</f>
        <v>0</v>
      </c>
      <c r="BL734" s="19" t="s">
        <v>320</v>
      </c>
      <c r="BM734" s="218" t="s">
        <v>1024</v>
      </c>
    </row>
    <row r="735" s="2" customFormat="1">
      <c r="A735" s="40"/>
      <c r="B735" s="41"/>
      <c r="C735" s="42"/>
      <c r="D735" s="220" t="s">
        <v>179</v>
      </c>
      <c r="E735" s="42"/>
      <c r="F735" s="221" t="s">
        <v>1025</v>
      </c>
      <c r="G735" s="42"/>
      <c r="H735" s="42"/>
      <c r="I735" s="222"/>
      <c r="J735" s="42"/>
      <c r="K735" s="42"/>
      <c r="L735" s="46"/>
      <c r="M735" s="223"/>
      <c r="N735" s="224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179</v>
      </c>
      <c r="AU735" s="19" t="s">
        <v>84</v>
      </c>
    </row>
    <row r="736" s="12" customFormat="1" ht="22.8" customHeight="1">
      <c r="A736" s="12"/>
      <c r="B736" s="191"/>
      <c r="C736" s="192"/>
      <c r="D736" s="193" t="s">
        <v>73</v>
      </c>
      <c r="E736" s="205" t="s">
        <v>1026</v>
      </c>
      <c r="F736" s="205" t="s">
        <v>1027</v>
      </c>
      <c r="G736" s="192"/>
      <c r="H736" s="192"/>
      <c r="I736" s="195"/>
      <c r="J736" s="206">
        <f>BK736</f>
        <v>0</v>
      </c>
      <c r="K736" s="192"/>
      <c r="L736" s="197"/>
      <c r="M736" s="198"/>
      <c r="N736" s="199"/>
      <c r="O736" s="199"/>
      <c r="P736" s="200">
        <f>SUM(P737:P746)</f>
        <v>0</v>
      </c>
      <c r="Q736" s="199"/>
      <c r="R736" s="200">
        <f>SUM(R737:R746)</f>
        <v>0.0062055000000000001</v>
      </c>
      <c r="S736" s="199"/>
      <c r="T736" s="201">
        <f>SUM(T737:T746)</f>
        <v>0.0052605000000000004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2" t="s">
        <v>84</v>
      </c>
      <c r="AT736" s="203" t="s">
        <v>73</v>
      </c>
      <c r="AU736" s="203" t="s">
        <v>82</v>
      </c>
      <c r="AY736" s="202" t="s">
        <v>170</v>
      </c>
      <c r="BK736" s="204">
        <f>SUM(BK737:BK746)</f>
        <v>0</v>
      </c>
    </row>
    <row r="737" s="2" customFormat="1" ht="24.15" customHeight="1">
      <c r="A737" s="40"/>
      <c r="B737" s="41"/>
      <c r="C737" s="207" t="s">
        <v>1028</v>
      </c>
      <c r="D737" s="207" t="s">
        <v>173</v>
      </c>
      <c r="E737" s="208" t="s">
        <v>1029</v>
      </c>
      <c r="F737" s="209" t="s">
        <v>1030</v>
      </c>
      <c r="G737" s="210" t="s">
        <v>115</v>
      </c>
      <c r="H737" s="211">
        <v>3.1499999999999999</v>
      </c>
      <c r="I737" s="212"/>
      <c r="J737" s="213">
        <f>ROUND(I737*H737,2)</f>
        <v>0</v>
      </c>
      <c r="K737" s="209" t="s">
        <v>176</v>
      </c>
      <c r="L737" s="46"/>
      <c r="M737" s="214" t="s">
        <v>19</v>
      </c>
      <c r="N737" s="215" t="s">
        <v>45</v>
      </c>
      <c r="O737" s="86"/>
      <c r="P737" s="216">
        <f>O737*H737</f>
        <v>0</v>
      </c>
      <c r="Q737" s="216">
        <v>0</v>
      </c>
      <c r="R737" s="216">
        <f>Q737*H737</f>
        <v>0</v>
      </c>
      <c r="S737" s="216">
        <v>0.00167</v>
      </c>
      <c r="T737" s="217">
        <f>S737*H737</f>
        <v>0.0052605000000000004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8" t="s">
        <v>320</v>
      </c>
      <c r="AT737" s="218" t="s">
        <v>173</v>
      </c>
      <c r="AU737" s="218" t="s">
        <v>84</v>
      </c>
      <c r="AY737" s="19" t="s">
        <v>170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19" t="s">
        <v>82</v>
      </c>
      <c r="BK737" s="219">
        <f>ROUND(I737*H737,2)</f>
        <v>0</v>
      </c>
      <c r="BL737" s="19" t="s">
        <v>320</v>
      </c>
      <c r="BM737" s="218" t="s">
        <v>1031</v>
      </c>
    </row>
    <row r="738" s="2" customFormat="1">
      <c r="A738" s="40"/>
      <c r="B738" s="41"/>
      <c r="C738" s="42"/>
      <c r="D738" s="220" t="s">
        <v>179</v>
      </c>
      <c r="E738" s="42"/>
      <c r="F738" s="221" t="s">
        <v>1032</v>
      </c>
      <c r="G738" s="42"/>
      <c r="H738" s="42"/>
      <c r="I738" s="222"/>
      <c r="J738" s="42"/>
      <c r="K738" s="42"/>
      <c r="L738" s="46"/>
      <c r="M738" s="223"/>
      <c r="N738" s="224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179</v>
      </c>
      <c r="AU738" s="19" t="s">
        <v>84</v>
      </c>
    </row>
    <row r="739" s="13" customFormat="1">
      <c r="A739" s="13"/>
      <c r="B739" s="225"/>
      <c r="C739" s="226"/>
      <c r="D739" s="227" t="s">
        <v>181</v>
      </c>
      <c r="E739" s="228" t="s">
        <v>19</v>
      </c>
      <c r="F739" s="229" t="s">
        <v>1033</v>
      </c>
      <c r="G739" s="226"/>
      <c r="H739" s="230">
        <v>3.1499999999999999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6" t="s">
        <v>181</v>
      </c>
      <c r="AU739" s="236" t="s">
        <v>84</v>
      </c>
      <c r="AV739" s="13" t="s">
        <v>84</v>
      </c>
      <c r="AW739" s="13" t="s">
        <v>35</v>
      </c>
      <c r="AX739" s="13" t="s">
        <v>74</v>
      </c>
      <c r="AY739" s="236" t="s">
        <v>170</v>
      </c>
    </row>
    <row r="740" s="14" customFormat="1">
      <c r="A740" s="14"/>
      <c r="B740" s="237"/>
      <c r="C740" s="238"/>
      <c r="D740" s="227" t="s">
        <v>181</v>
      </c>
      <c r="E740" s="239" t="s">
        <v>19</v>
      </c>
      <c r="F740" s="240" t="s">
        <v>184</v>
      </c>
      <c r="G740" s="238"/>
      <c r="H740" s="241">
        <v>3.1499999999999999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7" t="s">
        <v>181</v>
      </c>
      <c r="AU740" s="247" t="s">
        <v>84</v>
      </c>
      <c r="AV740" s="14" t="s">
        <v>177</v>
      </c>
      <c r="AW740" s="14" t="s">
        <v>35</v>
      </c>
      <c r="AX740" s="14" t="s">
        <v>82</v>
      </c>
      <c r="AY740" s="247" t="s">
        <v>170</v>
      </c>
    </row>
    <row r="741" s="2" customFormat="1" ht="37.8" customHeight="1">
      <c r="A741" s="40"/>
      <c r="B741" s="41"/>
      <c r="C741" s="207" t="s">
        <v>1034</v>
      </c>
      <c r="D741" s="207" t="s">
        <v>173</v>
      </c>
      <c r="E741" s="208" t="s">
        <v>1035</v>
      </c>
      <c r="F741" s="209" t="s">
        <v>1036</v>
      </c>
      <c r="G741" s="210" t="s">
        <v>115</v>
      </c>
      <c r="H741" s="211">
        <v>3.1499999999999999</v>
      </c>
      <c r="I741" s="212"/>
      <c r="J741" s="213">
        <f>ROUND(I741*H741,2)</f>
        <v>0</v>
      </c>
      <c r="K741" s="209" t="s">
        <v>176</v>
      </c>
      <c r="L741" s="46"/>
      <c r="M741" s="214" t="s">
        <v>19</v>
      </c>
      <c r="N741" s="215" t="s">
        <v>45</v>
      </c>
      <c r="O741" s="86"/>
      <c r="P741" s="216">
        <f>O741*H741</f>
        <v>0</v>
      </c>
      <c r="Q741" s="216">
        <v>0.00197</v>
      </c>
      <c r="R741" s="216">
        <f>Q741*H741</f>
        <v>0.0062055000000000001</v>
      </c>
      <c r="S741" s="216">
        <v>0</v>
      </c>
      <c r="T741" s="217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18" t="s">
        <v>320</v>
      </c>
      <c r="AT741" s="218" t="s">
        <v>173</v>
      </c>
      <c r="AU741" s="218" t="s">
        <v>84</v>
      </c>
      <c r="AY741" s="19" t="s">
        <v>170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19" t="s">
        <v>82</v>
      </c>
      <c r="BK741" s="219">
        <f>ROUND(I741*H741,2)</f>
        <v>0</v>
      </c>
      <c r="BL741" s="19" t="s">
        <v>320</v>
      </c>
      <c r="BM741" s="218" t="s">
        <v>1037</v>
      </c>
    </row>
    <row r="742" s="2" customFormat="1">
      <c r="A742" s="40"/>
      <c r="B742" s="41"/>
      <c r="C742" s="42"/>
      <c r="D742" s="220" t="s">
        <v>179</v>
      </c>
      <c r="E742" s="42"/>
      <c r="F742" s="221" t="s">
        <v>1038</v>
      </c>
      <c r="G742" s="42"/>
      <c r="H742" s="42"/>
      <c r="I742" s="222"/>
      <c r="J742" s="42"/>
      <c r="K742" s="42"/>
      <c r="L742" s="46"/>
      <c r="M742" s="223"/>
      <c r="N742" s="224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179</v>
      </c>
      <c r="AU742" s="19" t="s">
        <v>84</v>
      </c>
    </row>
    <row r="743" s="13" customFormat="1">
      <c r="A743" s="13"/>
      <c r="B743" s="225"/>
      <c r="C743" s="226"/>
      <c r="D743" s="227" t="s">
        <v>181</v>
      </c>
      <c r="E743" s="228" t="s">
        <v>19</v>
      </c>
      <c r="F743" s="229" t="s">
        <v>1033</v>
      </c>
      <c r="G743" s="226"/>
      <c r="H743" s="230">
        <v>3.1499999999999999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181</v>
      </c>
      <c r="AU743" s="236" t="s">
        <v>84</v>
      </c>
      <c r="AV743" s="13" t="s">
        <v>84</v>
      </c>
      <c r="AW743" s="13" t="s">
        <v>35</v>
      </c>
      <c r="AX743" s="13" t="s">
        <v>74</v>
      </c>
      <c r="AY743" s="236" t="s">
        <v>170</v>
      </c>
    </row>
    <row r="744" s="14" customFormat="1">
      <c r="A744" s="14"/>
      <c r="B744" s="237"/>
      <c r="C744" s="238"/>
      <c r="D744" s="227" t="s">
        <v>181</v>
      </c>
      <c r="E744" s="239" t="s">
        <v>19</v>
      </c>
      <c r="F744" s="240" t="s">
        <v>184</v>
      </c>
      <c r="G744" s="238"/>
      <c r="H744" s="241">
        <v>3.1499999999999999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7" t="s">
        <v>181</v>
      </c>
      <c r="AU744" s="247" t="s">
        <v>84</v>
      </c>
      <c r="AV744" s="14" t="s">
        <v>177</v>
      </c>
      <c r="AW744" s="14" t="s">
        <v>35</v>
      </c>
      <c r="AX744" s="14" t="s">
        <v>82</v>
      </c>
      <c r="AY744" s="247" t="s">
        <v>170</v>
      </c>
    </row>
    <row r="745" s="2" customFormat="1" ht="44.25" customHeight="1">
      <c r="A745" s="40"/>
      <c r="B745" s="41"/>
      <c r="C745" s="207" t="s">
        <v>1039</v>
      </c>
      <c r="D745" s="207" t="s">
        <v>173</v>
      </c>
      <c r="E745" s="208" t="s">
        <v>1040</v>
      </c>
      <c r="F745" s="209" t="s">
        <v>1041</v>
      </c>
      <c r="G745" s="210" t="s">
        <v>586</v>
      </c>
      <c r="H745" s="279"/>
      <c r="I745" s="212"/>
      <c r="J745" s="213">
        <f>ROUND(I745*H745,2)</f>
        <v>0</v>
      </c>
      <c r="K745" s="209" t="s">
        <v>176</v>
      </c>
      <c r="L745" s="46"/>
      <c r="M745" s="214" t="s">
        <v>19</v>
      </c>
      <c r="N745" s="215" t="s">
        <v>45</v>
      </c>
      <c r="O745" s="86"/>
      <c r="P745" s="216">
        <f>O745*H745</f>
        <v>0</v>
      </c>
      <c r="Q745" s="216">
        <v>0</v>
      </c>
      <c r="R745" s="216">
        <f>Q745*H745</f>
        <v>0</v>
      </c>
      <c r="S745" s="216">
        <v>0</v>
      </c>
      <c r="T745" s="217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8" t="s">
        <v>320</v>
      </c>
      <c r="AT745" s="218" t="s">
        <v>173</v>
      </c>
      <c r="AU745" s="218" t="s">
        <v>84</v>
      </c>
      <c r="AY745" s="19" t="s">
        <v>170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19" t="s">
        <v>82</v>
      </c>
      <c r="BK745" s="219">
        <f>ROUND(I745*H745,2)</f>
        <v>0</v>
      </c>
      <c r="BL745" s="19" t="s">
        <v>320</v>
      </c>
      <c r="BM745" s="218" t="s">
        <v>1042</v>
      </c>
    </row>
    <row r="746" s="2" customFormat="1">
      <c r="A746" s="40"/>
      <c r="B746" s="41"/>
      <c r="C746" s="42"/>
      <c r="D746" s="220" t="s">
        <v>179</v>
      </c>
      <c r="E746" s="42"/>
      <c r="F746" s="221" t="s">
        <v>1043</v>
      </c>
      <c r="G746" s="42"/>
      <c r="H746" s="42"/>
      <c r="I746" s="222"/>
      <c r="J746" s="42"/>
      <c r="K746" s="42"/>
      <c r="L746" s="46"/>
      <c r="M746" s="223"/>
      <c r="N746" s="224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179</v>
      </c>
      <c r="AU746" s="19" t="s">
        <v>84</v>
      </c>
    </row>
    <row r="747" s="12" customFormat="1" ht="22.8" customHeight="1">
      <c r="A747" s="12"/>
      <c r="B747" s="191"/>
      <c r="C747" s="192"/>
      <c r="D747" s="193" t="s">
        <v>73</v>
      </c>
      <c r="E747" s="205" t="s">
        <v>1044</v>
      </c>
      <c r="F747" s="205" t="s">
        <v>1045</v>
      </c>
      <c r="G747" s="192"/>
      <c r="H747" s="192"/>
      <c r="I747" s="195"/>
      <c r="J747" s="206">
        <f>BK747</f>
        <v>0</v>
      </c>
      <c r="K747" s="192"/>
      <c r="L747" s="197"/>
      <c r="M747" s="198"/>
      <c r="N747" s="199"/>
      <c r="O747" s="199"/>
      <c r="P747" s="200">
        <f>SUM(P748:P808)</f>
        <v>0</v>
      </c>
      <c r="Q747" s="199"/>
      <c r="R747" s="200">
        <f>SUM(R748:R808)</f>
        <v>0.43019850000000004</v>
      </c>
      <c r="S747" s="199"/>
      <c r="T747" s="201">
        <f>SUM(T748:T808)</f>
        <v>0.16375000000000001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02" t="s">
        <v>84</v>
      </c>
      <c r="AT747" s="203" t="s">
        <v>73</v>
      </c>
      <c r="AU747" s="203" t="s">
        <v>82</v>
      </c>
      <c r="AY747" s="202" t="s">
        <v>170</v>
      </c>
      <c r="BK747" s="204">
        <f>SUM(BK748:BK808)</f>
        <v>0</v>
      </c>
    </row>
    <row r="748" s="2" customFormat="1" ht="37.8" customHeight="1">
      <c r="A748" s="40"/>
      <c r="B748" s="41"/>
      <c r="C748" s="207" t="s">
        <v>1046</v>
      </c>
      <c r="D748" s="207" t="s">
        <v>173</v>
      </c>
      <c r="E748" s="208" t="s">
        <v>1047</v>
      </c>
      <c r="F748" s="209" t="s">
        <v>1048</v>
      </c>
      <c r="G748" s="210" t="s">
        <v>203</v>
      </c>
      <c r="H748" s="211">
        <v>3.1499999999999999</v>
      </c>
      <c r="I748" s="212"/>
      <c r="J748" s="213">
        <f>ROUND(I748*H748,2)</f>
        <v>0</v>
      </c>
      <c r="K748" s="209" t="s">
        <v>176</v>
      </c>
      <c r="L748" s="46"/>
      <c r="M748" s="214" t="s">
        <v>19</v>
      </c>
      <c r="N748" s="215" t="s">
        <v>45</v>
      </c>
      <c r="O748" s="86"/>
      <c r="P748" s="216">
        <f>O748*H748</f>
        <v>0</v>
      </c>
      <c r="Q748" s="216">
        <v>0</v>
      </c>
      <c r="R748" s="216">
        <f>Q748*H748</f>
        <v>0</v>
      </c>
      <c r="S748" s="216">
        <v>0.0050000000000000001</v>
      </c>
      <c r="T748" s="217">
        <f>S748*H748</f>
        <v>0.01575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8" t="s">
        <v>320</v>
      </c>
      <c r="AT748" s="218" t="s">
        <v>173</v>
      </c>
      <c r="AU748" s="218" t="s">
        <v>84</v>
      </c>
      <c r="AY748" s="19" t="s">
        <v>170</v>
      </c>
      <c r="BE748" s="219">
        <f>IF(N748="základní",J748,0)</f>
        <v>0</v>
      </c>
      <c r="BF748" s="219">
        <f>IF(N748="snížená",J748,0)</f>
        <v>0</v>
      </c>
      <c r="BG748" s="219">
        <f>IF(N748="zákl. přenesená",J748,0)</f>
        <v>0</v>
      </c>
      <c r="BH748" s="219">
        <f>IF(N748="sníž. přenesená",J748,0)</f>
        <v>0</v>
      </c>
      <c r="BI748" s="219">
        <f>IF(N748="nulová",J748,0)</f>
        <v>0</v>
      </c>
      <c r="BJ748" s="19" t="s">
        <v>82</v>
      </c>
      <c r="BK748" s="219">
        <f>ROUND(I748*H748,2)</f>
        <v>0</v>
      </c>
      <c r="BL748" s="19" t="s">
        <v>320</v>
      </c>
      <c r="BM748" s="218" t="s">
        <v>1049</v>
      </c>
    </row>
    <row r="749" s="2" customFormat="1">
      <c r="A749" s="40"/>
      <c r="B749" s="41"/>
      <c r="C749" s="42"/>
      <c r="D749" s="220" t="s">
        <v>179</v>
      </c>
      <c r="E749" s="42"/>
      <c r="F749" s="221" t="s">
        <v>1050</v>
      </c>
      <c r="G749" s="42"/>
      <c r="H749" s="42"/>
      <c r="I749" s="222"/>
      <c r="J749" s="42"/>
      <c r="K749" s="42"/>
      <c r="L749" s="46"/>
      <c r="M749" s="223"/>
      <c r="N749" s="224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179</v>
      </c>
      <c r="AU749" s="19" t="s">
        <v>84</v>
      </c>
    </row>
    <row r="750" s="13" customFormat="1">
      <c r="A750" s="13"/>
      <c r="B750" s="225"/>
      <c r="C750" s="226"/>
      <c r="D750" s="227" t="s">
        <v>181</v>
      </c>
      <c r="E750" s="228" t="s">
        <v>19</v>
      </c>
      <c r="F750" s="229" t="s">
        <v>1051</v>
      </c>
      <c r="G750" s="226"/>
      <c r="H750" s="230">
        <v>3.1499999999999999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181</v>
      </c>
      <c r="AU750" s="236" t="s">
        <v>84</v>
      </c>
      <c r="AV750" s="13" t="s">
        <v>84</v>
      </c>
      <c r="AW750" s="13" t="s">
        <v>35</v>
      </c>
      <c r="AX750" s="13" t="s">
        <v>74</v>
      </c>
      <c r="AY750" s="236" t="s">
        <v>170</v>
      </c>
    </row>
    <row r="751" s="14" customFormat="1">
      <c r="A751" s="14"/>
      <c r="B751" s="237"/>
      <c r="C751" s="238"/>
      <c r="D751" s="227" t="s">
        <v>181</v>
      </c>
      <c r="E751" s="239" t="s">
        <v>19</v>
      </c>
      <c r="F751" s="240" t="s">
        <v>184</v>
      </c>
      <c r="G751" s="238"/>
      <c r="H751" s="241">
        <v>3.1499999999999999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181</v>
      </c>
      <c r="AU751" s="247" t="s">
        <v>84</v>
      </c>
      <c r="AV751" s="14" t="s">
        <v>177</v>
      </c>
      <c r="AW751" s="14" t="s">
        <v>35</v>
      </c>
      <c r="AX751" s="14" t="s">
        <v>82</v>
      </c>
      <c r="AY751" s="247" t="s">
        <v>170</v>
      </c>
    </row>
    <row r="752" s="2" customFormat="1" ht="24.15" customHeight="1">
      <c r="A752" s="40"/>
      <c r="B752" s="41"/>
      <c r="C752" s="207" t="s">
        <v>1052</v>
      </c>
      <c r="D752" s="207" t="s">
        <v>173</v>
      </c>
      <c r="E752" s="208" t="s">
        <v>1053</v>
      </c>
      <c r="F752" s="209" t="s">
        <v>1054</v>
      </c>
      <c r="G752" s="210" t="s">
        <v>203</v>
      </c>
      <c r="H752" s="211">
        <v>4</v>
      </c>
      <c r="I752" s="212"/>
      <c r="J752" s="213">
        <f>ROUND(I752*H752,2)</f>
        <v>0</v>
      </c>
      <c r="K752" s="209" t="s">
        <v>176</v>
      </c>
      <c r="L752" s="46"/>
      <c r="M752" s="214" t="s">
        <v>19</v>
      </c>
      <c r="N752" s="215" t="s">
        <v>45</v>
      </c>
      <c r="O752" s="86"/>
      <c r="P752" s="216">
        <f>O752*H752</f>
        <v>0</v>
      </c>
      <c r="Q752" s="216">
        <v>0</v>
      </c>
      <c r="R752" s="216">
        <f>Q752*H752</f>
        <v>0</v>
      </c>
      <c r="S752" s="216">
        <v>0.001</v>
      </c>
      <c r="T752" s="217">
        <f>S752*H752</f>
        <v>0.0040000000000000001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8" t="s">
        <v>320</v>
      </c>
      <c r="AT752" s="218" t="s">
        <v>173</v>
      </c>
      <c r="AU752" s="218" t="s">
        <v>84</v>
      </c>
      <c r="AY752" s="19" t="s">
        <v>170</v>
      </c>
      <c r="BE752" s="219">
        <f>IF(N752="základní",J752,0)</f>
        <v>0</v>
      </c>
      <c r="BF752" s="219">
        <f>IF(N752="snížená",J752,0)</f>
        <v>0</v>
      </c>
      <c r="BG752" s="219">
        <f>IF(N752="zákl. přenesená",J752,0)</f>
        <v>0</v>
      </c>
      <c r="BH752" s="219">
        <f>IF(N752="sníž. přenesená",J752,0)</f>
        <v>0</v>
      </c>
      <c r="BI752" s="219">
        <f>IF(N752="nulová",J752,0)</f>
        <v>0</v>
      </c>
      <c r="BJ752" s="19" t="s">
        <v>82</v>
      </c>
      <c r="BK752" s="219">
        <f>ROUND(I752*H752,2)</f>
        <v>0</v>
      </c>
      <c r="BL752" s="19" t="s">
        <v>320</v>
      </c>
      <c r="BM752" s="218" t="s">
        <v>1055</v>
      </c>
    </row>
    <row r="753" s="2" customFormat="1">
      <c r="A753" s="40"/>
      <c r="B753" s="41"/>
      <c r="C753" s="42"/>
      <c r="D753" s="220" t="s">
        <v>179</v>
      </c>
      <c r="E753" s="42"/>
      <c r="F753" s="221" t="s">
        <v>1056</v>
      </c>
      <c r="G753" s="42"/>
      <c r="H753" s="42"/>
      <c r="I753" s="222"/>
      <c r="J753" s="42"/>
      <c r="K753" s="42"/>
      <c r="L753" s="46"/>
      <c r="M753" s="223"/>
      <c r="N753" s="224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179</v>
      </c>
      <c r="AU753" s="19" t="s">
        <v>84</v>
      </c>
    </row>
    <row r="754" s="2" customFormat="1" ht="33" customHeight="1">
      <c r="A754" s="40"/>
      <c r="B754" s="41"/>
      <c r="C754" s="207" t="s">
        <v>1057</v>
      </c>
      <c r="D754" s="207" t="s">
        <v>173</v>
      </c>
      <c r="E754" s="208" t="s">
        <v>1058</v>
      </c>
      <c r="F754" s="209" t="s">
        <v>1059</v>
      </c>
      <c r="G754" s="210" t="s">
        <v>99</v>
      </c>
      <c r="H754" s="211">
        <v>4.5</v>
      </c>
      <c r="I754" s="212"/>
      <c r="J754" s="213">
        <f>ROUND(I754*H754,2)</f>
        <v>0</v>
      </c>
      <c r="K754" s="209" t="s">
        <v>176</v>
      </c>
      <c r="L754" s="46"/>
      <c r="M754" s="214" t="s">
        <v>19</v>
      </c>
      <c r="N754" s="215" t="s">
        <v>45</v>
      </c>
      <c r="O754" s="86"/>
      <c r="P754" s="216">
        <f>O754*H754</f>
        <v>0</v>
      </c>
      <c r="Q754" s="216">
        <v>0.00027</v>
      </c>
      <c r="R754" s="216">
        <f>Q754*H754</f>
        <v>0.0012149999999999999</v>
      </c>
      <c r="S754" s="216">
        <v>0</v>
      </c>
      <c r="T754" s="217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8" t="s">
        <v>320</v>
      </c>
      <c r="AT754" s="218" t="s">
        <v>173</v>
      </c>
      <c r="AU754" s="218" t="s">
        <v>84</v>
      </c>
      <c r="AY754" s="19" t="s">
        <v>170</v>
      </c>
      <c r="BE754" s="219">
        <f>IF(N754="základní",J754,0)</f>
        <v>0</v>
      </c>
      <c r="BF754" s="219">
        <f>IF(N754="snížená",J754,0)</f>
        <v>0</v>
      </c>
      <c r="BG754" s="219">
        <f>IF(N754="zákl. přenesená",J754,0)</f>
        <v>0</v>
      </c>
      <c r="BH754" s="219">
        <f>IF(N754="sníž. přenesená",J754,0)</f>
        <v>0</v>
      </c>
      <c r="BI754" s="219">
        <f>IF(N754="nulová",J754,0)</f>
        <v>0</v>
      </c>
      <c r="BJ754" s="19" t="s">
        <v>82</v>
      </c>
      <c r="BK754" s="219">
        <f>ROUND(I754*H754,2)</f>
        <v>0</v>
      </c>
      <c r="BL754" s="19" t="s">
        <v>320</v>
      </c>
      <c r="BM754" s="218" t="s">
        <v>1060</v>
      </c>
    </row>
    <row r="755" s="2" customFormat="1">
      <c r="A755" s="40"/>
      <c r="B755" s="41"/>
      <c r="C755" s="42"/>
      <c r="D755" s="220" t="s">
        <v>179</v>
      </c>
      <c r="E755" s="42"/>
      <c r="F755" s="221" t="s">
        <v>1061</v>
      </c>
      <c r="G755" s="42"/>
      <c r="H755" s="42"/>
      <c r="I755" s="222"/>
      <c r="J755" s="42"/>
      <c r="K755" s="42"/>
      <c r="L755" s="46"/>
      <c r="M755" s="223"/>
      <c r="N755" s="224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179</v>
      </c>
      <c r="AU755" s="19" t="s">
        <v>84</v>
      </c>
    </row>
    <row r="756" s="13" customFormat="1">
      <c r="A756" s="13"/>
      <c r="B756" s="225"/>
      <c r="C756" s="226"/>
      <c r="D756" s="227" t="s">
        <v>181</v>
      </c>
      <c r="E756" s="228" t="s">
        <v>19</v>
      </c>
      <c r="F756" s="229" t="s">
        <v>1062</v>
      </c>
      <c r="G756" s="226"/>
      <c r="H756" s="230">
        <v>4.5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181</v>
      </c>
      <c r="AU756" s="236" t="s">
        <v>84</v>
      </c>
      <c r="AV756" s="13" t="s">
        <v>84</v>
      </c>
      <c r="AW756" s="13" t="s">
        <v>35</v>
      </c>
      <c r="AX756" s="13" t="s">
        <v>74</v>
      </c>
      <c r="AY756" s="236" t="s">
        <v>170</v>
      </c>
    </row>
    <row r="757" s="14" customFormat="1">
      <c r="A757" s="14"/>
      <c r="B757" s="237"/>
      <c r="C757" s="238"/>
      <c r="D757" s="227" t="s">
        <v>181</v>
      </c>
      <c r="E757" s="239" t="s">
        <v>19</v>
      </c>
      <c r="F757" s="240" t="s">
        <v>184</v>
      </c>
      <c r="G757" s="238"/>
      <c r="H757" s="241">
        <v>4.5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181</v>
      </c>
      <c r="AU757" s="247" t="s">
        <v>84</v>
      </c>
      <c r="AV757" s="14" t="s">
        <v>177</v>
      </c>
      <c r="AW757" s="14" t="s">
        <v>35</v>
      </c>
      <c r="AX757" s="14" t="s">
        <v>82</v>
      </c>
      <c r="AY757" s="247" t="s">
        <v>170</v>
      </c>
    </row>
    <row r="758" s="2" customFormat="1" ht="24.15" customHeight="1">
      <c r="A758" s="40"/>
      <c r="B758" s="41"/>
      <c r="C758" s="269" t="s">
        <v>1063</v>
      </c>
      <c r="D758" s="269" t="s">
        <v>321</v>
      </c>
      <c r="E758" s="270" t="s">
        <v>1064</v>
      </c>
      <c r="F758" s="271" t="s">
        <v>1065</v>
      </c>
      <c r="G758" s="272" t="s">
        <v>99</v>
      </c>
      <c r="H758" s="273">
        <v>4.5</v>
      </c>
      <c r="I758" s="274"/>
      <c r="J758" s="275">
        <f>ROUND(I758*H758,2)</f>
        <v>0</v>
      </c>
      <c r="K758" s="271" t="s">
        <v>176</v>
      </c>
      <c r="L758" s="276"/>
      <c r="M758" s="277" t="s">
        <v>19</v>
      </c>
      <c r="N758" s="278" t="s">
        <v>45</v>
      </c>
      <c r="O758" s="86"/>
      <c r="P758" s="216">
        <f>O758*H758</f>
        <v>0</v>
      </c>
      <c r="Q758" s="216">
        <v>0.036810000000000002</v>
      </c>
      <c r="R758" s="216">
        <f>Q758*H758</f>
        <v>0.16564500000000001</v>
      </c>
      <c r="S758" s="216">
        <v>0</v>
      </c>
      <c r="T758" s="217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8" t="s">
        <v>428</v>
      </c>
      <c r="AT758" s="218" t="s">
        <v>321</v>
      </c>
      <c r="AU758" s="218" t="s">
        <v>84</v>
      </c>
      <c r="AY758" s="19" t="s">
        <v>170</v>
      </c>
      <c r="BE758" s="219">
        <f>IF(N758="základní",J758,0)</f>
        <v>0</v>
      </c>
      <c r="BF758" s="219">
        <f>IF(N758="snížená",J758,0)</f>
        <v>0</v>
      </c>
      <c r="BG758" s="219">
        <f>IF(N758="zákl. přenesená",J758,0)</f>
        <v>0</v>
      </c>
      <c r="BH758" s="219">
        <f>IF(N758="sníž. přenesená",J758,0)</f>
        <v>0</v>
      </c>
      <c r="BI758" s="219">
        <f>IF(N758="nulová",J758,0)</f>
        <v>0</v>
      </c>
      <c r="BJ758" s="19" t="s">
        <v>82</v>
      </c>
      <c r="BK758" s="219">
        <f>ROUND(I758*H758,2)</f>
        <v>0</v>
      </c>
      <c r="BL758" s="19" t="s">
        <v>320</v>
      </c>
      <c r="BM758" s="218" t="s">
        <v>1066</v>
      </c>
    </row>
    <row r="759" s="2" customFormat="1" ht="37.8" customHeight="1">
      <c r="A759" s="40"/>
      <c r="B759" s="41"/>
      <c r="C759" s="207" t="s">
        <v>1067</v>
      </c>
      <c r="D759" s="207" t="s">
        <v>173</v>
      </c>
      <c r="E759" s="208" t="s">
        <v>1068</v>
      </c>
      <c r="F759" s="209" t="s">
        <v>1069</v>
      </c>
      <c r="G759" s="210" t="s">
        <v>115</v>
      </c>
      <c r="H759" s="211">
        <v>19.699999999999999</v>
      </c>
      <c r="I759" s="212"/>
      <c r="J759" s="213">
        <f>ROUND(I759*H759,2)</f>
        <v>0</v>
      </c>
      <c r="K759" s="209" t="s">
        <v>176</v>
      </c>
      <c r="L759" s="46"/>
      <c r="M759" s="214" t="s">
        <v>19</v>
      </c>
      <c r="N759" s="215" t="s">
        <v>45</v>
      </c>
      <c r="O759" s="86"/>
      <c r="P759" s="216">
        <f>O759*H759</f>
        <v>0</v>
      </c>
      <c r="Q759" s="216">
        <v>0.00027999999999999998</v>
      </c>
      <c r="R759" s="216">
        <f>Q759*H759</f>
        <v>0.0055159999999999992</v>
      </c>
      <c r="S759" s="216">
        <v>0</v>
      </c>
      <c r="T759" s="217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8" t="s">
        <v>320</v>
      </c>
      <c r="AT759" s="218" t="s">
        <v>173</v>
      </c>
      <c r="AU759" s="218" t="s">
        <v>84</v>
      </c>
      <c r="AY759" s="19" t="s">
        <v>170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19" t="s">
        <v>82</v>
      </c>
      <c r="BK759" s="219">
        <f>ROUND(I759*H759,2)</f>
        <v>0</v>
      </c>
      <c r="BL759" s="19" t="s">
        <v>320</v>
      </c>
      <c r="BM759" s="218" t="s">
        <v>1070</v>
      </c>
    </row>
    <row r="760" s="2" customFormat="1">
      <c r="A760" s="40"/>
      <c r="B760" s="41"/>
      <c r="C760" s="42"/>
      <c r="D760" s="220" t="s">
        <v>179</v>
      </c>
      <c r="E760" s="42"/>
      <c r="F760" s="221" t="s">
        <v>1071</v>
      </c>
      <c r="G760" s="42"/>
      <c r="H760" s="42"/>
      <c r="I760" s="222"/>
      <c r="J760" s="42"/>
      <c r="K760" s="42"/>
      <c r="L760" s="46"/>
      <c r="M760" s="223"/>
      <c r="N760" s="224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179</v>
      </c>
      <c r="AU760" s="19" t="s">
        <v>84</v>
      </c>
    </row>
    <row r="761" s="13" customFormat="1">
      <c r="A761" s="13"/>
      <c r="B761" s="225"/>
      <c r="C761" s="226"/>
      <c r="D761" s="227" t="s">
        <v>181</v>
      </c>
      <c r="E761" s="228" t="s">
        <v>19</v>
      </c>
      <c r="F761" s="229" t="s">
        <v>1072</v>
      </c>
      <c r="G761" s="226"/>
      <c r="H761" s="230">
        <v>7.7000000000000002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6" t="s">
        <v>181</v>
      </c>
      <c r="AU761" s="236" t="s">
        <v>84</v>
      </c>
      <c r="AV761" s="13" t="s">
        <v>84</v>
      </c>
      <c r="AW761" s="13" t="s">
        <v>35</v>
      </c>
      <c r="AX761" s="13" t="s">
        <v>74</v>
      </c>
      <c r="AY761" s="236" t="s">
        <v>170</v>
      </c>
    </row>
    <row r="762" s="13" customFormat="1">
      <c r="A762" s="13"/>
      <c r="B762" s="225"/>
      <c r="C762" s="226"/>
      <c r="D762" s="227" t="s">
        <v>181</v>
      </c>
      <c r="E762" s="228" t="s">
        <v>19</v>
      </c>
      <c r="F762" s="229" t="s">
        <v>1073</v>
      </c>
      <c r="G762" s="226"/>
      <c r="H762" s="230">
        <v>12</v>
      </c>
      <c r="I762" s="231"/>
      <c r="J762" s="226"/>
      <c r="K762" s="226"/>
      <c r="L762" s="232"/>
      <c r="M762" s="233"/>
      <c r="N762" s="234"/>
      <c r="O762" s="234"/>
      <c r="P762" s="234"/>
      <c r="Q762" s="234"/>
      <c r="R762" s="234"/>
      <c r="S762" s="234"/>
      <c r="T762" s="23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6" t="s">
        <v>181</v>
      </c>
      <c r="AU762" s="236" t="s">
        <v>84</v>
      </c>
      <c r="AV762" s="13" t="s">
        <v>84</v>
      </c>
      <c r="AW762" s="13" t="s">
        <v>35</v>
      </c>
      <c r="AX762" s="13" t="s">
        <v>74</v>
      </c>
      <c r="AY762" s="236" t="s">
        <v>170</v>
      </c>
    </row>
    <row r="763" s="14" customFormat="1">
      <c r="A763" s="14"/>
      <c r="B763" s="237"/>
      <c r="C763" s="238"/>
      <c r="D763" s="227" t="s">
        <v>181</v>
      </c>
      <c r="E763" s="239" t="s">
        <v>19</v>
      </c>
      <c r="F763" s="240" t="s">
        <v>184</v>
      </c>
      <c r="G763" s="238"/>
      <c r="H763" s="241">
        <v>19.699999999999999</v>
      </c>
      <c r="I763" s="242"/>
      <c r="J763" s="238"/>
      <c r="K763" s="238"/>
      <c r="L763" s="243"/>
      <c r="M763" s="244"/>
      <c r="N763" s="245"/>
      <c r="O763" s="245"/>
      <c r="P763" s="245"/>
      <c r="Q763" s="245"/>
      <c r="R763" s="245"/>
      <c r="S763" s="245"/>
      <c r="T763" s="24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7" t="s">
        <v>181</v>
      </c>
      <c r="AU763" s="247" t="s">
        <v>84</v>
      </c>
      <c r="AV763" s="14" t="s">
        <v>177</v>
      </c>
      <c r="AW763" s="14" t="s">
        <v>35</v>
      </c>
      <c r="AX763" s="14" t="s">
        <v>82</v>
      </c>
      <c r="AY763" s="247" t="s">
        <v>170</v>
      </c>
    </row>
    <row r="764" s="2" customFormat="1" ht="44.25" customHeight="1">
      <c r="A764" s="40"/>
      <c r="B764" s="41"/>
      <c r="C764" s="207" t="s">
        <v>1074</v>
      </c>
      <c r="D764" s="207" t="s">
        <v>173</v>
      </c>
      <c r="E764" s="208" t="s">
        <v>1075</v>
      </c>
      <c r="F764" s="209" t="s">
        <v>1076</v>
      </c>
      <c r="G764" s="210" t="s">
        <v>203</v>
      </c>
      <c r="H764" s="211">
        <v>1</v>
      </c>
      <c r="I764" s="212"/>
      <c r="J764" s="213">
        <f>ROUND(I764*H764,2)</f>
        <v>0</v>
      </c>
      <c r="K764" s="209" t="s">
        <v>176</v>
      </c>
      <c r="L764" s="46"/>
      <c r="M764" s="214" t="s">
        <v>19</v>
      </c>
      <c r="N764" s="215" t="s">
        <v>45</v>
      </c>
      <c r="O764" s="86"/>
      <c r="P764" s="216">
        <f>O764*H764</f>
        <v>0</v>
      </c>
      <c r="Q764" s="216">
        <v>0.00025999999999999998</v>
      </c>
      <c r="R764" s="216">
        <f>Q764*H764</f>
        <v>0.00025999999999999998</v>
      </c>
      <c r="S764" s="216">
        <v>0</v>
      </c>
      <c r="T764" s="217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8" t="s">
        <v>320</v>
      </c>
      <c r="AT764" s="218" t="s">
        <v>173</v>
      </c>
      <c r="AU764" s="218" t="s">
        <v>84</v>
      </c>
      <c r="AY764" s="19" t="s">
        <v>170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19" t="s">
        <v>82</v>
      </c>
      <c r="BK764" s="219">
        <f>ROUND(I764*H764,2)</f>
        <v>0</v>
      </c>
      <c r="BL764" s="19" t="s">
        <v>320</v>
      </c>
      <c r="BM764" s="218" t="s">
        <v>1077</v>
      </c>
    </row>
    <row r="765" s="2" customFormat="1">
      <c r="A765" s="40"/>
      <c r="B765" s="41"/>
      <c r="C765" s="42"/>
      <c r="D765" s="220" t="s">
        <v>179</v>
      </c>
      <c r="E765" s="42"/>
      <c r="F765" s="221" t="s">
        <v>1078</v>
      </c>
      <c r="G765" s="42"/>
      <c r="H765" s="42"/>
      <c r="I765" s="222"/>
      <c r="J765" s="42"/>
      <c r="K765" s="42"/>
      <c r="L765" s="46"/>
      <c r="M765" s="223"/>
      <c r="N765" s="224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179</v>
      </c>
      <c r="AU765" s="19" t="s">
        <v>84</v>
      </c>
    </row>
    <row r="766" s="13" customFormat="1">
      <c r="A766" s="13"/>
      <c r="B766" s="225"/>
      <c r="C766" s="226"/>
      <c r="D766" s="227" t="s">
        <v>181</v>
      </c>
      <c r="E766" s="228" t="s">
        <v>19</v>
      </c>
      <c r="F766" s="229" t="s">
        <v>1079</v>
      </c>
      <c r="G766" s="226"/>
      <c r="H766" s="230">
        <v>1</v>
      </c>
      <c r="I766" s="231"/>
      <c r="J766" s="226"/>
      <c r="K766" s="226"/>
      <c r="L766" s="232"/>
      <c r="M766" s="233"/>
      <c r="N766" s="234"/>
      <c r="O766" s="234"/>
      <c r="P766" s="234"/>
      <c r="Q766" s="234"/>
      <c r="R766" s="234"/>
      <c r="S766" s="234"/>
      <c r="T766" s="23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6" t="s">
        <v>181</v>
      </c>
      <c r="AU766" s="236" t="s">
        <v>84</v>
      </c>
      <c r="AV766" s="13" t="s">
        <v>84</v>
      </c>
      <c r="AW766" s="13" t="s">
        <v>35</v>
      </c>
      <c r="AX766" s="13" t="s">
        <v>74</v>
      </c>
      <c r="AY766" s="236" t="s">
        <v>170</v>
      </c>
    </row>
    <row r="767" s="14" customFormat="1">
      <c r="A767" s="14"/>
      <c r="B767" s="237"/>
      <c r="C767" s="238"/>
      <c r="D767" s="227" t="s">
        <v>181</v>
      </c>
      <c r="E767" s="239" t="s">
        <v>19</v>
      </c>
      <c r="F767" s="240" t="s">
        <v>184</v>
      </c>
      <c r="G767" s="238"/>
      <c r="H767" s="241">
        <v>1</v>
      </c>
      <c r="I767" s="242"/>
      <c r="J767" s="238"/>
      <c r="K767" s="238"/>
      <c r="L767" s="243"/>
      <c r="M767" s="244"/>
      <c r="N767" s="245"/>
      <c r="O767" s="245"/>
      <c r="P767" s="245"/>
      <c r="Q767" s="245"/>
      <c r="R767" s="245"/>
      <c r="S767" s="245"/>
      <c r="T767" s="24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7" t="s">
        <v>181</v>
      </c>
      <c r="AU767" s="247" t="s">
        <v>84</v>
      </c>
      <c r="AV767" s="14" t="s">
        <v>177</v>
      </c>
      <c r="AW767" s="14" t="s">
        <v>35</v>
      </c>
      <c r="AX767" s="14" t="s">
        <v>82</v>
      </c>
      <c r="AY767" s="247" t="s">
        <v>170</v>
      </c>
    </row>
    <row r="768" s="2" customFormat="1" ht="24.15" customHeight="1">
      <c r="A768" s="40"/>
      <c r="B768" s="41"/>
      <c r="C768" s="269" t="s">
        <v>1080</v>
      </c>
      <c r="D768" s="269" t="s">
        <v>321</v>
      </c>
      <c r="E768" s="270" t="s">
        <v>1081</v>
      </c>
      <c r="F768" s="271" t="s">
        <v>1082</v>
      </c>
      <c r="G768" s="272" t="s">
        <v>99</v>
      </c>
      <c r="H768" s="273">
        <v>3.5249999999999999</v>
      </c>
      <c r="I768" s="274"/>
      <c r="J768" s="275">
        <f>ROUND(I768*H768,2)</f>
        <v>0</v>
      </c>
      <c r="K768" s="271" t="s">
        <v>176</v>
      </c>
      <c r="L768" s="276"/>
      <c r="M768" s="277" t="s">
        <v>19</v>
      </c>
      <c r="N768" s="278" t="s">
        <v>45</v>
      </c>
      <c r="O768" s="86"/>
      <c r="P768" s="216">
        <f>O768*H768</f>
        <v>0</v>
      </c>
      <c r="Q768" s="216">
        <v>0.036900000000000002</v>
      </c>
      <c r="R768" s="216">
        <f>Q768*H768</f>
        <v>0.13007250000000001</v>
      </c>
      <c r="S768" s="216">
        <v>0</v>
      </c>
      <c r="T768" s="217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18" t="s">
        <v>428</v>
      </c>
      <c r="AT768" s="218" t="s">
        <v>321</v>
      </c>
      <c r="AU768" s="218" t="s">
        <v>84</v>
      </c>
      <c r="AY768" s="19" t="s">
        <v>170</v>
      </c>
      <c r="BE768" s="219">
        <f>IF(N768="základní",J768,0)</f>
        <v>0</v>
      </c>
      <c r="BF768" s="219">
        <f>IF(N768="snížená",J768,0)</f>
        <v>0</v>
      </c>
      <c r="BG768" s="219">
        <f>IF(N768="zákl. přenesená",J768,0)</f>
        <v>0</v>
      </c>
      <c r="BH768" s="219">
        <f>IF(N768="sníž. přenesená",J768,0)</f>
        <v>0</v>
      </c>
      <c r="BI768" s="219">
        <f>IF(N768="nulová",J768,0)</f>
        <v>0</v>
      </c>
      <c r="BJ768" s="19" t="s">
        <v>82</v>
      </c>
      <c r="BK768" s="219">
        <f>ROUND(I768*H768,2)</f>
        <v>0</v>
      </c>
      <c r="BL768" s="19" t="s">
        <v>320</v>
      </c>
      <c r="BM768" s="218" t="s">
        <v>1083</v>
      </c>
    </row>
    <row r="769" s="13" customFormat="1">
      <c r="A769" s="13"/>
      <c r="B769" s="225"/>
      <c r="C769" s="226"/>
      <c r="D769" s="227" t="s">
        <v>181</v>
      </c>
      <c r="E769" s="228" t="s">
        <v>19</v>
      </c>
      <c r="F769" s="229" t="s">
        <v>1084</v>
      </c>
      <c r="G769" s="226"/>
      <c r="H769" s="230">
        <v>3.5249999999999999</v>
      </c>
      <c r="I769" s="231"/>
      <c r="J769" s="226"/>
      <c r="K769" s="226"/>
      <c r="L769" s="232"/>
      <c r="M769" s="233"/>
      <c r="N769" s="234"/>
      <c r="O769" s="234"/>
      <c r="P769" s="234"/>
      <c r="Q769" s="234"/>
      <c r="R769" s="234"/>
      <c r="S769" s="234"/>
      <c r="T769" s="235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6" t="s">
        <v>181</v>
      </c>
      <c r="AU769" s="236" t="s">
        <v>84</v>
      </c>
      <c r="AV769" s="13" t="s">
        <v>84</v>
      </c>
      <c r="AW769" s="13" t="s">
        <v>35</v>
      </c>
      <c r="AX769" s="13" t="s">
        <v>74</v>
      </c>
      <c r="AY769" s="236" t="s">
        <v>170</v>
      </c>
    </row>
    <row r="770" s="14" customFormat="1">
      <c r="A770" s="14"/>
      <c r="B770" s="237"/>
      <c r="C770" s="238"/>
      <c r="D770" s="227" t="s">
        <v>181</v>
      </c>
      <c r="E770" s="239" t="s">
        <v>19</v>
      </c>
      <c r="F770" s="240" t="s">
        <v>184</v>
      </c>
      <c r="G770" s="238"/>
      <c r="H770" s="241">
        <v>3.5249999999999999</v>
      </c>
      <c r="I770" s="242"/>
      <c r="J770" s="238"/>
      <c r="K770" s="238"/>
      <c r="L770" s="243"/>
      <c r="M770" s="244"/>
      <c r="N770" s="245"/>
      <c r="O770" s="245"/>
      <c r="P770" s="245"/>
      <c r="Q770" s="245"/>
      <c r="R770" s="245"/>
      <c r="S770" s="245"/>
      <c r="T770" s="24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7" t="s">
        <v>181</v>
      </c>
      <c r="AU770" s="247" t="s">
        <v>84</v>
      </c>
      <c r="AV770" s="14" t="s">
        <v>177</v>
      </c>
      <c r="AW770" s="14" t="s">
        <v>35</v>
      </c>
      <c r="AX770" s="14" t="s">
        <v>82</v>
      </c>
      <c r="AY770" s="247" t="s">
        <v>170</v>
      </c>
    </row>
    <row r="771" s="2" customFormat="1" ht="37.8" customHeight="1">
      <c r="A771" s="40"/>
      <c r="B771" s="41"/>
      <c r="C771" s="207" t="s">
        <v>1085</v>
      </c>
      <c r="D771" s="207" t="s">
        <v>173</v>
      </c>
      <c r="E771" s="208" t="s">
        <v>1086</v>
      </c>
      <c r="F771" s="209" t="s">
        <v>1087</v>
      </c>
      <c r="G771" s="210" t="s">
        <v>203</v>
      </c>
      <c r="H771" s="211">
        <v>7</v>
      </c>
      <c r="I771" s="212"/>
      <c r="J771" s="213">
        <f>ROUND(I771*H771,2)</f>
        <v>0</v>
      </c>
      <c r="K771" s="209" t="s">
        <v>176</v>
      </c>
      <c r="L771" s="46"/>
      <c r="M771" s="214" t="s">
        <v>19</v>
      </c>
      <c r="N771" s="215" t="s">
        <v>45</v>
      </c>
      <c r="O771" s="86"/>
      <c r="P771" s="216">
        <f>O771*H771</f>
        <v>0</v>
      </c>
      <c r="Q771" s="216">
        <v>0</v>
      </c>
      <c r="R771" s="216">
        <f>Q771*H771</f>
        <v>0</v>
      </c>
      <c r="S771" s="216">
        <v>0</v>
      </c>
      <c r="T771" s="217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8" t="s">
        <v>320</v>
      </c>
      <c r="AT771" s="218" t="s">
        <v>173</v>
      </c>
      <c r="AU771" s="218" t="s">
        <v>84</v>
      </c>
      <c r="AY771" s="19" t="s">
        <v>170</v>
      </c>
      <c r="BE771" s="219">
        <f>IF(N771="základní",J771,0)</f>
        <v>0</v>
      </c>
      <c r="BF771" s="219">
        <f>IF(N771="snížená",J771,0)</f>
        <v>0</v>
      </c>
      <c r="BG771" s="219">
        <f>IF(N771="zákl. přenesená",J771,0)</f>
        <v>0</v>
      </c>
      <c r="BH771" s="219">
        <f>IF(N771="sníž. přenesená",J771,0)</f>
        <v>0</v>
      </c>
      <c r="BI771" s="219">
        <f>IF(N771="nulová",J771,0)</f>
        <v>0</v>
      </c>
      <c r="BJ771" s="19" t="s">
        <v>82</v>
      </c>
      <c r="BK771" s="219">
        <f>ROUND(I771*H771,2)</f>
        <v>0</v>
      </c>
      <c r="BL771" s="19" t="s">
        <v>320</v>
      </c>
      <c r="BM771" s="218" t="s">
        <v>1088</v>
      </c>
    </row>
    <row r="772" s="2" customFormat="1">
      <c r="A772" s="40"/>
      <c r="B772" s="41"/>
      <c r="C772" s="42"/>
      <c r="D772" s="220" t="s">
        <v>179</v>
      </c>
      <c r="E772" s="42"/>
      <c r="F772" s="221" t="s">
        <v>1089</v>
      </c>
      <c r="G772" s="42"/>
      <c r="H772" s="42"/>
      <c r="I772" s="222"/>
      <c r="J772" s="42"/>
      <c r="K772" s="42"/>
      <c r="L772" s="46"/>
      <c r="M772" s="223"/>
      <c r="N772" s="224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179</v>
      </c>
      <c r="AU772" s="19" t="s">
        <v>84</v>
      </c>
    </row>
    <row r="773" s="13" customFormat="1">
      <c r="A773" s="13"/>
      <c r="B773" s="225"/>
      <c r="C773" s="226"/>
      <c r="D773" s="227" t="s">
        <v>181</v>
      </c>
      <c r="E773" s="228" t="s">
        <v>19</v>
      </c>
      <c r="F773" s="229" t="s">
        <v>1010</v>
      </c>
      <c r="G773" s="226"/>
      <c r="H773" s="230">
        <v>1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181</v>
      </c>
      <c r="AU773" s="236" t="s">
        <v>84</v>
      </c>
      <c r="AV773" s="13" t="s">
        <v>84</v>
      </c>
      <c r="AW773" s="13" t="s">
        <v>35</v>
      </c>
      <c r="AX773" s="13" t="s">
        <v>74</v>
      </c>
      <c r="AY773" s="236" t="s">
        <v>170</v>
      </c>
    </row>
    <row r="774" s="13" customFormat="1">
      <c r="A774" s="13"/>
      <c r="B774" s="225"/>
      <c r="C774" s="226"/>
      <c r="D774" s="227" t="s">
        <v>181</v>
      </c>
      <c r="E774" s="228" t="s">
        <v>19</v>
      </c>
      <c r="F774" s="229" t="s">
        <v>1011</v>
      </c>
      <c r="G774" s="226"/>
      <c r="H774" s="230">
        <v>1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181</v>
      </c>
      <c r="AU774" s="236" t="s">
        <v>84</v>
      </c>
      <c r="AV774" s="13" t="s">
        <v>84</v>
      </c>
      <c r="AW774" s="13" t="s">
        <v>35</v>
      </c>
      <c r="AX774" s="13" t="s">
        <v>74</v>
      </c>
      <c r="AY774" s="236" t="s">
        <v>170</v>
      </c>
    </row>
    <row r="775" s="13" customFormat="1">
      <c r="A775" s="13"/>
      <c r="B775" s="225"/>
      <c r="C775" s="226"/>
      <c r="D775" s="227" t="s">
        <v>181</v>
      </c>
      <c r="E775" s="228" t="s">
        <v>19</v>
      </c>
      <c r="F775" s="229" t="s">
        <v>1012</v>
      </c>
      <c r="G775" s="226"/>
      <c r="H775" s="230">
        <v>1</v>
      </c>
      <c r="I775" s="231"/>
      <c r="J775" s="226"/>
      <c r="K775" s="226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181</v>
      </c>
      <c r="AU775" s="236" t="s">
        <v>84</v>
      </c>
      <c r="AV775" s="13" t="s">
        <v>84</v>
      </c>
      <c r="AW775" s="13" t="s">
        <v>35</v>
      </c>
      <c r="AX775" s="13" t="s">
        <v>74</v>
      </c>
      <c r="AY775" s="236" t="s">
        <v>170</v>
      </c>
    </row>
    <row r="776" s="13" customFormat="1">
      <c r="A776" s="13"/>
      <c r="B776" s="225"/>
      <c r="C776" s="226"/>
      <c r="D776" s="227" t="s">
        <v>181</v>
      </c>
      <c r="E776" s="228" t="s">
        <v>19</v>
      </c>
      <c r="F776" s="229" t="s">
        <v>1090</v>
      </c>
      <c r="G776" s="226"/>
      <c r="H776" s="230">
        <v>1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181</v>
      </c>
      <c r="AU776" s="236" t="s">
        <v>84</v>
      </c>
      <c r="AV776" s="13" t="s">
        <v>84</v>
      </c>
      <c r="AW776" s="13" t="s">
        <v>35</v>
      </c>
      <c r="AX776" s="13" t="s">
        <v>74</v>
      </c>
      <c r="AY776" s="236" t="s">
        <v>170</v>
      </c>
    </row>
    <row r="777" s="13" customFormat="1">
      <c r="A777" s="13"/>
      <c r="B777" s="225"/>
      <c r="C777" s="226"/>
      <c r="D777" s="227" t="s">
        <v>181</v>
      </c>
      <c r="E777" s="228" t="s">
        <v>19</v>
      </c>
      <c r="F777" s="229" t="s">
        <v>1091</v>
      </c>
      <c r="G777" s="226"/>
      <c r="H777" s="230">
        <v>2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181</v>
      </c>
      <c r="AU777" s="236" t="s">
        <v>84</v>
      </c>
      <c r="AV777" s="13" t="s">
        <v>84</v>
      </c>
      <c r="AW777" s="13" t="s">
        <v>35</v>
      </c>
      <c r="AX777" s="13" t="s">
        <v>74</v>
      </c>
      <c r="AY777" s="236" t="s">
        <v>170</v>
      </c>
    </row>
    <row r="778" s="13" customFormat="1">
      <c r="A778" s="13"/>
      <c r="B778" s="225"/>
      <c r="C778" s="226"/>
      <c r="D778" s="227" t="s">
        <v>181</v>
      </c>
      <c r="E778" s="228" t="s">
        <v>19</v>
      </c>
      <c r="F778" s="229" t="s">
        <v>1092</v>
      </c>
      <c r="G778" s="226"/>
      <c r="H778" s="230">
        <v>1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181</v>
      </c>
      <c r="AU778" s="236" t="s">
        <v>84</v>
      </c>
      <c r="AV778" s="13" t="s">
        <v>84</v>
      </c>
      <c r="AW778" s="13" t="s">
        <v>35</v>
      </c>
      <c r="AX778" s="13" t="s">
        <v>74</v>
      </c>
      <c r="AY778" s="236" t="s">
        <v>170</v>
      </c>
    </row>
    <row r="779" s="14" customFormat="1">
      <c r="A779" s="14"/>
      <c r="B779" s="237"/>
      <c r="C779" s="238"/>
      <c r="D779" s="227" t="s">
        <v>181</v>
      </c>
      <c r="E779" s="239" t="s">
        <v>19</v>
      </c>
      <c r="F779" s="240" t="s">
        <v>184</v>
      </c>
      <c r="G779" s="238"/>
      <c r="H779" s="241">
        <v>7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181</v>
      </c>
      <c r="AU779" s="247" t="s">
        <v>84</v>
      </c>
      <c r="AV779" s="14" t="s">
        <v>177</v>
      </c>
      <c r="AW779" s="14" t="s">
        <v>35</v>
      </c>
      <c r="AX779" s="14" t="s">
        <v>82</v>
      </c>
      <c r="AY779" s="247" t="s">
        <v>170</v>
      </c>
    </row>
    <row r="780" s="2" customFormat="1" ht="24.15" customHeight="1">
      <c r="A780" s="40"/>
      <c r="B780" s="41"/>
      <c r="C780" s="269" t="s">
        <v>1093</v>
      </c>
      <c r="D780" s="269" t="s">
        <v>321</v>
      </c>
      <c r="E780" s="270" t="s">
        <v>1094</v>
      </c>
      <c r="F780" s="271" t="s">
        <v>1095</v>
      </c>
      <c r="G780" s="272" t="s">
        <v>203</v>
      </c>
      <c r="H780" s="273">
        <v>4</v>
      </c>
      <c r="I780" s="274"/>
      <c r="J780" s="275">
        <f>ROUND(I780*H780,2)</f>
        <v>0</v>
      </c>
      <c r="K780" s="271" t="s">
        <v>176</v>
      </c>
      <c r="L780" s="276"/>
      <c r="M780" s="277" t="s">
        <v>19</v>
      </c>
      <c r="N780" s="278" t="s">
        <v>45</v>
      </c>
      <c r="O780" s="86"/>
      <c r="P780" s="216">
        <f>O780*H780</f>
        <v>0</v>
      </c>
      <c r="Q780" s="216">
        <v>0.016</v>
      </c>
      <c r="R780" s="216">
        <f>Q780*H780</f>
        <v>0.064000000000000001</v>
      </c>
      <c r="S780" s="216">
        <v>0</v>
      </c>
      <c r="T780" s="217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8" t="s">
        <v>428</v>
      </c>
      <c r="AT780" s="218" t="s">
        <v>321</v>
      </c>
      <c r="AU780" s="218" t="s">
        <v>84</v>
      </c>
      <c r="AY780" s="19" t="s">
        <v>170</v>
      </c>
      <c r="BE780" s="219">
        <f>IF(N780="základní",J780,0)</f>
        <v>0</v>
      </c>
      <c r="BF780" s="219">
        <f>IF(N780="snížená",J780,0)</f>
        <v>0</v>
      </c>
      <c r="BG780" s="219">
        <f>IF(N780="zákl. přenesená",J780,0)</f>
        <v>0</v>
      </c>
      <c r="BH780" s="219">
        <f>IF(N780="sníž. přenesená",J780,0)</f>
        <v>0</v>
      </c>
      <c r="BI780" s="219">
        <f>IF(N780="nulová",J780,0)</f>
        <v>0</v>
      </c>
      <c r="BJ780" s="19" t="s">
        <v>82</v>
      </c>
      <c r="BK780" s="219">
        <f>ROUND(I780*H780,2)</f>
        <v>0</v>
      </c>
      <c r="BL780" s="19" t="s">
        <v>320</v>
      </c>
      <c r="BM780" s="218" t="s">
        <v>1096</v>
      </c>
    </row>
    <row r="781" s="13" customFormat="1">
      <c r="A781" s="13"/>
      <c r="B781" s="225"/>
      <c r="C781" s="226"/>
      <c r="D781" s="227" t="s">
        <v>181</v>
      </c>
      <c r="E781" s="228" t="s">
        <v>19</v>
      </c>
      <c r="F781" s="229" t="s">
        <v>1090</v>
      </c>
      <c r="G781" s="226"/>
      <c r="H781" s="230">
        <v>1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181</v>
      </c>
      <c r="AU781" s="236" t="s">
        <v>84</v>
      </c>
      <c r="AV781" s="13" t="s">
        <v>84</v>
      </c>
      <c r="AW781" s="13" t="s">
        <v>35</v>
      </c>
      <c r="AX781" s="13" t="s">
        <v>74</v>
      </c>
      <c r="AY781" s="236" t="s">
        <v>170</v>
      </c>
    </row>
    <row r="782" s="13" customFormat="1">
      <c r="A782" s="13"/>
      <c r="B782" s="225"/>
      <c r="C782" s="226"/>
      <c r="D782" s="227" t="s">
        <v>181</v>
      </c>
      <c r="E782" s="228" t="s">
        <v>19</v>
      </c>
      <c r="F782" s="229" t="s">
        <v>1091</v>
      </c>
      <c r="G782" s="226"/>
      <c r="H782" s="230">
        <v>2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181</v>
      </c>
      <c r="AU782" s="236" t="s">
        <v>84</v>
      </c>
      <c r="AV782" s="13" t="s">
        <v>84</v>
      </c>
      <c r="AW782" s="13" t="s">
        <v>35</v>
      </c>
      <c r="AX782" s="13" t="s">
        <v>74</v>
      </c>
      <c r="AY782" s="236" t="s">
        <v>170</v>
      </c>
    </row>
    <row r="783" s="13" customFormat="1">
      <c r="A783" s="13"/>
      <c r="B783" s="225"/>
      <c r="C783" s="226"/>
      <c r="D783" s="227" t="s">
        <v>181</v>
      </c>
      <c r="E783" s="228" t="s">
        <v>19</v>
      </c>
      <c r="F783" s="229" t="s">
        <v>1092</v>
      </c>
      <c r="G783" s="226"/>
      <c r="H783" s="230">
        <v>1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181</v>
      </c>
      <c r="AU783" s="236" t="s">
        <v>84</v>
      </c>
      <c r="AV783" s="13" t="s">
        <v>84</v>
      </c>
      <c r="AW783" s="13" t="s">
        <v>35</v>
      </c>
      <c r="AX783" s="13" t="s">
        <v>74</v>
      </c>
      <c r="AY783" s="236" t="s">
        <v>170</v>
      </c>
    </row>
    <row r="784" s="14" customFormat="1">
      <c r="A784" s="14"/>
      <c r="B784" s="237"/>
      <c r="C784" s="238"/>
      <c r="D784" s="227" t="s">
        <v>181</v>
      </c>
      <c r="E784" s="239" t="s">
        <v>19</v>
      </c>
      <c r="F784" s="240" t="s">
        <v>184</v>
      </c>
      <c r="G784" s="238"/>
      <c r="H784" s="241">
        <v>4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7" t="s">
        <v>181</v>
      </c>
      <c r="AU784" s="247" t="s">
        <v>84</v>
      </c>
      <c r="AV784" s="14" t="s">
        <v>177</v>
      </c>
      <c r="AW784" s="14" t="s">
        <v>35</v>
      </c>
      <c r="AX784" s="14" t="s">
        <v>82</v>
      </c>
      <c r="AY784" s="247" t="s">
        <v>170</v>
      </c>
    </row>
    <row r="785" s="2" customFormat="1" ht="24.15" customHeight="1">
      <c r="A785" s="40"/>
      <c r="B785" s="41"/>
      <c r="C785" s="269" t="s">
        <v>1097</v>
      </c>
      <c r="D785" s="269" t="s">
        <v>321</v>
      </c>
      <c r="E785" s="270" t="s">
        <v>1098</v>
      </c>
      <c r="F785" s="271" t="s">
        <v>1099</v>
      </c>
      <c r="G785" s="272" t="s">
        <v>203</v>
      </c>
      <c r="H785" s="273">
        <v>2</v>
      </c>
      <c r="I785" s="274"/>
      <c r="J785" s="275">
        <f>ROUND(I785*H785,2)</f>
        <v>0</v>
      </c>
      <c r="K785" s="271" t="s">
        <v>176</v>
      </c>
      <c r="L785" s="276"/>
      <c r="M785" s="277" t="s">
        <v>19</v>
      </c>
      <c r="N785" s="278" t="s">
        <v>45</v>
      </c>
      <c r="O785" s="86"/>
      <c r="P785" s="216">
        <f>O785*H785</f>
        <v>0</v>
      </c>
      <c r="Q785" s="216">
        <v>0.014500000000000001</v>
      </c>
      <c r="R785" s="216">
        <f>Q785*H785</f>
        <v>0.029000000000000001</v>
      </c>
      <c r="S785" s="216">
        <v>0</v>
      </c>
      <c r="T785" s="217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8" t="s">
        <v>428</v>
      </c>
      <c r="AT785" s="218" t="s">
        <v>321</v>
      </c>
      <c r="AU785" s="218" t="s">
        <v>84</v>
      </c>
      <c r="AY785" s="19" t="s">
        <v>170</v>
      </c>
      <c r="BE785" s="219">
        <f>IF(N785="základní",J785,0)</f>
        <v>0</v>
      </c>
      <c r="BF785" s="219">
        <f>IF(N785="snížená",J785,0)</f>
        <v>0</v>
      </c>
      <c r="BG785" s="219">
        <f>IF(N785="zákl. přenesená",J785,0)</f>
        <v>0</v>
      </c>
      <c r="BH785" s="219">
        <f>IF(N785="sníž. přenesená",J785,0)</f>
        <v>0</v>
      </c>
      <c r="BI785" s="219">
        <f>IF(N785="nulová",J785,0)</f>
        <v>0</v>
      </c>
      <c r="BJ785" s="19" t="s">
        <v>82</v>
      </c>
      <c r="BK785" s="219">
        <f>ROUND(I785*H785,2)</f>
        <v>0</v>
      </c>
      <c r="BL785" s="19" t="s">
        <v>320</v>
      </c>
      <c r="BM785" s="218" t="s">
        <v>1100</v>
      </c>
    </row>
    <row r="786" s="13" customFormat="1">
      <c r="A786" s="13"/>
      <c r="B786" s="225"/>
      <c r="C786" s="226"/>
      <c r="D786" s="227" t="s">
        <v>181</v>
      </c>
      <c r="E786" s="228" t="s">
        <v>19</v>
      </c>
      <c r="F786" s="229" t="s">
        <v>1011</v>
      </c>
      <c r="G786" s="226"/>
      <c r="H786" s="230">
        <v>1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181</v>
      </c>
      <c r="AU786" s="236" t="s">
        <v>84</v>
      </c>
      <c r="AV786" s="13" t="s">
        <v>84</v>
      </c>
      <c r="AW786" s="13" t="s">
        <v>35</v>
      </c>
      <c r="AX786" s="13" t="s">
        <v>74</v>
      </c>
      <c r="AY786" s="236" t="s">
        <v>170</v>
      </c>
    </row>
    <row r="787" s="13" customFormat="1">
      <c r="A787" s="13"/>
      <c r="B787" s="225"/>
      <c r="C787" s="226"/>
      <c r="D787" s="227" t="s">
        <v>181</v>
      </c>
      <c r="E787" s="228" t="s">
        <v>19</v>
      </c>
      <c r="F787" s="229" t="s">
        <v>1012</v>
      </c>
      <c r="G787" s="226"/>
      <c r="H787" s="230">
        <v>1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181</v>
      </c>
      <c r="AU787" s="236" t="s">
        <v>84</v>
      </c>
      <c r="AV787" s="13" t="s">
        <v>84</v>
      </c>
      <c r="AW787" s="13" t="s">
        <v>35</v>
      </c>
      <c r="AX787" s="13" t="s">
        <v>74</v>
      </c>
      <c r="AY787" s="236" t="s">
        <v>170</v>
      </c>
    </row>
    <row r="788" s="14" customFormat="1">
      <c r="A788" s="14"/>
      <c r="B788" s="237"/>
      <c r="C788" s="238"/>
      <c r="D788" s="227" t="s">
        <v>181</v>
      </c>
      <c r="E788" s="239" t="s">
        <v>19</v>
      </c>
      <c r="F788" s="240" t="s">
        <v>184</v>
      </c>
      <c r="G788" s="238"/>
      <c r="H788" s="241">
        <v>2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181</v>
      </c>
      <c r="AU788" s="247" t="s">
        <v>84</v>
      </c>
      <c r="AV788" s="14" t="s">
        <v>177</v>
      </c>
      <c r="AW788" s="14" t="s">
        <v>35</v>
      </c>
      <c r="AX788" s="14" t="s">
        <v>82</v>
      </c>
      <c r="AY788" s="247" t="s">
        <v>170</v>
      </c>
    </row>
    <row r="789" s="2" customFormat="1" ht="24.15" customHeight="1">
      <c r="A789" s="40"/>
      <c r="B789" s="41"/>
      <c r="C789" s="269" t="s">
        <v>1101</v>
      </c>
      <c r="D789" s="269" t="s">
        <v>321</v>
      </c>
      <c r="E789" s="270" t="s">
        <v>1102</v>
      </c>
      <c r="F789" s="271" t="s">
        <v>1103</v>
      </c>
      <c r="G789" s="272" t="s">
        <v>203</v>
      </c>
      <c r="H789" s="273">
        <v>1</v>
      </c>
      <c r="I789" s="274"/>
      <c r="J789" s="275">
        <f>ROUND(I789*H789,2)</f>
        <v>0</v>
      </c>
      <c r="K789" s="271" t="s">
        <v>176</v>
      </c>
      <c r="L789" s="276"/>
      <c r="M789" s="277" t="s">
        <v>19</v>
      </c>
      <c r="N789" s="278" t="s">
        <v>45</v>
      </c>
      <c r="O789" s="86"/>
      <c r="P789" s="216">
        <f>O789*H789</f>
        <v>0</v>
      </c>
      <c r="Q789" s="216">
        <v>0.02</v>
      </c>
      <c r="R789" s="216">
        <f>Q789*H789</f>
        <v>0.02</v>
      </c>
      <c r="S789" s="216">
        <v>0</v>
      </c>
      <c r="T789" s="21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8" t="s">
        <v>428</v>
      </c>
      <c r="AT789" s="218" t="s">
        <v>321</v>
      </c>
      <c r="AU789" s="218" t="s">
        <v>84</v>
      </c>
      <c r="AY789" s="19" t="s">
        <v>170</v>
      </c>
      <c r="BE789" s="219">
        <f>IF(N789="základní",J789,0)</f>
        <v>0</v>
      </c>
      <c r="BF789" s="219">
        <f>IF(N789="snížená",J789,0)</f>
        <v>0</v>
      </c>
      <c r="BG789" s="219">
        <f>IF(N789="zákl. přenesená",J789,0)</f>
        <v>0</v>
      </c>
      <c r="BH789" s="219">
        <f>IF(N789="sníž. přenesená",J789,0)</f>
        <v>0</v>
      </c>
      <c r="BI789" s="219">
        <f>IF(N789="nulová",J789,0)</f>
        <v>0</v>
      </c>
      <c r="BJ789" s="19" t="s">
        <v>82</v>
      </c>
      <c r="BK789" s="219">
        <f>ROUND(I789*H789,2)</f>
        <v>0</v>
      </c>
      <c r="BL789" s="19" t="s">
        <v>320</v>
      </c>
      <c r="BM789" s="218" t="s">
        <v>1104</v>
      </c>
    </row>
    <row r="790" s="13" customFormat="1">
      <c r="A790" s="13"/>
      <c r="B790" s="225"/>
      <c r="C790" s="226"/>
      <c r="D790" s="227" t="s">
        <v>181</v>
      </c>
      <c r="E790" s="228" t="s">
        <v>19</v>
      </c>
      <c r="F790" s="229" t="s">
        <v>1010</v>
      </c>
      <c r="G790" s="226"/>
      <c r="H790" s="230">
        <v>1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181</v>
      </c>
      <c r="AU790" s="236" t="s">
        <v>84</v>
      </c>
      <c r="AV790" s="13" t="s">
        <v>84</v>
      </c>
      <c r="AW790" s="13" t="s">
        <v>35</v>
      </c>
      <c r="AX790" s="13" t="s">
        <v>74</v>
      </c>
      <c r="AY790" s="236" t="s">
        <v>170</v>
      </c>
    </row>
    <row r="791" s="14" customFormat="1">
      <c r="A791" s="14"/>
      <c r="B791" s="237"/>
      <c r="C791" s="238"/>
      <c r="D791" s="227" t="s">
        <v>181</v>
      </c>
      <c r="E791" s="239" t="s">
        <v>19</v>
      </c>
      <c r="F791" s="240" t="s">
        <v>184</v>
      </c>
      <c r="G791" s="238"/>
      <c r="H791" s="241">
        <v>1</v>
      </c>
      <c r="I791" s="242"/>
      <c r="J791" s="238"/>
      <c r="K791" s="238"/>
      <c r="L791" s="243"/>
      <c r="M791" s="244"/>
      <c r="N791" s="245"/>
      <c r="O791" s="245"/>
      <c r="P791" s="245"/>
      <c r="Q791" s="245"/>
      <c r="R791" s="245"/>
      <c r="S791" s="245"/>
      <c r="T791" s="24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7" t="s">
        <v>181</v>
      </c>
      <c r="AU791" s="247" t="s">
        <v>84</v>
      </c>
      <c r="AV791" s="14" t="s">
        <v>177</v>
      </c>
      <c r="AW791" s="14" t="s">
        <v>35</v>
      </c>
      <c r="AX791" s="14" t="s">
        <v>82</v>
      </c>
      <c r="AY791" s="247" t="s">
        <v>170</v>
      </c>
    </row>
    <row r="792" s="2" customFormat="1" ht="24.15" customHeight="1">
      <c r="A792" s="40"/>
      <c r="B792" s="41"/>
      <c r="C792" s="207" t="s">
        <v>1105</v>
      </c>
      <c r="D792" s="207" t="s">
        <v>173</v>
      </c>
      <c r="E792" s="208" t="s">
        <v>1106</v>
      </c>
      <c r="F792" s="209" t="s">
        <v>1107</v>
      </c>
      <c r="G792" s="210" t="s">
        <v>203</v>
      </c>
      <c r="H792" s="211">
        <v>2</v>
      </c>
      <c r="I792" s="212"/>
      <c r="J792" s="213">
        <f>ROUND(I792*H792,2)</f>
        <v>0</v>
      </c>
      <c r="K792" s="209" t="s">
        <v>176</v>
      </c>
      <c r="L792" s="46"/>
      <c r="M792" s="214" t="s">
        <v>19</v>
      </c>
      <c r="N792" s="215" t="s">
        <v>45</v>
      </c>
      <c r="O792" s="86"/>
      <c r="P792" s="216">
        <f>O792*H792</f>
        <v>0</v>
      </c>
      <c r="Q792" s="216">
        <v>0</v>
      </c>
      <c r="R792" s="216">
        <f>Q792*H792</f>
        <v>0</v>
      </c>
      <c r="S792" s="216">
        <v>0</v>
      </c>
      <c r="T792" s="217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18" t="s">
        <v>320</v>
      </c>
      <c r="AT792" s="218" t="s">
        <v>173</v>
      </c>
      <c r="AU792" s="218" t="s">
        <v>84</v>
      </c>
      <c r="AY792" s="19" t="s">
        <v>170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19" t="s">
        <v>82</v>
      </c>
      <c r="BK792" s="219">
        <f>ROUND(I792*H792,2)</f>
        <v>0</v>
      </c>
      <c r="BL792" s="19" t="s">
        <v>320</v>
      </c>
      <c r="BM792" s="218" t="s">
        <v>1108</v>
      </c>
    </row>
    <row r="793" s="2" customFormat="1">
      <c r="A793" s="40"/>
      <c r="B793" s="41"/>
      <c r="C793" s="42"/>
      <c r="D793" s="220" t="s">
        <v>179</v>
      </c>
      <c r="E793" s="42"/>
      <c r="F793" s="221" t="s">
        <v>1109</v>
      </c>
      <c r="G793" s="42"/>
      <c r="H793" s="42"/>
      <c r="I793" s="222"/>
      <c r="J793" s="42"/>
      <c r="K793" s="42"/>
      <c r="L793" s="46"/>
      <c r="M793" s="223"/>
      <c r="N793" s="224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179</v>
      </c>
      <c r="AU793" s="19" t="s">
        <v>84</v>
      </c>
    </row>
    <row r="794" s="13" customFormat="1">
      <c r="A794" s="13"/>
      <c r="B794" s="225"/>
      <c r="C794" s="226"/>
      <c r="D794" s="227" t="s">
        <v>181</v>
      </c>
      <c r="E794" s="228" t="s">
        <v>19</v>
      </c>
      <c r="F794" s="229" t="s">
        <v>1110</v>
      </c>
      <c r="G794" s="226"/>
      <c r="H794" s="230">
        <v>2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181</v>
      </c>
      <c r="AU794" s="236" t="s">
        <v>84</v>
      </c>
      <c r="AV794" s="13" t="s">
        <v>84</v>
      </c>
      <c r="AW794" s="13" t="s">
        <v>35</v>
      </c>
      <c r="AX794" s="13" t="s">
        <v>74</v>
      </c>
      <c r="AY794" s="236" t="s">
        <v>170</v>
      </c>
    </row>
    <row r="795" s="14" customFormat="1">
      <c r="A795" s="14"/>
      <c r="B795" s="237"/>
      <c r="C795" s="238"/>
      <c r="D795" s="227" t="s">
        <v>181</v>
      </c>
      <c r="E795" s="239" t="s">
        <v>19</v>
      </c>
      <c r="F795" s="240" t="s">
        <v>184</v>
      </c>
      <c r="G795" s="238"/>
      <c r="H795" s="241">
        <v>2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181</v>
      </c>
      <c r="AU795" s="247" t="s">
        <v>84</v>
      </c>
      <c r="AV795" s="14" t="s">
        <v>177</v>
      </c>
      <c r="AW795" s="14" t="s">
        <v>35</v>
      </c>
      <c r="AX795" s="14" t="s">
        <v>82</v>
      </c>
      <c r="AY795" s="247" t="s">
        <v>170</v>
      </c>
    </row>
    <row r="796" s="2" customFormat="1" ht="16.5" customHeight="1">
      <c r="A796" s="40"/>
      <c r="B796" s="41"/>
      <c r="C796" s="269" t="s">
        <v>1111</v>
      </c>
      <c r="D796" s="269" t="s">
        <v>321</v>
      </c>
      <c r="E796" s="270" t="s">
        <v>1112</v>
      </c>
      <c r="F796" s="271" t="s">
        <v>1113</v>
      </c>
      <c r="G796" s="272" t="s">
        <v>203</v>
      </c>
      <c r="H796" s="273">
        <v>2</v>
      </c>
      <c r="I796" s="274"/>
      <c r="J796" s="275">
        <f>ROUND(I796*H796,2)</f>
        <v>0</v>
      </c>
      <c r="K796" s="271" t="s">
        <v>176</v>
      </c>
      <c r="L796" s="276"/>
      <c r="M796" s="277" t="s">
        <v>19</v>
      </c>
      <c r="N796" s="278" t="s">
        <v>45</v>
      </c>
      <c r="O796" s="86"/>
      <c r="P796" s="216">
        <f>O796*H796</f>
        <v>0</v>
      </c>
      <c r="Q796" s="216">
        <v>0.0023999999999999998</v>
      </c>
      <c r="R796" s="216">
        <f>Q796*H796</f>
        <v>0.0047999999999999996</v>
      </c>
      <c r="S796" s="216">
        <v>0</v>
      </c>
      <c r="T796" s="217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18" t="s">
        <v>428</v>
      </c>
      <c r="AT796" s="218" t="s">
        <v>321</v>
      </c>
      <c r="AU796" s="218" t="s">
        <v>84</v>
      </c>
      <c r="AY796" s="19" t="s">
        <v>170</v>
      </c>
      <c r="BE796" s="219">
        <f>IF(N796="základní",J796,0)</f>
        <v>0</v>
      </c>
      <c r="BF796" s="219">
        <f>IF(N796="snížená",J796,0)</f>
        <v>0</v>
      </c>
      <c r="BG796" s="219">
        <f>IF(N796="zákl. přenesená",J796,0)</f>
        <v>0</v>
      </c>
      <c r="BH796" s="219">
        <f>IF(N796="sníž. přenesená",J796,0)</f>
        <v>0</v>
      </c>
      <c r="BI796" s="219">
        <f>IF(N796="nulová",J796,0)</f>
        <v>0</v>
      </c>
      <c r="BJ796" s="19" t="s">
        <v>82</v>
      </c>
      <c r="BK796" s="219">
        <f>ROUND(I796*H796,2)</f>
        <v>0</v>
      </c>
      <c r="BL796" s="19" t="s">
        <v>320</v>
      </c>
      <c r="BM796" s="218" t="s">
        <v>1114</v>
      </c>
    </row>
    <row r="797" s="2" customFormat="1" ht="24.15" customHeight="1">
      <c r="A797" s="40"/>
      <c r="B797" s="41"/>
      <c r="C797" s="207" t="s">
        <v>1115</v>
      </c>
      <c r="D797" s="207" t="s">
        <v>173</v>
      </c>
      <c r="E797" s="208" t="s">
        <v>1116</v>
      </c>
      <c r="F797" s="209" t="s">
        <v>1117</v>
      </c>
      <c r="G797" s="210" t="s">
        <v>203</v>
      </c>
      <c r="H797" s="211">
        <v>6</v>
      </c>
      <c r="I797" s="212"/>
      <c r="J797" s="213">
        <f>ROUND(I797*H797,2)</f>
        <v>0</v>
      </c>
      <c r="K797" s="209" t="s">
        <v>176</v>
      </c>
      <c r="L797" s="46"/>
      <c r="M797" s="214" t="s">
        <v>19</v>
      </c>
      <c r="N797" s="215" t="s">
        <v>45</v>
      </c>
      <c r="O797" s="86"/>
      <c r="P797" s="216">
        <f>O797*H797</f>
        <v>0</v>
      </c>
      <c r="Q797" s="216">
        <v>0</v>
      </c>
      <c r="R797" s="216">
        <f>Q797*H797</f>
        <v>0</v>
      </c>
      <c r="S797" s="216">
        <v>0.024</v>
      </c>
      <c r="T797" s="217">
        <f>S797*H797</f>
        <v>0.14400000000000002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8" t="s">
        <v>320</v>
      </c>
      <c r="AT797" s="218" t="s">
        <v>173</v>
      </c>
      <c r="AU797" s="218" t="s">
        <v>84</v>
      </c>
      <c r="AY797" s="19" t="s">
        <v>170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19" t="s">
        <v>82</v>
      </c>
      <c r="BK797" s="219">
        <f>ROUND(I797*H797,2)</f>
        <v>0</v>
      </c>
      <c r="BL797" s="19" t="s">
        <v>320</v>
      </c>
      <c r="BM797" s="218" t="s">
        <v>1118</v>
      </c>
    </row>
    <row r="798" s="2" customFormat="1">
      <c r="A798" s="40"/>
      <c r="B798" s="41"/>
      <c r="C798" s="42"/>
      <c r="D798" s="220" t="s">
        <v>179</v>
      </c>
      <c r="E798" s="42"/>
      <c r="F798" s="221" t="s">
        <v>1119</v>
      </c>
      <c r="G798" s="42"/>
      <c r="H798" s="42"/>
      <c r="I798" s="222"/>
      <c r="J798" s="42"/>
      <c r="K798" s="42"/>
      <c r="L798" s="46"/>
      <c r="M798" s="223"/>
      <c r="N798" s="224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179</v>
      </c>
      <c r="AU798" s="19" t="s">
        <v>84</v>
      </c>
    </row>
    <row r="799" s="2" customFormat="1" ht="44.25" customHeight="1">
      <c r="A799" s="40"/>
      <c r="B799" s="41"/>
      <c r="C799" s="207" t="s">
        <v>1120</v>
      </c>
      <c r="D799" s="207" t="s">
        <v>173</v>
      </c>
      <c r="E799" s="208" t="s">
        <v>1121</v>
      </c>
      <c r="F799" s="209" t="s">
        <v>1122</v>
      </c>
      <c r="G799" s="210" t="s">
        <v>203</v>
      </c>
      <c r="H799" s="211">
        <v>2</v>
      </c>
      <c r="I799" s="212"/>
      <c r="J799" s="213">
        <f>ROUND(I799*H799,2)</f>
        <v>0</v>
      </c>
      <c r="K799" s="209" t="s">
        <v>176</v>
      </c>
      <c r="L799" s="46"/>
      <c r="M799" s="214" t="s">
        <v>19</v>
      </c>
      <c r="N799" s="215" t="s">
        <v>45</v>
      </c>
      <c r="O799" s="86"/>
      <c r="P799" s="216">
        <f>O799*H799</f>
        <v>0</v>
      </c>
      <c r="Q799" s="216">
        <v>0</v>
      </c>
      <c r="R799" s="216">
        <f>Q799*H799</f>
        <v>0</v>
      </c>
      <c r="S799" s="216">
        <v>0</v>
      </c>
      <c r="T799" s="217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18" t="s">
        <v>320</v>
      </c>
      <c r="AT799" s="218" t="s">
        <v>173</v>
      </c>
      <c r="AU799" s="218" t="s">
        <v>84</v>
      </c>
      <c r="AY799" s="19" t="s">
        <v>170</v>
      </c>
      <c r="BE799" s="219">
        <f>IF(N799="základní",J799,0)</f>
        <v>0</v>
      </c>
      <c r="BF799" s="219">
        <f>IF(N799="snížená",J799,0)</f>
        <v>0</v>
      </c>
      <c r="BG799" s="219">
        <f>IF(N799="zákl. přenesená",J799,0)</f>
        <v>0</v>
      </c>
      <c r="BH799" s="219">
        <f>IF(N799="sníž. přenesená",J799,0)</f>
        <v>0</v>
      </c>
      <c r="BI799" s="219">
        <f>IF(N799="nulová",J799,0)</f>
        <v>0</v>
      </c>
      <c r="BJ799" s="19" t="s">
        <v>82</v>
      </c>
      <c r="BK799" s="219">
        <f>ROUND(I799*H799,2)</f>
        <v>0</v>
      </c>
      <c r="BL799" s="19" t="s">
        <v>320</v>
      </c>
      <c r="BM799" s="218" t="s">
        <v>1123</v>
      </c>
    </row>
    <row r="800" s="2" customFormat="1">
      <c r="A800" s="40"/>
      <c r="B800" s="41"/>
      <c r="C800" s="42"/>
      <c r="D800" s="220" t="s">
        <v>179</v>
      </c>
      <c r="E800" s="42"/>
      <c r="F800" s="221" t="s">
        <v>1124</v>
      </c>
      <c r="G800" s="42"/>
      <c r="H800" s="42"/>
      <c r="I800" s="222"/>
      <c r="J800" s="42"/>
      <c r="K800" s="42"/>
      <c r="L800" s="46"/>
      <c r="M800" s="223"/>
      <c r="N800" s="224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179</v>
      </c>
      <c r="AU800" s="19" t="s">
        <v>84</v>
      </c>
    </row>
    <row r="801" s="13" customFormat="1">
      <c r="A801" s="13"/>
      <c r="B801" s="225"/>
      <c r="C801" s="226"/>
      <c r="D801" s="227" t="s">
        <v>181</v>
      </c>
      <c r="E801" s="228" t="s">
        <v>19</v>
      </c>
      <c r="F801" s="229" t="s">
        <v>1125</v>
      </c>
      <c r="G801" s="226"/>
      <c r="H801" s="230">
        <v>2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6" t="s">
        <v>181</v>
      </c>
      <c r="AU801" s="236" t="s">
        <v>84</v>
      </c>
      <c r="AV801" s="13" t="s">
        <v>84</v>
      </c>
      <c r="AW801" s="13" t="s">
        <v>35</v>
      </c>
      <c r="AX801" s="13" t="s">
        <v>74</v>
      </c>
      <c r="AY801" s="236" t="s">
        <v>170</v>
      </c>
    </row>
    <row r="802" s="14" customFormat="1">
      <c r="A802" s="14"/>
      <c r="B802" s="237"/>
      <c r="C802" s="238"/>
      <c r="D802" s="227" t="s">
        <v>181</v>
      </c>
      <c r="E802" s="239" t="s">
        <v>19</v>
      </c>
      <c r="F802" s="240" t="s">
        <v>184</v>
      </c>
      <c r="G802" s="238"/>
      <c r="H802" s="241">
        <v>2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7" t="s">
        <v>181</v>
      </c>
      <c r="AU802" s="247" t="s">
        <v>84</v>
      </c>
      <c r="AV802" s="14" t="s">
        <v>177</v>
      </c>
      <c r="AW802" s="14" t="s">
        <v>35</v>
      </c>
      <c r="AX802" s="14" t="s">
        <v>82</v>
      </c>
      <c r="AY802" s="247" t="s">
        <v>170</v>
      </c>
    </row>
    <row r="803" s="2" customFormat="1" ht="24.15" customHeight="1">
      <c r="A803" s="40"/>
      <c r="B803" s="41"/>
      <c r="C803" s="269" t="s">
        <v>1126</v>
      </c>
      <c r="D803" s="269" t="s">
        <v>321</v>
      </c>
      <c r="E803" s="270" t="s">
        <v>1127</v>
      </c>
      <c r="F803" s="271" t="s">
        <v>1128</v>
      </c>
      <c r="G803" s="272" t="s">
        <v>115</v>
      </c>
      <c r="H803" s="273">
        <v>3.1499999999999999</v>
      </c>
      <c r="I803" s="274"/>
      <c r="J803" s="275">
        <f>ROUND(I803*H803,2)</f>
        <v>0</v>
      </c>
      <c r="K803" s="271" t="s">
        <v>176</v>
      </c>
      <c r="L803" s="276"/>
      <c r="M803" s="277" t="s">
        <v>19</v>
      </c>
      <c r="N803" s="278" t="s">
        <v>45</v>
      </c>
      <c r="O803" s="86"/>
      <c r="P803" s="216">
        <f>O803*H803</f>
        <v>0</v>
      </c>
      <c r="Q803" s="216">
        <v>0.0030000000000000001</v>
      </c>
      <c r="R803" s="216">
        <f>Q803*H803</f>
        <v>0.0094500000000000001</v>
      </c>
      <c r="S803" s="216">
        <v>0</v>
      </c>
      <c r="T803" s="217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18" t="s">
        <v>428</v>
      </c>
      <c r="AT803" s="218" t="s">
        <v>321</v>
      </c>
      <c r="AU803" s="218" t="s">
        <v>84</v>
      </c>
      <c r="AY803" s="19" t="s">
        <v>170</v>
      </c>
      <c r="BE803" s="219">
        <f>IF(N803="základní",J803,0)</f>
        <v>0</v>
      </c>
      <c r="BF803" s="219">
        <f>IF(N803="snížená",J803,0)</f>
        <v>0</v>
      </c>
      <c r="BG803" s="219">
        <f>IF(N803="zákl. přenesená",J803,0)</f>
        <v>0</v>
      </c>
      <c r="BH803" s="219">
        <f>IF(N803="sníž. přenesená",J803,0)</f>
        <v>0</v>
      </c>
      <c r="BI803" s="219">
        <f>IF(N803="nulová",J803,0)</f>
        <v>0</v>
      </c>
      <c r="BJ803" s="19" t="s">
        <v>82</v>
      </c>
      <c r="BK803" s="219">
        <f>ROUND(I803*H803,2)</f>
        <v>0</v>
      </c>
      <c r="BL803" s="19" t="s">
        <v>320</v>
      </c>
      <c r="BM803" s="218" t="s">
        <v>1129</v>
      </c>
    </row>
    <row r="804" s="13" customFormat="1">
      <c r="A804" s="13"/>
      <c r="B804" s="225"/>
      <c r="C804" s="226"/>
      <c r="D804" s="227" t="s">
        <v>181</v>
      </c>
      <c r="E804" s="228" t="s">
        <v>19</v>
      </c>
      <c r="F804" s="229" t="s">
        <v>1051</v>
      </c>
      <c r="G804" s="226"/>
      <c r="H804" s="230">
        <v>3.1499999999999999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181</v>
      </c>
      <c r="AU804" s="236" t="s">
        <v>84</v>
      </c>
      <c r="AV804" s="13" t="s">
        <v>84</v>
      </c>
      <c r="AW804" s="13" t="s">
        <v>35</v>
      </c>
      <c r="AX804" s="13" t="s">
        <v>74</v>
      </c>
      <c r="AY804" s="236" t="s">
        <v>170</v>
      </c>
    </row>
    <row r="805" s="14" customFormat="1">
      <c r="A805" s="14"/>
      <c r="B805" s="237"/>
      <c r="C805" s="238"/>
      <c r="D805" s="227" t="s">
        <v>181</v>
      </c>
      <c r="E805" s="239" t="s">
        <v>19</v>
      </c>
      <c r="F805" s="240" t="s">
        <v>184</v>
      </c>
      <c r="G805" s="238"/>
      <c r="H805" s="241">
        <v>3.1499999999999999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181</v>
      </c>
      <c r="AU805" s="247" t="s">
        <v>84</v>
      </c>
      <c r="AV805" s="14" t="s">
        <v>177</v>
      </c>
      <c r="AW805" s="14" t="s">
        <v>35</v>
      </c>
      <c r="AX805" s="14" t="s">
        <v>82</v>
      </c>
      <c r="AY805" s="247" t="s">
        <v>170</v>
      </c>
    </row>
    <row r="806" s="2" customFormat="1" ht="24.15" customHeight="1">
      <c r="A806" s="40"/>
      <c r="B806" s="41"/>
      <c r="C806" s="269" t="s">
        <v>1130</v>
      </c>
      <c r="D806" s="269" t="s">
        <v>321</v>
      </c>
      <c r="E806" s="270" t="s">
        <v>1131</v>
      </c>
      <c r="F806" s="271" t="s">
        <v>1132</v>
      </c>
      <c r="G806" s="272" t="s">
        <v>203</v>
      </c>
      <c r="H806" s="273">
        <v>4</v>
      </c>
      <c r="I806" s="274"/>
      <c r="J806" s="275">
        <f>ROUND(I806*H806,2)</f>
        <v>0</v>
      </c>
      <c r="K806" s="271" t="s">
        <v>176</v>
      </c>
      <c r="L806" s="276"/>
      <c r="M806" s="277" t="s">
        <v>19</v>
      </c>
      <c r="N806" s="278" t="s">
        <v>45</v>
      </c>
      <c r="O806" s="86"/>
      <c r="P806" s="216">
        <f>O806*H806</f>
        <v>0</v>
      </c>
      <c r="Q806" s="216">
        <v>6.0000000000000002E-05</v>
      </c>
      <c r="R806" s="216">
        <f>Q806*H806</f>
        <v>0.00024000000000000001</v>
      </c>
      <c r="S806" s="216">
        <v>0</v>
      </c>
      <c r="T806" s="217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8" t="s">
        <v>428</v>
      </c>
      <c r="AT806" s="218" t="s">
        <v>321</v>
      </c>
      <c r="AU806" s="218" t="s">
        <v>84</v>
      </c>
      <c r="AY806" s="19" t="s">
        <v>170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19" t="s">
        <v>82</v>
      </c>
      <c r="BK806" s="219">
        <f>ROUND(I806*H806,2)</f>
        <v>0</v>
      </c>
      <c r="BL806" s="19" t="s">
        <v>320</v>
      </c>
      <c r="BM806" s="218" t="s">
        <v>1133</v>
      </c>
    </row>
    <row r="807" s="2" customFormat="1" ht="44.25" customHeight="1">
      <c r="A807" s="40"/>
      <c r="B807" s="41"/>
      <c r="C807" s="207" t="s">
        <v>1134</v>
      </c>
      <c r="D807" s="207" t="s">
        <v>173</v>
      </c>
      <c r="E807" s="208" t="s">
        <v>1135</v>
      </c>
      <c r="F807" s="209" t="s">
        <v>1136</v>
      </c>
      <c r="G807" s="210" t="s">
        <v>586</v>
      </c>
      <c r="H807" s="279"/>
      <c r="I807" s="212"/>
      <c r="J807" s="213">
        <f>ROUND(I807*H807,2)</f>
        <v>0</v>
      </c>
      <c r="K807" s="209" t="s">
        <v>176</v>
      </c>
      <c r="L807" s="46"/>
      <c r="M807" s="214" t="s">
        <v>19</v>
      </c>
      <c r="N807" s="215" t="s">
        <v>45</v>
      </c>
      <c r="O807" s="86"/>
      <c r="P807" s="216">
        <f>O807*H807</f>
        <v>0</v>
      </c>
      <c r="Q807" s="216">
        <v>0</v>
      </c>
      <c r="R807" s="216">
        <f>Q807*H807</f>
        <v>0</v>
      </c>
      <c r="S807" s="216">
        <v>0</v>
      </c>
      <c r="T807" s="21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8" t="s">
        <v>320</v>
      </c>
      <c r="AT807" s="218" t="s">
        <v>173</v>
      </c>
      <c r="AU807" s="218" t="s">
        <v>84</v>
      </c>
      <c r="AY807" s="19" t="s">
        <v>170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19" t="s">
        <v>82</v>
      </c>
      <c r="BK807" s="219">
        <f>ROUND(I807*H807,2)</f>
        <v>0</v>
      </c>
      <c r="BL807" s="19" t="s">
        <v>320</v>
      </c>
      <c r="BM807" s="218" t="s">
        <v>1137</v>
      </c>
    </row>
    <row r="808" s="2" customFormat="1">
      <c r="A808" s="40"/>
      <c r="B808" s="41"/>
      <c r="C808" s="42"/>
      <c r="D808" s="220" t="s">
        <v>179</v>
      </c>
      <c r="E808" s="42"/>
      <c r="F808" s="221" t="s">
        <v>1138</v>
      </c>
      <c r="G808" s="42"/>
      <c r="H808" s="42"/>
      <c r="I808" s="222"/>
      <c r="J808" s="42"/>
      <c r="K808" s="42"/>
      <c r="L808" s="46"/>
      <c r="M808" s="223"/>
      <c r="N808" s="224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179</v>
      </c>
      <c r="AU808" s="19" t="s">
        <v>84</v>
      </c>
    </row>
    <row r="809" s="12" customFormat="1" ht="22.8" customHeight="1">
      <c r="A809" s="12"/>
      <c r="B809" s="191"/>
      <c r="C809" s="192"/>
      <c r="D809" s="193" t="s">
        <v>73</v>
      </c>
      <c r="E809" s="205" t="s">
        <v>1139</v>
      </c>
      <c r="F809" s="205" t="s">
        <v>1140</v>
      </c>
      <c r="G809" s="192"/>
      <c r="H809" s="192"/>
      <c r="I809" s="195"/>
      <c r="J809" s="206">
        <f>BK809</f>
        <v>0</v>
      </c>
      <c r="K809" s="192"/>
      <c r="L809" s="197"/>
      <c r="M809" s="198"/>
      <c r="N809" s="199"/>
      <c r="O809" s="199"/>
      <c r="P809" s="200">
        <f>SUM(P810:P853)</f>
        <v>0</v>
      </c>
      <c r="Q809" s="199"/>
      <c r="R809" s="200">
        <f>SUM(R810:R853)</f>
        <v>0.28819211999999994</v>
      </c>
      <c r="S809" s="199"/>
      <c r="T809" s="201">
        <f>SUM(T810:T853)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02" t="s">
        <v>84</v>
      </c>
      <c r="AT809" s="203" t="s">
        <v>73</v>
      </c>
      <c r="AU809" s="203" t="s">
        <v>82</v>
      </c>
      <c r="AY809" s="202" t="s">
        <v>170</v>
      </c>
      <c r="BK809" s="204">
        <f>SUM(BK810:BK853)</f>
        <v>0</v>
      </c>
    </row>
    <row r="810" s="2" customFormat="1" ht="24.15" customHeight="1">
      <c r="A810" s="40"/>
      <c r="B810" s="41"/>
      <c r="C810" s="207" t="s">
        <v>1141</v>
      </c>
      <c r="D810" s="207" t="s">
        <v>173</v>
      </c>
      <c r="E810" s="208" t="s">
        <v>1142</v>
      </c>
      <c r="F810" s="209" t="s">
        <v>1143</v>
      </c>
      <c r="G810" s="210" t="s">
        <v>99</v>
      </c>
      <c r="H810" s="211">
        <v>8.7040000000000006</v>
      </c>
      <c r="I810" s="212"/>
      <c r="J810" s="213">
        <f>ROUND(I810*H810,2)</f>
        <v>0</v>
      </c>
      <c r="K810" s="209" t="s">
        <v>176</v>
      </c>
      <c r="L810" s="46"/>
      <c r="M810" s="214" t="s">
        <v>19</v>
      </c>
      <c r="N810" s="215" t="s">
        <v>45</v>
      </c>
      <c r="O810" s="86"/>
      <c r="P810" s="216">
        <f>O810*H810</f>
        <v>0</v>
      </c>
      <c r="Q810" s="216">
        <v>0</v>
      </c>
      <c r="R810" s="216">
        <f>Q810*H810</f>
        <v>0</v>
      </c>
      <c r="S810" s="216">
        <v>0</v>
      </c>
      <c r="T810" s="217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18" t="s">
        <v>320</v>
      </c>
      <c r="AT810" s="218" t="s">
        <v>173</v>
      </c>
      <c r="AU810" s="218" t="s">
        <v>84</v>
      </c>
      <c r="AY810" s="19" t="s">
        <v>170</v>
      </c>
      <c r="BE810" s="219">
        <f>IF(N810="základní",J810,0)</f>
        <v>0</v>
      </c>
      <c r="BF810" s="219">
        <f>IF(N810="snížená",J810,0)</f>
        <v>0</v>
      </c>
      <c r="BG810" s="219">
        <f>IF(N810="zákl. přenesená",J810,0)</f>
        <v>0</v>
      </c>
      <c r="BH810" s="219">
        <f>IF(N810="sníž. přenesená",J810,0)</f>
        <v>0</v>
      </c>
      <c r="BI810" s="219">
        <f>IF(N810="nulová",J810,0)</f>
        <v>0</v>
      </c>
      <c r="BJ810" s="19" t="s">
        <v>82</v>
      </c>
      <c r="BK810" s="219">
        <f>ROUND(I810*H810,2)</f>
        <v>0</v>
      </c>
      <c r="BL810" s="19" t="s">
        <v>320</v>
      </c>
      <c r="BM810" s="218" t="s">
        <v>1144</v>
      </c>
    </row>
    <row r="811" s="2" customFormat="1">
      <c r="A811" s="40"/>
      <c r="B811" s="41"/>
      <c r="C811" s="42"/>
      <c r="D811" s="220" t="s">
        <v>179</v>
      </c>
      <c r="E811" s="42"/>
      <c r="F811" s="221" t="s">
        <v>1145</v>
      </c>
      <c r="G811" s="42"/>
      <c r="H811" s="42"/>
      <c r="I811" s="222"/>
      <c r="J811" s="42"/>
      <c r="K811" s="42"/>
      <c r="L811" s="46"/>
      <c r="M811" s="223"/>
      <c r="N811" s="224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179</v>
      </c>
      <c r="AU811" s="19" t="s">
        <v>84</v>
      </c>
    </row>
    <row r="812" s="13" customFormat="1">
      <c r="A812" s="13"/>
      <c r="B812" s="225"/>
      <c r="C812" s="226"/>
      <c r="D812" s="227" t="s">
        <v>181</v>
      </c>
      <c r="E812" s="228" t="s">
        <v>19</v>
      </c>
      <c r="F812" s="229" t="s">
        <v>122</v>
      </c>
      <c r="G812" s="226"/>
      <c r="H812" s="230">
        <v>8.7040000000000006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181</v>
      </c>
      <c r="AU812" s="236" t="s">
        <v>84</v>
      </c>
      <c r="AV812" s="13" t="s">
        <v>84</v>
      </c>
      <c r="AW812" s="13" t="s">
        <v>35</v>
      </c>
      <c r="AX812" s="13" t="s">
        <v>74</v>
      </c>
      <c r="AY812" s="236" t="s">
        <v>170</v>
      </c>
    </row>
    <row r="813" s="14" customFormat="1">
      <c r="A813" s="14"/>
      <c r="B813" s="237"/>
      <c r="C813" s="238"/>
      <c r="D813" s="227" t="s">
        <v>181</v>
      </c>
      <c r="E813" s="239" t="s">
        <v>19</v>
      </c>
      <c r="F813" s="240" t="s">
        <v>184</v>
      </c>
      <c r="G813" s="238"/>
      <c r="H813" s="241">
        <v>8.7040000000000006</v>
      </c>
      <c r="I813" s="242"/>
      <c r="J813" s="238"/>
      <c r="K813" s="238"/>
      <c r="L813" s="243"/>
      <c r="M813" s="244"/>
      <c r="N813" s="245"/>
      <c r="O813" s="245"/>
      <c r="P813" s="245"/>
      <c r="Q813" s="245"/>
      <c r="R813" s="245"/>
      <c r="S813" s="245"/>
      <c r="T813" s="246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7" t="s">
        <v>181</v>
      </c>
      <c r="AU813" s="247" t="s">
        <v>84</v>
      </c>
      <c r="AV813" s="14" t="s">
        <v>177</v>
      </c>
      <c r="AW813" s="14" t="s">
        <v>35</v>
      </c>
      <c r="AX813" s="14" t="s">
        <v>82</v>
      </c>
      <c r="AY813" s="247" t="s">
        <v>170</v>
      </c>
    </row>
    <row r="814" s="2" customFormat="1" ht="24.15" customHeight="1">
      <c r="A814" s="40"/>
      <c r="B814" s="41"/>
      <c r="C814" s="207" t="s">
        <v>1146</v>
      </c>
      <c r="D814" s="207" t="s">
        <v>173</v>
      </c>
      <c r="E814" s="208" t="s">
        <v>1147</v>
      </c>
      <c r="F814" s="209" t="s">
        <v>1148</v>
      </c>
      <c r="G814" s="210" t="s">
        <v>99</v>
      </c>
      <c r="H814" s="211">
        <v>8.7040000000000006</v>
      </c>
      <c r="I814" s="212"/>
      <c r="J814" s="213">
        <f>ROUND(I814*H814,2)</f>
        <v>0</v>
      </c>
      <c r="K814" s="209" t="s">
        <v>176</v>
      </c>
      <c r="L814" s="46"/>
      <c r="M814" s="214" t="s">
        <v>19</v>
      </c>
      <c r="N814" s="215" t="s">
        <v>45</v>
      </c>
      <c r="O814" s="86"/>
      <c r="P814" s="216">
        <f>O814*H814</f>
        <v>0</v>
      </c>
      <c r="Q814" s="216">
        <v>0.00029999999999999997</v>
      </c>
      <c r="R814" s="216">
        <f>Q814*H814</f>
        <v>0.0026112000000000002</v>
      </c>
      <c r="S814" s="216">
        <v>0</v>
      </c>
      <c r="T814" s="217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8" t="s">
        <v>320</v>
      </c>
      <c r="AT814" s="218" t="s">
        <v>173</v>
      </c>
      <c r="AU814" s="218" t="s">
        <v>84</v>
      </c>
      <c r="AY814" s="19" t="s">
        <v>170</v>
      </c>
      <c r="BE814" s="219">
        <f>IF(N814="základní",J814,0)</f>
        <v>0</v>
      </c>
      <c r="BF814" s="219">
        <f>IF(N814="snížená",J814,0)</f>
        <v>0</v>
      </c>
      <c r="BG814" s="219">
        <f>IF(N814="zákl. přenesená",J814,0)</f>
        <v>0</v>
      </c>
      <c r="BH814" s="219">
        <f>IF(N814="sníž. přenesená",J814,0)</f>
        <v>0</v>
      </c>
      <c r="BI814" s="219">
        <f>IF(N814="nulová",J814,0)</f>
        <v>0</v>
      </c>
      <c r="BJ814" s="19" t="s">
        <v>82</v>
      </c>
      <c r="BK814" s="219">
        <f>ROUND(I814*H814,2)</f>
        <v>0</v>
      </c>
      <c r="BL814" s="19" t="s">
        <v>320</v>
      </c>
      <c r="BM814" s="218" t="s">
        <v>1149</v>
      </c>
    </row>
    <row r="815" s="2" customFormat="1">
      <c r="A815" s="40"/>
      <c r="B815" s="41"/>
      <c r="C815" s="42"/>
      <c r="D815" s="220" t="s">
        <v>179</v>
      </c>
      <c r="E815" s="42"/>
      <c r="F815" s="221" t="s">
        <v>1150</v>
      </c>
      <c r="G815" s="42"/>
      <c r="H815" s="42"/>
      <c r="I815" s="222"/>
      <c r="J815" s="42"/>
      <c r="K815" s="42"/>
      <c r="L815" s="46"/>
      <c r="M815" s="223"/>
      <c r="N815" s="224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179</v>
      </c>
      <c r="AU815" s="19" t="s">
        <v>84</v>
      </c>
    </row>
    <row r="816" s="13" customFormat="1">
      <c r="A816" s="13"/>
      <c r="B816" s="225"/>
      <c r="C816" s="226"/>
      <c r="D816" s="227" t="s">
        <v>181</v>
      </c>
      <c r="E816" s="228" t="s">
        <v>19</v>
      </c>
      <c r="F816" s="229" t="s">
        <v>122</v>
      </c>
      <c r="G816" s="226"/>
      <c r="H816" s="230">
        <v>8.7040000000000006</v>
      </c>
      <c r="I816" s="231"/>
      <c r="J816" s="226"/>
      <c r="K816" s="226"/>
      <c r="L816" s="232"/>
      <c r="M816" s="233"/>
      <c r="N816" s="234"/>
      <c r="O816" s="234"/>
      <c r="P816" s="234"/>
      <c r="Q816" s="234"/>
      <c r="R816" s="234"/>
      <c r="S816" s="234"/>
      <c r="T816" s="23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6" t="s">
        <v>181</v>
      </c>
      <c r="AU816" s="236" t="s">
        <v>84</v>
      </c>
      <c r="AV816" s="13" t="s">
        <v>84</v>
      </c>
      <c r="AW816" s="13" t="s">
        <v>35</v>
      </c>
      <c r="AX816" s="13" t="s">
        <v>74</v>
      </c>
      <c r="AY816" s="236" t="s">
        <v>170</v>
      </c>
    </row>
    <row r="817" s="14" customFormat="1">
      <c r="A817" s="14"/>
      <c r="B817" s="237"/>
      <c r="C817" s="238"/>
      <c r="D817" s="227" t="s">
        <v>181</v>
      </c>
      <c r="E817" s="239" t="s">
        <v>19</v>
      </c>
      <c r="F817" s="240" t="s">
        <v>184</v>
      </c>
      <c r="G817" s="238"/>
      <c r="H817" s="241">
        <v>8.7040000000000006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181</v>
      </c>
      <c r="AU817" s="247" t="s">
        <v>84</v>
      </c>
      <c r="AV817" s="14" t="s">
        <v>177</v>
      </c>
      <c r="AW817" s="14" t="s">
        <v>35</v>
      </c>
      <c r="AX817" s="14" t="s">
        <v>82</v>
      </c>
      <c r="AY817" s="247" t="s">
        <v>170</v>
      </c>
    </row>
    <row r="818" s="2" customFormat="1" ht="37.8" customHeight="1">
      <c r="A818" s="40"/>
      <c r="B818" s="41"/>
      <c r="C818" s="207" t="s">
        <v>1151</v>
      </c>
      <c r="D818" s="207" t="s">
        <v>173</v>
      </c>
      <c r="E818" s="208" t="s">
        <v>1152</v>
      </c>
      <c r="F818" s="209" t="s">
        <v>1153</v>
      </c>
      <c r="G818" s="210" t="s">
        <v>99</v>
      </c>
      <c r="H818" s="211">
        <v>8.7040000000000006</v>
      </c>
      <c r="I818" s="212"/>
      <c r="J818" s="213">
        <f>ROUND(I818*H818,2)</f>
        <v>0</v>
      </c>
      <c r="K818" s="209" t="s">
        <v>176</v>
      </c>
      <c r="L818" s="46"/>
      <c r="M818" s="214" t="s">
        <v>19</v>
      </c>
      <c r="N818" s="215" t="s">
        <v>45</v>
      </c>
      <c r="O818" s="86"/>
      <c r="P818" s="216">
        <f>O818*H818</f>
        <v>0</v>
      </c>
      <c r="Q818" s="216">
        <v>0.0044999999999999997</v>
      </c>
      <c r="R818" s="216">
        <f>Q818*H818</f>
        <v>0.039168000000000001</v>
      </c>
      <c r="S818" s="216">
        <v>0</v>
      </c>
      <c r="T818" s="217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8" t="s">
        <v>320</v>
      </c>
      <c r="AT818" s="218" t="s">
        <v>173</v>
      </c>
      <c r="AU818" s="218" t="s">
        <v>84</v>
      </c>
      <c r="AY818" s="19" t="s">
        <v>170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19" t="s">
        <v>82</v>
      </c>
      <c r="BK818" s="219">
        <f>ROUND(I818*H818,2)</f>
        <v>0</v>
      </c>
      <c r="BL818" s="19" t="s">
        <v>320</v>
      </c>
      <c r="BM818" s="218" t="s">
        <v>1154</v>
      </c>
    </row>
    <row r="819" s="2" customFormat="1">
      <c r="A819" s="40"/>
      <c r="B819" s="41"/>
      <c r="C819" s="42"/>
      <c r="D819" s="220" t="s">
        <v>179</v>
      </c>
      <c r="E819" s="42"/>
      <c r="F819" s="221" t="s">
        <v>1155</v>
      </c>
      <c r="G819" s="42"/>
      <c r="H819" s="42"/>
      <c r="I819" s="222"/>
      <c r="J819" s="42"/>
      <c r="K819" s="42"/>
      <c r="L819" s="46"/>
      <c r="M819" s="223"/>
      <c r="N819" s="224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179</v>
      </c>
      <c r="AU819" s="19" t="s">
        <v>84</v>
      </c>
    </row>
    <row r="820" s="13" customFormat="1">
      <c r="A820" s="13"/>
      <c r="B820" s="225"/>
      <c r="C820" s="226"/>
      <c r="D820" s="227" t="s">
        <v>181</v>
      </c>
      <c r="E820" s="228" t="s">
        <v>19</v>
      </c>
      <c r="F820" s="229" t="s">
        <v>122</v>
      </c>
      <c r="G820" s="226"/>
      <c r="H820" s="230">
        <v>8.7040000000000006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181</v>
      </c>
      <c r="AU820" s="236" t="s">
        <v>84</v>
      </c>
      <c r="AV820" s="13" t="s">
        <v>84</v>
      </c>
      <c r="AW820" s="13" t="s">
        <v>35</v>
      </c>
      <c r="AX820" s="13" t="s">
        <v>74</v>
      </c>
      <c r="AY820" s="236" t="s">
        <v>170</v>
      </c>
    </row>
    <row r="821" s="14" customFormat="1">
      <c r="A821" s="14"/>
      <c r="B821" s="237"/>
      <c r="C821" s="238"/>
      <c r="D821" s="227" t="s">
        <v>181</v>
      </c>
      <c r="E821" s="239" t="s">
        <v>19</v>
      </c>
      <c r="F821" s="240" t="s">
        <v>184</v>
      </c>
      <c r="G821" s="238"/>
      <c r="H821" s="241">
        <v>8.7040000000000006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7" t="s">
        <v>181</v>
      </c>
      <c r="AU821" s="247" t="s">
        <v>84</v>
      </c>
      <c r="AV821" s="14" t="s">
        <v>177</v>
      </c>
      <c r="AW821" s="14" t="s">
        <v>35</v>
      </c>
      <c r="AX821" s="14" t="s">
        <v>82</v>
      </c>
      <c r="AY821" s="247" t="s">
        <v>170</v>
      </c>
    </row>
    <row r="822" s="2" customFormat="1" ht="37.8" customHeight="1">
      <c r="A822" s="40"/>
      <c r="B822" s="41"/>
      <c r="C822" s="207" t="s">
        <v>1156</v>
      </c>
      <c r="D822" s="207" t="s">
        <v>173</v>
      </c>
      <c r="E822" s="208" t="s">
        <v>1157</v>
      </c>
      <c r="F822" s="209" t="s">
        <v>1158</v>
      </c>
      <c r="G822" s="210" t="s">
        <v>115</v>
      </c>
      <c r="H822" s="211">
        <v>2.2000000000000002</v>
      </c>
      <c r="I822" s="212"/>
      <c r="J822" s="213">
        <f>ROUND(I822*H822,2)</f>
        <v>0</v>
      </c>
      <c r="K822" s="209" t="s">
        <v>176</v>
      </c>
      <c r="L822" s="46"/>
      <c r="M822" s="214" t="s">
        <v>19</v>
      </c>
      <c r="N822" s="215" t="s">
        <v>45</v>
      </c>
      <c r="O822" s="86"/>
      <c r="P822" s="216">
        <f>O822*H822</f>
        <v>0</v>
      </c>
      <c r="Q822" s="216">
        <v>0.00020000000000000001</v>
      </c>
      <c r="R822" s="216">
        <f>Q822*H822</f>
        <v>0.00044000000000000007</v>
      </c>
      <c r="S822" s="216">
        <v>0</v>
      </c>
      <c r="T822" s="217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8" t="s">
        <v>320</v>
      </c>
      <c r="AT822" s="218" t="s">
        <v>173</v>
      </c>
      <c r="AU822" s="218" t="s">
        <v>84</v>
      </c>
      <c r="AY822" s="19" t="s">
        <v>170</v>
      </c>
      <c r="BE822" s="219">
        <f>IF(N822="základní",J822,0)</f>
        <v>0</v>
      </c>
      <c r="BF822" s="219">
        <f>IF(N822="snížená",J822,0)</f>
        <v>0</v>
      </c>
      <c r="BG822" s="219">
        <f>IF(N822="zákl. přenesená",J822,0)</f>
        <v>0</v>
      </c>
      <c r="BH822" s="219">
        <f>IF(N822="sníž. přenesená",J822,0)</f>
        <v>0</v>
      </c>
      <c r="BI822" s="219">
        <f>IF(N822="nulová",J822,0)</f>
        <v>0</v>
      </c>
      <c r="BJ822" s="19" t="s">
        <v>82</v>
      </c>
      <c r="BK822" s="219">
        <f>ROUND(I822*H822,2)</f>
        <v>0</v>
      </c>
      <c r="BL822" s="19" t="s">
        <v>320</v>
      </c>
      <c r="BM822" s="218" t="s">
        <v>1159</v>
      </c>
    </row>
    <row r="823" s="2" customFormat="1">
      <c r="A823" s="40"/>
      <c r="B823" s="41"/>
      <c r="C823" s="42"/>
      <c r="D823" s="220" t="s">
        <v>179</v>
      </c>
      <c r="E823" s="42"/>
      <c r="F823" s="221" t="s">
        <v>1160</v>
      </c>
      <c r="G823" s="42"/>
      <c r="H823" s="42"/>
      <c r="I823" s="222"/>
      <c r="J823" s="42"/>
      <c r="K823" s="42"/>
      <c r="L823" s="46"/>
      <c r="M823" s="223"/>
      <c r="N823" s="224"/>
      <c r="O823" s="86"/>
      <c r="P823" s="86"/>
      <c r="Q823" s="86"/>
      <c r="R823" s="86"/>
      <c r="S823" s="86"/>
      <c r="T823" s="87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179</v>
      </c>
      <c r="AU823" s="19" t="s">
        <v>84</v>
      </c>
    </row>
    <row r="824" s="13" customFormat="1">
      <c r="A824" s="13"/>
      <c r="B824" s="225"/>
      <c r="C824" s="226"/>
      <c r="D824" s="227" t="s">
        <v>181</v>
      </c>
      <c r="E824" s="228" t="s">
        <v>19</v>
      </c>
      <c r="F824" s="229" t="s">
        <v>1161</v>
      </c>
      <c r="G824" s="226"/>
      <c r="H824" s="230">
        <v>0.80000000000000004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181</v>
      </c>
      <c r="AU824" s="236" t="s">
        <v>84</v>
      </c>
      <c r="AV824" s="13" t="s">
        <v>84</v>
      </c>
      <c r="AW824" s="13" t="s">
        <v>35</v>
      </c>
      <c r="AX824" s="13" t="s">
        <v>74</v>
      </c>
      <c r="AY824" s="236" t="s">
        <v>170</v>
      </c>
    </row>
    <row r="825" s="13" customFormat="1">
      <c r="A825" s="13"/>
      <c r="B825" s="225"/>
      <c r="C825" s="226"/>
      <c r="D825" s="227" t="s">
        <v>181</v>
      </c>
      <c r="E825" s="228" t="s">
        <v>19</v>
      </c>
      <c r="F825" s="229" t="s">
        <v>1162</v>
      </c>
      <c r="G825" s="226"/>
      <c r="H825" s="230">
        <v>1.3999999999999999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181</v>
      </c>
      <c r="AU825" s="236" t="s">
        <v>84</v>
      </c>
      <c r="AV825" s="13" t="s">
        <v>84</v>
      </c>
      <c r="AW825" s="13" t="s">
        <v>35</v>
      </c>
      <c r="AX825" s="13" t="s">
        <v>74</v>
      </c>
      <c r="AY825" s="236" t="s">
        <v>170</v>
      </c>
    </row>
    <row r="826" s="14" customFormat="1">
      <c r="A826" s="14"/>
      <c r="B826" s="237"/>
      <c r="C826" s="238"/>
      <c r="D826" s="227" t="s">
        <v>181</v>
      </c>
      <c r="E826" s="239" t="s">
        <v>19</v>
      </c>
      <c r="F826" s="240" t="s">
        <v>184</v>
      </c>
      <c r="G826" s="238"/>
      <c r="H826" s="241">
        <v>2.2000000000000002</v>
      </c>
      <c r="I826" s="242"/>
      <c r="J826" s="238"/>
      <c r="K826" s="238"/>
      <c r="L826" s="243"/>
      <c r="M826" s="244"/>
      <c r="N826" s="245"/>
      <c r="O826" s="245"/>
      <c r="P826" s="245"/>
      <c r="Q826" s="245"/>
      <c r="R826" s="245"/>
      <c r="S826" s="245"/>
      <c r="T826" s="24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7" t="s">
        <v>181</v>
      </c>
      <c r="AU826" s="247" t="s">
        <v>84</v>
      </c>
      <c r="AV826" s="14" t="s">
        <v>177</v>
      </c>
      <c r="AW826" s="14" t="s">
        <v>35</v>
      </c>
      <c r="AX826" s="14" t="s">
        <v>82</v>
      </c>
      <c r="AY826" s="247" t="s">
        <v>170</v>
      </c>
    </row>
    <row r="827" s="2" customFormat="1" ht="21.75" customHeight="1">
      <c r="A827" s="40"/>
      <c r="B827" s="41"/>
      <c r="C827" s="269" t="s">
        <v>1163</v>
      </c>
      <c r="D827" s="269" t="s">
        <v>321</v>
      </c>
      <c r="E827" s="270" t="s">
        <v>1164</v>
      </c>
      <c r="F827" s="271" t="s">
        <v>1165</v>
      </c>
      <c r="G827" s="272" t="s">
        <v>115</v>
      </c>
      <c r="H827" s="273">
        <v>2.4199999999999999</v>
      </c>
      <c r="I827" s="274"/>
      <c r="J827" s="275">
        <f>ROUND(I827*H827,2)</f>
        <v>0</v>
      </c>
      <c r="K827" s="271" t="s">
        <v>176</v>
      </c>
      <c r="L827" s="276"/>
      <c r="M827" s="277" t="s">
        <v>19</v>
      </c>
      <c r="N827" s="278" t="s">
        <v>45</v>
      </c>
      <c r="O827" s="86"/>
      <c r="P827" s="216">
        <f>O827*H827</f>
        <v>0</v>
      </c>
      <c r="Q827" s="216">
        <v>0.00025999999999999998</v>
      </c>
      <c r="R827" s="216">
        <f>Q827*H827</f>
        <v>0.0006291999999999999</v>
      </c>
      <c r="S827" s="216">
        <v>0</v>
      </c>
      <c r="T827" s="217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8" t="s">
        <v>428</v>
      </c>
      <c r="AT827" s="218" t="s">
        <v>321</v>
      </c>
      <c r="AU827" s="218" t="s">
        <v>84</v>
      </c>
      <c r="AY827" s="19" t="s">
        <v>170</v>
      </c>
      <c r="BE827" s="219">
        <f>IF(N827="základní",J827,0)</f>
        <v>0</v>
      </c>
      <c r="BF827" s="219">
        <f>IF(N827="snížená",J827,0)</f>
        <v>0</v>
      </c>
      <c r="BG827" s="219">
        <f>IF(N827="zákl. přenesená",J827,0)</f>
        <v>0</v>
      </c>
      <c r="BH827" s="219">
        <f>IF(N827="sníž. přenesená",J827,0)</f>
        <v>0</v>
      </c>
      <c r="BI827" s="219">
        <f>IF(N827="nulová",J827,0)</f>
        <v>0</v>
      </c>
      <c r="BJ827" s="19" t="s">
        <v>82</v>
      </c>
      <c r="BK827" s="219">
        <f>ROUND(I827*H827,2)</f>
        <v>0</v>
      </c>
      <c r="BL827" s="19" t="s">
        <v>320</v>
      </c>
      <c r="BM827" s="218" t="s">
        <v>1166</v>
      </c>
    </row>
    <row r="828" s="13" customFormat="1">
      <c r="A828" s="13"/>
      <c r="B828" s="225"/>
      <c r="C828" s="226"/>
      <c r="D828" s="227" t="s">
        <v>181</v>
      </c>
      <c r="E828" s="226"/>
      <c r="F828" s="229" t="s">
        <v>1167</v>
      </c>
      <c r="G828" s="226"/>
      <c r="H828" s="230">
        <v>2.4199999999999999</v>
      </c>
      <c r="I828" s="231"/>
      <c r="J828" s="226"/>
      <c r="K828" s="226"/>
      <c r="L828" s="232"/>
      <c r="M828" s="233"/>
      <c r="N828" s="234"/>
      <c r="O828" s="234"/>
      <c r="P828" s="234"/>
      <c r="Q828" s="234"/>
      <c r="R828" s="234"/>
      <c r="S828" s="234"/>
      <c r="T828" s="235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6" t="s">
        <v>181</v>
      </c>
      <c r="AU828" s="236" t="s">
        <v>84</v>
      </c>
      <c r="AV828" s="13" t="s">
        <v>84</v>
      </c>
      <c r="AW828" s="13" t="s">
        <v>4</v>
      </c>
      <c r="AX828" s="13" t="s">
        <v>82</v>
      </c>
      <c r="AY828" s="236" t="s">
        <v>170</v>
      </c>
    </row>
    <row r="829" s="2" customFormat="1" ht="49.05" customHeight="1">
      <c r="A829" s="40"/>
      <c r="B829" s="41"/>
      <c r="C829" s="207" t="s">
        <v>1168</v>
      </c>
      <c r="D829" s="207" t="s">
        <v>173</v>
      </c>
      <c r="E829" s="208" t="s">
        <v>1169</v>
      </c>
      <c r="F829" s="209" t="s">
        <v>1170</v>
      </c>
      <c r="G829" s="210" t="s">
        <v>99</v>
      </c>
      <c r="H829" s="211">
        <v>8.7040000000000006</v>
      </c>
      <c r="I829" s="212"/>
      <c r="J829" s="213">
        <f>ROUND(I829*H829,2)</f>
        <v>0</v>
      </c>
      <c r="K829" s="209" t="s">
        <v>176</v>
      </c>
      <c r="L829" s="46"/>
      <c r="M829" s="214" t="s">
        <v>19</v>
      </c>
      <c r="N829" s="215" t="s">
        <v>45</v>
      </c>
      <c r="O829" s="86"/>
      <c r="P829" s="216">
        <f>O829*H829</f>
        <v>0</v>
      </c>
      <c r="Q829" s="216">
        <v>0.00694</v>
      </c>
      <c r="R829" s="216">
        <f>Q829*H829</f>
        <v>0.060405760000000003</v>
      </c>
      <c r="S829" s="216">
        <v>0</v>
      </c>
      <c r="T829" s="217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8" t="s">
        <v>320</v>
      </c>
      <c r="AT829" s="218" t="s">
        <v>173</v>
      </c>
      <c r="AU829" s="218" t="s">
        <v>84</v>
      </c>
      <c r="AY829" s="19" t="s">
        <v>170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19" t="s">
        <v>82</v>
      </c>
      <c r="BK829" s="219">
        <f>ROUND(I829*H829,2)</f>
        <v>0</v>
      </c>
      <c r="BL829" s="19" t="s">
        <v>320</v>
      </c>
      <c r="BM829" s="218" t="s">
        <v>1171</v>
      </c>
    </row>
    <row r="830" s="2" customFormat="1">
      <c r="A830" s="40"/>
      <c r="B830" s="41"/>
      <c r="C830" s="42"/>
      <c r="D830" s="220" t="s">
        <v>179</v>
      </c>
      <c r="E830" s="42"/>
      <c r="F830" s="221" t="s">
        <v>1172</v>
      </c>
      <c r="G830" s="42"/>
      <c r="H830" s="42"/>
      <c r="I830" s="222"/>
      <c r="J830" s="42"/>
      <c r="K830" s="42"/>
      <c r="L830" s="46"/>
      <c r="M830" s="223"/>
      <c r="N830" s="224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179</v>
      </c>
      <c r="AU830" s="19" t="s">
        <v>84</v>
      </c>
    </row>
    <row r="831" s="13" customFormat="1">
      <c r="A831" s="13"/>
      <c r="B831" s="225"/>
      <c r="C831" s="226"/>
      <c r="D831" s="227" t="s">
        <v>181</v>
      </c>
      <c r="E831" s="228" t="s">
        <v>19</v>
      </c>
      <c r="F831" s="229" t="s">
        <v>1173</v>
      </c>
      <c r="G831" s="226"/>
      <c r="H831" s="230">
        <v>1.46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181</v>
      </c>
      <c r="AU831" s="236" t="s">
        <v>84</v>
      </c>
      <c r="AV831" s="13" t="s">
        <v>84</v>
      </c>
      <c r="AW831" s="13" t="s">
        <v>35</v>
      </c>
      <c r="AX831" s="13" t="s">
        <v>74</v>
      </c>
      <c r="AY831" s="236" t="s">
        <v>170</v>
      </c>
    </row>
    <row r="832" s="13" customFormat="1">
      <c r="A832" s="13"/>
      <c r="B832" s="225"/>
      <c r="C832" s="226"/>
      <c r="D832" s="227" t="s">
        <v>181</v>
      </c>
      <c r="E832" s="228" t="s">
        <v>19</v>
      </c>
      <c r="F832" s="229" t="s">
        <v>1174</v>
      </c>
      <c r="G832" s="226"/>
      <c r="H832" s="230">
        <v>2.1960000000000002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181</v>
      </c>
      <c r="AU832" s="236" t="s">
        <v>84</v>
      </c>
      <c r="AV832" s="13" t="s">
        <v>84</v>
      </c>
      <c r="AW832" s="13" t="s">
        <v>35</v>
      </c>
      <c r="AX832" s="13" t="s">
        <v>74</v>
      </c>
      <c r="AY832" s="236" t="s">
        <v>170</v>
      </c>
    </row>
    <row r="833" s="13" customFormat="1">
      <c r="A833" s="13"/>
      <c r="B833" s="225"/>
      <c r="C833" s="226"/>
      <c r="D833" s="227" t="s">
        <v>181</v>
      </c>
      <c r="E833" s="228" t="s">
        <v>19</v>
      </c>
      <c r="F833" s="229" t="s">
        <v>1175</v>
      </c>
      <c r="G833" s="226"/>
      <c r="H833" s="230">
        <v>5.048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181</v>
      </c>
      <c r="AU833" s="236" t="s">
        <v>84</v>
      </c>
      <c r="AV833" s="13" t="s">
        <v>84</v>
      </c>
      <c r="AW833" s="13" t="s">
        <v>35</v>
      </c>
      <c r="AX833" s="13" t="s">
        <v>74</v>
      </c>
      <c r="AY833" s="236" t="s">
        <v>170</v>
      </c>
    </row>
    <row r="834" s="16" customFormat="1">
      <c r="A834" s="16"/>
      <c r="B834" s="258"/>
      <c r="C834" s="259"/>
      <c r="D834" s="227" t="s">
        <v>181</v>
      </c>
      <c r="E834" s="260" t="s">
        <v>122</v>
      </c>
      <c r="F834" s="261" t="s">
        <v>208</v>
      </c>
      <c r="G834" s="259"/>
      <c r="H834" s="262">
        <v>8.7040000000000006</v>
      </c>
      <c r="I834" s="263"/>
      <c r="J834" s="259"/>
      <c r="K834" s="259"/>
      <c r="L834" s="264"/>
      <c r="M834" s="265"/>
      <c r="N834" s="266"/>
      <c r="O834" s="266"/>
      <c r="P834" s="266"/>
      <c r="Q834" s="266"/>
      <c r="R834" s="266"/>
      <c r="S834" s="266"/>
      <c r="T834" s="267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68" t="s">
        <v>181</v>
      </c>
      <c r="AU834" s="268" t="s">
        <v>84</v>
      </c>
      <c r="AV834" s="16" t="s">
        <v>171</v>
      </c>
      <c r="AW834" s="16" t="s">
        <v>35</v>
      </c>
      <c r="AX834" s="16" t="s">
        <v>74</v>
      </c>
      <c r="AY834" s="268" t="s">
        <v>170</v>
      </c>
    </row>
    <row r="835" s="14" customFormat="1">
      <c r="A835" s="14"/>
      <c r="B835" s="237"/>
      <c r="C835" s="238"/>
      <c r="D835" s="227" t="s">
        <v>181</v>
      </c>
      <c r="E835" s="239" t="s">
        <v>19</v>
      </c>
      <c r="F835" s="240" t="s">
        <v>184</v>
      </c>
      <c r="G835" s="238"/>
      <c r="H835" s="241">
        <v>8.7040000000000006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181</v>
      </c>
      <c r="AU835" s="247" t="s">
        <v>84</v>
      </c>
      <c r="AV835" s="14" t="s">
        <v>177</v>
      </c>
      <c r="AW835" s="14" t="s">
        <v>35</v>
      </c>
      <c r="AX835" s="14" t="s">
        <v>82</v>
      </c>
      <c r="AY835" s="247" t="s">
        <v>170</v>
      </c>
    </row>
    <row r="836" s="2" customFormat="1" ht="33" customHeight="1">
      <c r="A836" s="40"/>
      <c r="B836" s="41"/>
      <c r="C836" s="269" t="s">
        <v>1176</v>
      </c>
      <c r="D836" s="269" t="s">
        <v>321</v>
      </c>
      <c r="E836" s="270" t="s">
        <v>1177</v>
      </c>
      <c r="F836" s="271" t="s">
        <v>1178</v>
      </c>
      <c r="G836" s="272" t="s">
        <v>99</v>
      </c>
      <c r="H836" s="273">
        <v>9.5739999999999998</v>
      </c>
      <c r="I836" s="274"/>
      <c r="J836" s="275">
        <f>ROUND(I836*H836,2)</f>
        <v>0</v>
      </c>
      <c r="K836" s="271" t="s">
        <v>176</v>
      </c>
      <c r="L836" s="276"/>
      <c r="M836" s="277" t="s">
        <v>19</v>
      </c>
      <c r="N836" s="278" t="s">
        <v>45</v>
      </c>
      <c r="O836" s="86"/>
      <c r="P836" s="216">
        <f>O836*H836</f>
        <v>0</v>
      </c>
      <c r="Q836" s="216">
        <v>0.019199999999999998</v>
      </c>
      <c r="R836" s="216">
        <f>Q836*H836</f>
        <v>0.18382079999999998</v>
      </c>
      <c r="S836" s="216">
        <v>0</v>
      </c>
      <c r="T836" s="217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8" t="s">
        <v>428</v>
      </c>
      <c r="AT836" s="218" t="s">
        <v>321</v>
      </c>
      <c r="AU836" s="218" t="s">
        <v>84</v>
      </c>
      <c r="AY836" s="19" t="s">
        <v>170</v>
      </c>
      <c r="BE836" s="219">
        <f>IF(N836="základní",J836,0)</f>
        <v>0</v>
      </c>
      <c r="BF836" s="219">
        <f>IF(N836="snížená",J836,0)</f>
        <v>0</v>
      </c>
      <c r="BG836" s="219">
        <f>IF(N836="zákl. přenesená",J836,0)</f>
        <v>0</v>
      </c>
      <c r="BH836" s="219">
        <f>IF(N836="sníž. přenesená",J836,0)</f>
        <v>0</v>
      </c>
      <c r="BI836" s="219">
        <f>IF(N836="nulová",J836,0)</f>
        <v>0</v>
      </c>
      <c r="BJ836" s="19" t="s">
        <v>82</v>
      </c>
      <c r="BK836" s="219">
        <f>ROUND(I836*H836,2)</f>
        <v>0</v>
      </c>
      <c r="BL836" s="19" t="s">
        <v>320</v>
      </c>
      <c r="BM836" s="218" t="s">
        <v>1179</v>
      </c>
    </row>
    <row r="837" s="13" customFormat="1">
      <c r="A837" s="13"/>
      <c r="B837" s="225"/>
      <c r="C837" s="226"/>
      <c r="D837" s="227" t="s">
        <v>181</v>
      </c>
      <c r="E837" s="226"/>
      <c r="F837" s="229" t="s">
        <v>1180</v>
      </c>
      <c r="G837" s="226"/>
      <c r="H837" s="230">
        <v>9.5739999999999998</v>
      </c>
      <c r="I837" s="231"/>
      <c r="J837" s="226"/>
      <c r="K837" s="226"/>
      <c r="L837" s="232"/>
      <c r="M837" s="233"/>
      <c r="N837" s="234"/>
      <c r="O837" s="234"/>
      <c r="P837" s="234"/>
      <c r="Q837" s="234"/>
      <c r="R837" s="234"/>
      <c r="S837" s="234"/>
      <c r="T837" s="235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6" t="s">
        <v>181</v>
      </c>
      <c r="AU837" s="236" t="s">
        <v>84</v>
      </c>
      <c r="AV837" s="13" t="s">
        <v>84</v>
      </c>
      <c r="AW837" s="13" t="s">
        <v>4</v>
      </c>
      <c r="AX837" s="13" t="s">
        <v>82</v>
      </c>
      <c r="AY837" s="236" t="s">
        <v>170</v>
      </c>
    </row>
    <row r="838" s="2" customFormat="1" ht="37.8" customHeight="1">
      <c r="A838" s="40"/>
      <c r="B838" s="41"/>
      <c r="C838" s="207" t="s">
        <v>1181</v>
      </c>
      <c r="D838" s="207" t="s">
        <v>173</v>
      </c>
      <c r="E838" s="208" t="s">
        <v>1182</v>
      </c>
      <c r="F838" s="209" t="s">
        <v>1183</v>
      </c>
      <c r="G838" s="210" t="s">
        <v>99</v>
      </c>
      <c r="H838" s="211">
        <v>8.7040000000000006</v>
      </c>
      <c r="I838" s="212"/>
      <c r="J838" s="213">
        <f>ROUND(I838*H838,2)</f>
        <v>0</v>
      </c>
      <c r="K838" s="209" t="s">
        <v>176</v>
      </c>
      <c r="L838" s="46"/>
      <c r="M838" s="214" t="s">
        <v>19</v>
      </c>
      <c r="N838" s="215" t="s">
        <v>45</v>
      </c>
      <c r="O838" s="86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8" t="s">
        <v>320</v>
      </c>
      <c r="AT838" s="218" t="s">
        <v>173</v>
      </c>
      <c r="AU838" s="218" t="s">
        <v>84</v>
      </c>
      <c r="AY838" s="19" t="s">
        <v>170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19" t="s">
        <v>82</v>
      </c>
      <c r="BK838" s="219">
        <f>ROUND(I838*H838,2)</f>
        <v>0</v>
      </c>
      <c r="BL838" s="19" t="s">
        <v>320</v>
      </c>
      <c r="BM838" s="218" t="s">
        <v>1184</v>
      </c>
    </row>
    <row r="839" s="2" customFormat="1">
      <c r="A839" s="40"/>
      <c r="B839" s="41"/>
      <c r="C839" s="42"/>
      <c r="D839" s="220" t="s">
        <v>179</v>
      </c>
      <c r="E839" s="42"/>
      <c r="F839" s="221" t="s">
        <v>1185</v>
      </c>
      <c r="G839" s="42"/>
      <c r="H839" s="42"/>
      <c r="I839" s="222"/>
      <c r="J839" s="42"/>
      <c r="K839" s="42"/>
      <c r="L839" s="46"/>
      <c r="M839" s="223"/>
      <c r="N839" s="224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179</v>
      </c>
      <c r="AU839" s="19" t="s">
        <v>84</v>
      </c>
    </row>
    <row r="840" s="13" customFormat="1">
      <c r="A840" s="13"/>
      <c r="B840" s="225"/>
      <c r="C840" s="226"/>
      <c r="D840" s="227" t="s">
        <v>181</v>
      </c>
      <c r="E840" s="228" t="s">
        <v>19</v>
      </c>
      <c r="F840" s="229" t="s">
        <v>122</v>
      </c>
      <c r="G840" s="226"/>
      <c r="H840" s="230">
        <v>8.7040000000000006</v>
      </c>
      <c r="I840" s="231"/>
      <c r="J840" s="226"/>
      <c r="K840" s="226"/>
      <c r="L840" s="232"/>
      <c r="M840" s="233"/>
      <c r="N840" s="234"/>
      <c r="O840" s="234"/>
      <c r="P840" s="234"/>
      <c r="Q840" s="234"/>
      <c r="R840" s="234"/>
      <c r="S840" s="234"/>
      <c r="T840" s="23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6" t="s">
        <v>181</v>
      </c>
      <c r="AU840" s="236" t="s">
        <v>84</v>
      </c>
      <c r="AV840" s="13" t="s">
        <v>84</v>
      </c>
      <c r="AW840" s="13" t="s">
        <v>35</v>
      </c>
      <c r="AX840" s="13" t="s">
        <v>74</v>
      </c>
      <c r="AY840" s="236" t="s">
        <v>170</v>
      </c>
    </row>
    <row r="841" s="14" customFormat="1">
      <c r="A841" s="14"/>
      <c r="B841" s="237"/>
      <c r="C841" s="238"/>
      <c r="D841" s="227" t="s">
        <v>181</v>
      </c>
      <c r="E841" s="239" t="s">
        <v>19</v>
      </c>
      <c r="F841" s="240" t="s">
        <v>184</v>
      </c>
      <c r="G841" s="238"/>
      <c r="H841" s="241">
        <v>8.7040000000000006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7" t="s">
        <v>181</v>
      </c>
      <c r="AU841" s="247" t="s">
        <v>84</v>
      </c>
      <c r="AV841" s="14" t="s">
        <v>177</v>
      </c>
      <c r="AW841" s="14" t="s">
        <v>35</v>
      </c>
      <c r="AX841" s="14" t="s">
        <v>82</v>
      </c>
      <c r="AY841" s="247" t="s">
        <v>170</v>
      </c>
    </row>
    <row r="842" s="2" customFormat="1" ht="16.5" customHeight="1">
      <c r="A842" s="40"/>
      <c r="B842" s="41"/>
      <c r="C842" s="207" t="s">
        <v>1186</v>
      </c>
      <c r="D842" s="207" t="s">
        <v>173</v>
      </c>
      <c r="E842" s="208" t="s">
        <v>1187</v>
      </c>
      <c r="F842" s="209" t="s">
        <v>1188</v>
      </c>
      <c r="G842" s="210" t="s">
        <v>115</v>
      </c>
      <c r="H842" s="211">
        <v>22.731999999999999</v>
      </c>
      <c r="I842" s="212"/>
      <c r="J842" s="213">
        <f>ROUND(I842*H842,2)</f>
        <v>0</v>
      </c>
      <c r="K842" s="209" t="s">
        <v>176</v>
      </c>
      <c r="L842" s="46"/>
      <c r="M842" s="214" t="s">
        <v>19</v>
      </c>
      <c r="N842" s="215" t="s">
        <v>45</v>
      </c>
      <c r="O842" s="86"/>
      <c r="P842" s="216">
        <f>O842*H842</f>
        <v>0</v>
      </c>
      <c r="Q842" s="216">
        <v>3.0000000000000001E-05</v>
      </c>
      <c r="R842" s="216">
        <f>Q842*H842</f>
        <v>0.00068196000000000001</v>
      </c>
      <c r="S842" s="216">
        <v>0</v>
      </c>
      <c r="T842" s="217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8" t="s">
        <v>320</v>
      </c>
      <c r="AT842" s="218" t="s">
        <v>173</v>
      </c>
      <c r="AU842" s="218" t="s">
        <v>84</v>
      </c>
      <c r="AY842" s="19" t="s">
        <v>170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19" t="s">
        <v>82</v>
      </c>
      <c r="BK842" s="219">
        <f>ROUND(I842*H842,2)</f>
        <v>0</v>
      </c>
      <c r="BL842" s="19" t="s">
        <v>320</v>
      </c>
      <c r="BM842" s="218" t="s">
        <v>1189</v>
      </c>
    </row>
    <row r="843" s="2" customFormat="1">
      <c r="A843" s="40"/>
      <c r="B843" s="41"/>
      <c r="C843" s="42"/>
      <c r="D843" s="220" t="s">
        <v>179</v>
      </c>
      <c r="E843" s="42"/>
      <c r="F843" s="221" t="s">
        <v>1190</v>
      </c>
      <c r="G843" s="42"/>
      <c r="H843" s="42"/>
      <c r="I843" s="222"/>
      <c r="J843" s="42"/>
      <c r="K843" s="42"/>
      <c r="L843" s="46"/>
      <c r="M843" s="223"/>
      <c r="N843" s="224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179</v>
      </c>
      <c r="AU843" s="19" t="s">
        <v>84</v>
      </c>
    </row>
    <row r="844" s="13" customFormat="1">
      <c r="A844" s="13"/>
      <c r="B844" s="225"/>
      <c r="C844" s="226"/>
      <c r="D844" s="227" t="s">
        <v>181</v>
      </c>
      <c r="E844" s="228" t="s">
        <v>19</v>
      </c>
      <c r="F844" s="229" t="s">
        <v>1191</v>
      </c>
      <c r="G844" s="226"/>
      <c r="H844" s="230">
        <v>4.9199999999999999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181</v>
      </c>
      <c r="AU844" s="236" t="s">
        <v>84</v>
      </c>
      <c r="AV844" s="13" t="s">
        <v>84</v>
      </c>
      <c r="AW844" s="13" t="s">
        <v>35</v>
      </c>
      <c r="AX844" s="13" t="s">
        <v>74</v>
      </c>
      <c r="AY844" s="236" t="s">
        <v>170</v>
      </c>
    </row>
    <row r="845" s="13" customFormat="1">
      <c r="A845" s="13"/>
      <c r="B845" s="225"/>
      <c r="C845" s="226"/>
      <c r="D845" s="227" t="s">
        <v>181</v>
      </c>
      <c r="E845" s="228" t="s">
        <v>19</v>
      </c>
      <c r="F845" s="229" t="s">
        <v>1192</v>
      </c>
      <c r="G845" s="226"/>
      <c r="H845" s="230">
        <v>6.6799999999999997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6" t="s">
        <v>181</v>
      </c>
      <c r="AU845" s="236" t="s">
        <v>84</v>
      </c>
      <c r="AV845" s="13" t="s">
        <v>84</v>
      </c>
      <c r="AW845" s="13" t="s">
        <v>35</v>
      </c>
      <c r="AX845" s="13" t="s">
        <v>74</v>
      </c>
      <c r="AY845" s="236" t="s">
        <v>170</v>
      </c>
    </row>
    <row r="846" s="13" customFormat="1">
      <c r="A846" s="13"/>
      <c r="B846" s="225"/>
      <c r="C846" s="226"/>
      <c r="D846" s="227" t="s">
        <v>181</v>
      </c>
      <c r="E846" s="228" t="s">
        <v>19</v>
      </c>
      <c r="F846" s="229" t="s">
        <v>1193</v>
      </c>
      <c r="G846" s="226"/>
      <c r="H846" s="230">
        <v>11.132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6" t="s">
        <v>181</v>
      </c>
      <c r="AU846" s="236" t="s">
        <v>84</v>
      </c>
      <c r="AV846" s="13" t="s">
        <v>84</v>
      </c>
      <c r="AW846" s="13" t="s">
        <v>35</v>
      </c>
      <c r="AX846" s="13" t="s">
        <v>74</v>
      </c>
      <c r="AY846" s="236" t="s">
        <v>170</v>
      </c>
    </row>
    <row r="847" s="14" customFormat="1">
      <c r="A847" s="14"/>
      <c r="B847" s="237"/>
      <c r="C847" s="238"/>
      <c r="D847" s="227" t="s">
        <v>181</v>
      </c>
      <c r="E847" s="239" t="s">
        <v>19</v>
      </c>
      <c r="F847" s="240" t="s">
        <v>184</v>
      </c>
      <c r="G847" s="238"/>
      <c r="H847" s="241">
        <v>22.731999999999999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181</v>
      </c>
      <c r="AU847" s="247" t="s">
        <v>84</v>
      </c>
      <c r="AV847" s="14" t="s">
        <v>177</v>
      </c>
      <c r="AW847" s="14" t="s">
        <v>35</v>
      </c>
      <c r="AX847" s="14" t="s">
        <v>82</v>
      </c>
      <c r="AY847" s="247" t="s">
        <v>170</v>
      </c>
    </row>
    <row r="848" s="2" customFormat="1" ht="24.15" customHeight="1">
      <c r="A848" s="40"/>
      <c r="B848" s="41"/>
      <c r="C848" s="207" t="s">
        <v>1194</v>
      </c>
      <c r="D848" s="207" t="s">
        <v>173</v>
      </c>
      <c r="E848" s="208" t="s">
        <v>1195</v>
      </c>
      <c r="F848" s="209" t="s">
        <v>1196</v>
      </c>
      <c r="G848" s="210" t="s">
        <v>99</v>
      </c>
      <c r="H848" s="211">
        <v>8.7040000000000006</v>
      </c>
      <c r="I848" s="212"/>
      <c r="J848" s="213">
        <f>ROUND(I848*H848,2)</f>
        <v>0</v>
      </c>
      <c r="K848" s="209" t="s">
        <v>176</v>
      </c>
      <c r="L848" s="46"/>
      <c r="M848" s="214" t="s">
        <v>19</v>
      </c>
      <c r="N848" s="215" t="s">
        <v>45</v>
      </c>
      <c r="O848" s="86"/>
      <c r="P848" s="216">
        <f>O848*H848</f>
        <v>0</v>
      </c>
      <c r="Q848" s="216">
        <v>5.0000000000000002E-05</v>
      </c>
      <c r="R848" s="216">
        <f>Q848*H848</f>
        <v>0.00043520000000000006</v>
      </c>
      <c r="S848" s="216">
        <v>0</v>
      </c>
      <c r="T848" s="217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8" t="s">
        <v>320</v>
      </c>
      <c r="AT848" s="218" t="s">
        <v>173</v>
      </c>
      <c r="AU848" s="218" t="s">
        <v>84</v>
      </c>
      <c r="AY848" s="19" t="s">
        <v>170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19" t="s">
        <v>82</v>
      </c>
      <c r="BK848" s="219">
        <f>ROUND(I848*H848,2)</f>
        <v>0</v>
      </c>
      <c r="BL848" s="19" t="s">
        <v>320</v>
      </c>
      <c r="BM848" s="218" t="s">
        <v>1197</v>
      </c>
    </row>
    <row r="849" s="2" customFormat="1">
      <c r="A849" s="40"/>
      <c r="B849" s="41"/>
      <c r="C849" s="42"/>
      <c r="D849" s="220" t="s">
        <v>179</v>
      </c>
      <c r="E849" s="42"/>
      <c r="F849" s="221" t="s">
        <v>1198</v>
      </c>
      <c r="G849" s="42"/>
      <c r="H849" s="42"/>
      <c r="I849" s="222"/>
      <c r="J849" s="42"/>
      <c r="K849" s="42"/>
      <c r="L849" s="46"/>
      <c r="M849" s="223"/>
      <c r="N849" s="224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179</v>
      </c>
      <c r="AU849" s="19" t="s">
        <v>84</v>
      </c>
    </row>
    <row r="850" s="13" customFormat="1">
      <c r="A850" s="13"/>
      <c r="B850" s="225"/>
      <c r="C850" s="226"/>
      <c r="D850" s="227" t="s">
        <v>181</v>
      </c>
      <c r="E850" s="228" t="s">
        <v>19</v>
      </c>
      <c r="F850" s="229" t="s">
        <v>122</v>
      </c>
      <c r="G850" s="226"/>
      <c r="H850" s="230">
        <v>8.7040000000000006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6" t="s">
        <v>181</v>
      </c>
      <c r="AU850" s="236" t="s">
        <v>84</v>
      </c>
      <c r="AV850" s="13" t="s">
        <v>84</v>
      </c>
      <c r="AW850" s="13" t="s">
        <v>35</v>
      </c>
      <c r="AX850" s="13" t="s">
        <v>74</v>
      </c>
      <c r="AY850" s="236" t="s">
        <v>170</v>
      </c>
    </row>
    <row r="851" s="14" customFormat="1">
      <c r="A851" s="14"/>
      <c r="B851" s="237"/>
      <c r="C851" s="238"/>
      <c r="D851" s="227" t="s">
        <v>181</v>
      </c>
      <c r="E851" s="239" t="s">
        <v>19</v>
      </c>
      <c r="F851" s="240" t="s">
        <v>184</v>
      </c>
      <c r="G851" s="238"/>
      <c r="H851" s="241">
        <v>8.7040000000000006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7" t="s">
        <v>181</v>
      </c>
      <c r="AU851" s="247" t="s">
        <v>84</v>
      </c>
      <c r="AV851" s="14" t="s">
        <v>177</v>
      </c>
      <c r="AW851" s="14" t="s">
        <v>35</v>
      </c>
      <c r="AX851" s="14" t="s">
        <v>82</v>
      </c>
      <c r="AY851" s="247" t="s">
        <v>170</v>
      </c>
    </row>
    <row r="852" s="2" customFormat="1" ht="44.25" customHeight="1">
      <c r="A852" s="40"/>
      <c r="B852" s="41"/>
      <c r="C852" s="207" t="s">
        <v>1199</v>
      </c>
      <c r="D852" s="207" t="s">
        <v>173</v>
      </c>
      <c r="E852" s="208" t="s">
        <v>1200</v>
      </c>
      <c r="F852" s="209" t="s">
        <v>1201</v>
      </c>
      <c r="G852" s="210" t="s">
        <v>586</v>
      </c>
      <c r="H852" s="279"/>
      <c r="I852" s="212"/>
      <c r="J852" s="213">
        <f>ROUND(I852*H852,2)</f>
        <v>0</v>
      </c>
      <c r="K852" s="209" t="s">
        <v>176</v>
      </c>
      <c r="L852" s="46"/>
      <c r="M852" s="214" t="s">
        <v>19</v>
      </c>
      <c r="N852" s="215" t="s">
        <v>45</v>
      </c>
      <c r="O852" s="86"/>
      <c r="P852" s="216">
        <f>O852*H852</f>
        <v>0</v>
      </c>
      <c r="Q852" s="216">
        <v>0</v>
      </c>
      <c r="R852" s="216">
        <f>Q852*H852</f>
        <v>0</v>
      </c>
      <c r="S852" s="216">
        <v>0</v>
      </c>
      <c r="T852" s="217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18" t="s">
        <v>320</v>
      </c>
      <c r="AT852" s="218" t="s">
        <v>173</v>
      </c>
      <c r="AU852" s="218" t="s">
        <v>84</v>
      </c>
      <c r="AY852" s="19" t="s">
        <v>170</v>
      </c>
      <c r="BE852" s="219">
        <f>IF(N852="základní",J852,0)</f>
        <v>0</v>
      </c>
      <c r="BF852" s="219">
        <f>IF(N852="snížená",J852,0)</f>
        <v>0</v>
      </c>
      <c r="BG852" s="219">
        <f>IF(N852="zákl. přenesená",J852,0)</f>
        <v>0</v>
      </c>
      <c r="BH852" s="219">
        <f>IF(N852="sníž. přenesená",J852,0)</f>
        <v>0</v>
      </c>
      <c r="BI852" s="219">
        <f>IF(N852="nulová",J852,0)</f>
        <v>0</v>
      </c>
      <c r="BJ852" s="19" t="s">
        <v>82</v>
      </c>
      <c r="BK852" s="219">
        <f>ROUND(I852*H852,2)</f>
        <v>0</v>
      </c>
      <c r="BL852" s="19" t="s">
        <v>320</v>
      </c>
      <c r="BM852" s="218" t="s">
        <v>1202</v>
      </c>
    </row>
    <row r="853" s="2" customFormat="1">
      <c r="A853" s="40"/>
      <c r="B853" s="41"/>
      <c r="C853" s="42"/>
      <c r="D853" s="220" t="s">
        <v>179</v>
      </c>
      <c r="E853" s="42"/>
      <c r="F853" s="221" t="s">
        <v>1203</v>
      </c>
      <c r="G853" s="42"/>
      <c r="H853" s="42"/>
      <c r="I853" s="222"/>
      <c r="J853" s="42"/>
      <c r="K853" s="42"/>
      <c r="L853" s="46"/>
      <c r="M853" s="223"/>
      <c r="N853" s="224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179</v>
      </c>
      <c r="AU853" s="19" t="s">
        <v>84</v>
      </c>
    </row>
    <row r="854" s="12" customFormat="1" ht="22.8" customHeight="1">
      <c r="A854" s="12"/>
      <c r="B854" s="191"/>
      <c r="C854" s="192"/>
      <c r="D854" s="193" t="s">
        <v>73</v>
      </c>
      <c r="E854" s="205" t="s">
        <v>1204</v>
      </c>
      <c r="F854" s="205" t="s">
        <v>1205</v>
      </c>
      <c r="G854" s="192"/>
      <c r="H854" s="192"/>
      <c r="I854" s="195"/>
      <c r="J854" s="206">
        <f>BK854</f>
        <v>0</v>
      </c>
      <c r="K854" s="192"/>
      <c r="L854" s="197"/>
      <c r="M854" s="198"/>
      <c r="N854" s="199"/>
      <c r="O854" s="199"/>
      <c r="P854" s="200">
        <f>SUM(P855:P902)</f>
        <v>0</v>
      </c>
      <c r="Q854" s="199"/>
      <c r="R854" s="200">
        <f>SUM(R855:R902)</f>
        <v>2.5393880399999995</v>
      </c>
      <c r="S854" s="199"/>
      <c r="T854" s="201">
        <f>SUM(T855:T902)</f>
        <v>0.049000000000000002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2" t="s">
        <v>84</v>
      </c>
      <c r="AT854" s="203" t="s">
        <v>73</v>
      </c>
      <c r="AU854" s="203" t="s">
        <v>82</v>
      </c>
      <c r="AY854" s="202" t="s">
        <v>170</v>
      </c>
      <c r="BK854" s="204">
        <f>SUM(BK855:BK902)</f>
        <v>0</v>
      </c>
    </row>
    <row r="855" s="2" customFormat="1" ht="33" customHeight="1">
      <c r="A855" s="40"/>
      <c r="B855" s="41"/>
      <c r="C855" s="207" t="s">
        <v>1206</v>
      </c>
      <c r="D855" s="207" t="s">
        <v>173</v>
      </c>
      <c r="E855" s="208" t="s">
        <v>1207</v>
      </c>
      <c r="F855" s="209" t="s">
        <v>1208</v>
      </c>
      <c r="G855" s="210" t="s">
        <v>99</v>
      </c>
      <c r="H855" s="211">
        <v>74.947000000000003</v>
      </c>
      <c r="I855" s="212"/>
      <c r="J855" s="213">
        <f>ROUND(I855*H855,2)</f>
        <v>0</v>
      </c>
      <c r="K855" s="209" t="s">
        <v>176</v>
      </c>
      <c r="L855" s="46"/>
      <c r="M855" s="214" t="s">
        <v>19</v>
      </c>
      <c r="N855" s="215" t="s">
        <v>45</v>
      </c>
      <c r="O855" s="86"/>
      <c r="P855" s="216">
        <f>O855*H855</f>
        <v>0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8" t="s">
        <v>320</v>
      </c>
      <c r="AT855" s="218" t="s">
        <v>173</v>
      </c>
      <c r="AU855" s="218" t="s">
        <v>84</v>
      </c>
      <c r="AY855" s="19" t="s">
        <v>170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19" t="s">
        <v>82</v>
      </c>
      <c r="BK855" s="219">
        <f>ROUND(I855*H855,2)</f>
        <v>0</v>
      </c>
      <c r="BL855" s="19" t="s">
        <v>320</v>
      </c>
      <c r="BM855" s="218" t="s">
        <v>1209</v>
      </c>
    </row>
    <row r="856" s="2" customFormat="1">
      <c r="A856" s="40"/>
      <c r="B856" s="41"/>
      <c r="C856" s="42"/>
      <c r="D856" s="220" t="s">
        <v>179</v>
      </c>
      <c r="E856" s="42"/>
      <c r="F856" s="221" t="s">
        <v>1210</v>
      </c>
      <c r="G856" s="42"/>
      <c r="H856" s="42"/>
      <c r="I856" s="222"/>
      <c r="J856" s="42"/>
      <c r="K856" s="42"/>
      <c r="L856" s="46"/>
      <c r="M856" s="223"/>
      <c r="N856" s="224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179</v>
      </c>
      <c r="AU856" s="19" t="s">
        <v>84</v>
      </c>
    </row>
    <row r="857" s="13" customFormat="1">
      <c r="A857" s="13"/>
      <c r="B857" s="225"/>
      <c r="C857" s="226"/>
      <c r="D857" s="227" t="s">
        <v>181</v>
      </c>
      <c r="E857" s="228" t="s">
        <v>19</v>
      </c>
      <c r="F857" s="229" t="s">
        <v>124</v>
      </c>
      <c r="G857" s="226"/>
      <c r="H857" s="230">
        <v>74.947000000000003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181</v>
      </c>
      <c r="AU857" s="236" t="s">
        <v>84</v>
      </c>
      <c r="AV857" s="13" t="s">
        <v>84</v>
      </c>
      <c r="AW857" s="13" t="s">
        <v>35</v>
      </c>
      <c r="AX857" s="13" t="s">
        <v>74</v>
      </c>
      <c r="AY857" s="236" t="s">
        <v>170</v>
      </c>
    </row>
    <row r="858" s="14" customFormat="1">
      <c r="A858" s="14"/>
      <c r="B858" s="237"/>
      <c r="C858" s="238"/>
      <c r="D858" s="227" t="s">
        <v>181</v>
      </c>
      <c r="E858" s="239" t="s">
        <v>19</v>
      </c>
      <c r="F858" s="240" t="s">
        <v>184</v>
      </c>
      <c r="G858" s="238"/>
      <c r="H858" s="241">
        <v>74.947000000000003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181</v>
      </c>
      <c r="AU858" s="247" t="s">
        <v>84</v>
      </c>
      <c r="AV858" s="14" t="s">
        <v>177</v>
      </c>
      <c r="AW858" s="14" t="s">
        <v>35</v>
      </c>
      <c r="AX858" s="14" t="s">
        <v>82</v>
      </c>
      <c r="AY858" s="247" t="s">
        <v>170</v>
      </c>
    </row>
    <row r="859" s="2" customFormat="1" ht="16.5" customHeight="1">
      <c r="A859" s="40"/>
      <c r="B859" s="41"/>
      <c r="C859" s="207" t="s">
        <v>1211</v>
      </c>
      <c r="D859" s="207" t="s">
        <v>173</v>
      </c>
      <c r="E859" s="208" t="s">
        <v>1212</v>
      </c>
      <c r="F859" s="209" t="s">
        <v>1213</v>
      </c>
      <c r="G859" s="210" t="s">
        <v>99</v>
      </c>
      <c r="H859" s="211">
        <v>74.947000000000003</v>
      </c>
      <c r="I859" s="212"/>
      <c r="J859" s="213">
        <f>ROUND(I859*H859,2)</f>
        <v>0</v>
      </c>
      <c r="K859" s="209" t="s">
        <v>176</v>
      </c>
      <c r="L859" s="46"/>
      <c r="M859" s="214" t="s">
        <v>19</v>
      </c>
      <c r="N859" s="215" t="s">
        <v>45</v>
      </c>
      <c r="O859" s="86"/>
      <c r="P859" s="216">
        <f>O859*H859</f>
        <v>0</v>
      </c>
      <c r="Q859" s="216">
        <v>0</v>
      </c>
      <c r="R859" s="216">
        <f>Q859*H859</f>
        <v>0</v>
      </c>
      <c r="S859" s="216">
        <v>0</v>
      </c>
      <c r="T859" s="217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8" t="s">
        <v>320</v>
      </c>
      <c r="AT859" s="218" t="s">
        <v>173</v>
      </c>
      <c r="AU859" s="218" t="s">
        <v>84</v>
      </c>
      <c r="AY859" s="19" t="s">
        <v>170</v>
      </c>
      <c r="BE859" s="219">
        <f>IF(N859="základní",J859,0)</f>
        <v>0</v>
      </c>
      <c r="BF859" s="219">
        <f>IF(N859="snížená",J859,0)</f>
        <v>0</v>
      </c>
      <c r="BG859" s="219">
        <f>IF(N859="zákl. přenesená",J859,0)</f>
        <v>0</v>
      </c>
      <c r="BH859" s="219">
        <f>IF(N859="sníž. přenesená",J859,0)</f>
        <v>0</v>
      </c>
      <c r="BI859" s="219">
        <f>IF(N859="nulová",J859,0)</f>
        <v>0</v>
      </c>
      <c r="BJ859" s="19" t="s">
        <v>82</v>
      </c>
      <c r="BK859" s="219">
        <f>ROUND(I859*H859,2)</f>
        <v>0</v>
      </c>
      <c r="BL859" s="19" t="s">
        <v>320</v>
      </c>
      <c r="BM859" s="218" t="s">
        <v>1214</v>
      </c>
    </row>
    <row r="860" s="2" customFormat="1">
      <c r="A860" s="40"/>
      <c r="B860" s="41"/>
      <c r="C860" s="42"/>
      <c r="D860" s="220" t="s">
        <v>179</v>
      </c>
      <c r="E860" s="42"/>
      <c r="F860" s="221" t="s">
        <v>1215</v>
      </c>
      <c r="G860" s="42"/>
      <c r="H860" s="42"/>
      <c r="I860" s="222"/>
      <c r="J860" s="42"/>
      <c r="K860" s="42"/>
      <c r="L860" s="46"/>
      <c r="M860" s="223"/>
      <c r="N860" s="224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179</v>
      </c>
      <c r="AU860" s="19" t="s">
        <v>84</v>
      </c>
    </row>
    <row r="861" s="13" customFormat="1">
      <c r="A861" s="13"/>
      <c r="B861" s="225"/>
      <c r="C861" s="226"/>
      <c r="D861" s="227" t="s">
        <v>181</v>
      </c>
      <c r="E861" s="228" t="s">
        <v>19</v>
      </c>
      <c r="F861" s="229" t="s">
        <v>124</v>
      </c>
      <c r="G861" s="226"/>
      <c r="H861" s="230">
        <v>74.947000000000003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181</v>
      </c>
      <c r="AU861" s="236" t="s">
        <v>84</v>
      </c>
      <c r="AV861" s="13" t="s">
        <v>84</v>
      </c>
      <c r="AW861" s="13" t="s">
        <v>35</v>
      </c>
      <c r="AX861" s="13" t="s">
        <v>74</v>
      </c>
      <c r="AY861" s="236" t="s">
        <v>170</v>
      </c>
    </row>
    <row r="862" s="14" customFormat="1">
      <c r="A862" s="14"/>
      <c r="B862" s="237"/>
      <c r="C862" s="238"/>
      <c r="D862" s="227" t="s">
        <v>181</v>
      </c>
      <c r="E862" s="239" t="s">
        <v>19</v>
      </c>
      <c r="F862" s="240" t="s">
        <v>184</v>
      </c>
      <c r="G862" s="238"/>
      <c r="H862" s="241">
        <v>74.947000000000003</v>
      </c>
      <c r="I862" s="242"/>
      <c r="J862" s="238"/>
      <c r="K862" s="238"/>
      <c r="L862" s="243"/>
      <c r="M862" s="244"/>
      <c r="N862" s="245"/>
      <c r="O862" s="245"/>
      <c r="P862" s="245"/>
      <c r="Q862" s="245"/>
      <c r="R862" s="245"/>
      <c r="S862" s="245"/>
      <c r="T862" s="246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7" t="s">
        <v>181</v>
      </c>
      <c r="AU862" s="247" t="s">
        <v>84</v>
      </c>
      <c r="AV862" s="14" t="s">
        <v>177</v>
      </c>
      <c r="AW862" s="14" t="s">
        <v>35</v>
      </c>
      <c r="AX862" s="14" t="s">
        <v>82</v>
      </c>
      <c r="AY862" s="247" t="s">
        <v>170</v>
      </c>
    </row>
    <row r="863" s="2" customFormat="1" ht="16.5" customHeight="1">
      <c r="A863" s="40"/>
      <c r="B863" s="41"/>
      <c r="C863" s="207" t="s">
        <v>1216</v>
      </c>
      <c r="D863" s="207" t="s">
        <v>173</v>
      </c>
      <c r="E863" s="208" t="s">
        <v>1217</v>
      </c>
      <c r="F863" s="209" t="s">
        <v>1218</v>
      </c>
      <c r="G863" s="210" t="s">
        <v>99</v>
      </c>
      <c r="H863" s="211">
        <v>74.947000000000003</v>
      </c>
      <c r="I863" s="212"/>
      <c r="J863" s="213">
        <f>ROUND(I863*H863,2)</f>
        <v>0</v>
      </c>
      <c r="K863" s="209" t="s">
        <v>176</v>
      </c>
      <c r="L863" s="46"/>
      <c r="M863" s="214" t="s">
        <v>19</v>
      </c>
      <c r="N863" s="215" t="s">
        <v>45</v>
      </c>
      <c r="O863" s="86"/>
      <c r="P863" s="216">
        <f>O863*H863</f>
        <v>0</v>
      </c>
      <c r="Q863" s="216">
        <v>0.00020000000000000001</v>
      </c>
      <c r="R863" s="216">
        <f>Q863*H863</f>
        <v>0.014989400000000002</v>
      </c>
      <c r="S863" s="216">
        <v>0</v>
      </c>
      <c r="T863" s="217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8" t="s">
        <v>320</v>
      </c>
      <c r="AT863" s="218" t="s">
        <v>173</v>
      </c>
      <c r="AU863" s="218" t="s">
        <v>84</v>
      </c>
      <c r="AY863" s="19" t="s">
        <v>170</v>
      </c>
      <c r="BE863" s="219">
        <f>IF(N863="základní",J863,0)</f>
        <v>0</v>
      </c>
      <c r="BF863" s="219">
        <f>IF(N863="snížená",J863,0)</f>
        <v>0</v>
      </c>
      <c r="BG863" s="219">
        <f>IF(N863="zákl. přenesená",J863,0)</f>
        <v>0</v>
      </c>
      <c r="BH863" s="219">
        <f>IF(N863="sníž. přenesená",J863,0)</f>
        <v>0</v>
      </c>
      <c r="BI863" s="219">
        <f>IF(N863="nulová",J863,0)</f>
        <v>0</v>
      </c>
      <c r="BJ863" s="19" t="s">
        <v>82</v>
      </c>
      <c r="BK863" s="219">
        <f>ROUND(I863*H863,2)</f>
        <v>0</v>
      </c>
      <c r="BL863" s="19" t="s">
        <v>320</v>
      </c>
      <c r="BM863" s="218" t="s">
        <v>1219</v>
      </c>
    </row>
    <row r="864" s="2" customFormat="1">
      <c r="A864" s="40"/>
      <c r="B864" s="41"/>
      <c r="C864" s="42"/>
      <c r="D864" s="220" t="s">
        <v>179</v>
      </c>
      <c r="E864" s="42"/>
      <c r="F864" s="221" t="s">
        <v>1220</v>
      </c>
      <c r="G864" s="42"/>
      <c r="H864" s="42"/>
      <c r="I864" s="222"/>
      <c r="J864" s="42"/>
      <c r="K864" s="42"/>
      <c r="L864" s="46"/>
      <c r="M864" s="223"/>
      <c r="N864" s="224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179</v>
      </c>
      <c r="AU864" s="19" t="s">
        <v>84</v>
      </c>
    </row>
    <row r="865" s="13" customFormat="1">
      <c r="A865" s="13"/>
      <c r="B865" s="225"/>
      <c r="C865" s="226"/>
      <c r="D865" s="227" t="s">
        <v>181</v>
      </c>
      <c r="E865" s="228" t="s">
        <v>19</v>
      </c>
      <c r="F865" s="229" t="s">
        <v>1221</v>
      </c>
      <c r="G865" s="226"/>
      <c r="H865" s="230">
        <v>74.947000000000003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181</v>
      </c>
      <c r="AU865" s="236" t="s">
        <v>84</v>
      </c>
      <c r="AV865" s="13" t="s">
        <v>84</v>
      </c>
      <c r="AW865" s="13" t="s">
        <v>35</v>
      </c>
      <c r="AX865" s="13" t="s">
        <v>74</v>
      </c>
      <c r="AY865" s="236" t="s">
        <v>170</v>
      </c>
    </row>
    <row r="866" s="14" customFormat="1">
      <c r="A866" s="14"/>
      <c r="B866" s="237"/>
      <c r="C866" s="238"/>
      <c r="D866" s="227" t="s">
        <v>181</v>
      </c>
      <c r="E866" s="239" t="s">
        <v>19</v>
      </c>
      <c r="F866" s="240" t="s">
        <v>184</v>
      </c>
      <c r="G866" s="238"/>
      <c r="H866" s="241">
        <v>74.947000000000003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181</v>
      </c>
      <c r="AU866" s="247" t="s">
        <v>84</v>
      </c>
      <c r="AV866" s="14" t="s">
        <v>177</v>
      </c>
      <c r="AW866" s="14" t="s">
        <v>35</v>
      </c>
      <c r="AX866" s="14" t="s">
        <v>82</v>
      </c>
      <c r="AY866" s="247" t="s">
        <v>170</v>
      </c>
    </row>
    <row r="867" s="2" customFormat="1" ht="33" customHeight="1">
      <c r="A867" s="40"/>
      <c r="B867" s="41"/>
      <c r="C867" s="207" t="s">
        <v>1222</v>
      </c>
      <c r="D867" s="207" t="s">
        <v>173</v>
      </c>
      <c r="E867" s="208" t="s">
        <v>1223</v>
      </c>
      <c r="F867" s="209" t="s">
        <v>1224</v>
      </c>
      <c r="G867" s="210" t="s">
        <v>99</v>
      </c>
      <c r="H867" s="211">
        <v>149.89400000000001</v>
      </c>
      <c r="I867" s="212"/>
      <c r="J867" s="213">
        <f>ROUND(I867*H867,2)</f>
        <v>0</v>
      </c>
      <c r="K867" s="209" t="s">
        <v>176</v>
      </c>
      <c r="L867" s="46"/>
      <c r="M867" s="214" t="s">
        <v>19</v>
      </c>
      <c r="N867" s="215" t="s">
        <v>45</v>
      </c>
      <c r="O867" s="86"/>
      <c r="P867" s="216">
        <f>O867*H867</f>
        <v>0</v>
      </c>
      <c r="Q867" s="216">
        <v>0.014999999999999999</v>
      </c>
      <c r="R867" s="216">
        <f>Q867*H867</f>
        <v>2.2484099999999998</v>
      </c>
      <c r="S867" s="216">
        <v>0</v>
      </c>
      <c r="T867" s="217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18" t="s">
        <v>320</v>
      </c>
      <c r="AT867" s="218" t="s">
        <v>173</v>
      </c>
      <c r="AU867" s="218" t="s">
        <v>84</v>
      </c>
      <c r="AY867" s="19" t="s">
        <v>170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19" t="s">
        <v>82</v>
      </c>
      <c r="BK867" s="219">
        <f>ROUND(I867*H867,2)</f>
        <v>0</v>
      </c>
      <c r="BL867" s="19" t="s">
        <v>320</v>
      </c>
      <c r="BM867" s="218" t="s">
        <v>1225</v>
      </c>
    </row>
    <row r="868" s="2" customFormat="1">
      <c r="A868" s="40"/>
      <c r="B868" s="41"/>
      <c r="C868" s="42"/>
      <c r="D868" s="220" t="s">
        <v>179</v>
      </c>
      <c r="E868" s="42"/>
      <c r="F868" s="221" t="s">
        <v>1226</v>
      </c>
      <c r="G868" s="42"/>
      <c r="H868" s="42"/>
      <c r="I868" s="222"/>
      <c r="J868" s="42"/>
      <c r="K868" s="42"/>
      <c r="L868" s="46"/>
      <c r="M868" s="223"/>
      <c r="N868" s="224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179</v>
      </c>
      <c r="AU868" s="19" t="s">
        <v>84</v>
      </c>
    </row>
    <row r="869" s="13" customFormat="1">
      <c r="A869" s="13"/>
      <c r="B869" s="225"/>
      <c r="C869" s="226"/>
      <c r="D869" s="227" t="s">
        <v>181</v>
      </c>
      <c r="E869" s="228" t="s">
        <v>19</v>
      </c>
      <c r="F869" s="229" t="s">
        <v>1227</v>
      </c>
      <c r="G869" s="226"/>
      <c r="H869" s="230">
        <v>149.89400000000001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181</v>
      </c>
      <c r="AU869" s="236" t="s">
        <v>84</v>
      </c>
      <c r="AV869" s="13" t="s">
        <v>84</v>
      </c>
      <c r="AW869" s="13" t="s">
        <v>35</v>
      </c>
      <c r="AX869" s="13" t="s">
        <v>74</v>
      </c>
      <c r="AY869" s="236" t="s">
        <v>170</v>
      </c>
    </row>
    <row r="870" s="14" customFormat="1">
      <c r="A870" s="14"/>
      <c r="B870" s="237"/>
      <c r="C870" s="238"/>
      <c r="D870" s="227" t="s">
        <v>181</v>
      </c>
      <c r="E870" s="239" t="s">
        <v>19</v>
      </c>
      <c r="F870" s="240" t="s">
        <v>184</v>
      </c>
      <c r="G870" s="238"/>
      <c r="H870" s="241">
        <v>149.89400000000001</v>
      </c>
      <c r="I870" s="242"/>
      <c r="J870" s="238"/>
      <c r="K870" s="238"/>
      <c r="L870" s="243"/>
      <c r="M870" s="244"/>
      <c r="N870" s="245"/>
      <c r="O870" s="245"/>
      <c r="P870" s="245"/>
      <c r="Q870" s="245"/>
      <c r="R870" s="245"/>
      <c r="S870" s="245"/>
      <c r="T870" s="246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7" t="s">
        <v>181</v>
      </c>
      <c r="AU870" s="247" t="s">
        <v>84</v>
      </c>
      <c r="AV870" s="14" t="s">
        <v>177</v>
      </c>
      <c r="AW870" s="14" t="s">
        <v>35</v>
      </c>
      <c r="AX870" s="14" t="s">
        <v>82</v>
      </c>
      <c r="AY870" s="247" t="s">
        <v>170</v>
      </c>
    </row>
    <row r="871" s="2" customFormat="1" ht="24.15" customHeight="1">
      <c r="A871" s="40"/>
      <c r="B871" s="41"/>
      <c r="C871" s="207" t="s">
        <v>1228</v>
      </c>
      <c r="D871" s="207" t="s">
        <v>173</v>
      </c>
      <c r="E871" s="208" t="s">
        <v>1229</v>
      </c>
      <c r="F871" s="209" t="s">
        <v>1230</v>
      </c>
      <c r="G871" s="210" t="s">
        <v>99</v>
      </c>
      <c r="H871" s="211">
        <v>19.600000000000001</v>
      </c>
      <c r="I871" s="212"/>
      <c r="J871" s="213">
        <f>ROUND(I871*H871,2)</f>
        <v>0</v>
      </c>
      <c r="K871" s="209" t="s">
        <v>176</v>
      </c>
      <c r="L871" s="46"/>
      <c r="M871" s="214" t="s">
        <v>19</v>
      </c>
      <c r="N871" s="215" t="s">
        <v>45</v>
      </c>
      <c r="O871" s="86"/>
      <c r="P871" s="216">
        <f>O871*H871</f>
        <v>0</v>
      </c>
      <c r="Q871" s="216">
        <v>0</v>
      </c>
      <c r="R871" s="216">
        <f>Q871*H871</f>
        <v>0</v>
      </c>
      <c r="S871" s="216">
        <v>0.0025000000000000001</v>
      </c>
      <c r="T871" s="217">
        <f>S871*H871</f>
        <v>0.049000000000000002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8" t="s">
        <v>320</v>
      </c>
      <c r="AT871" s="218" t="s">
        <v>173</v>
      </c>
      <c r="AU871" s="218" t="s">
        <v>84</v>
      </c>
      <c r="AY871" s="19" t="s">
        <v>170</v>
      </c>
      <c r="BE871" s="219">
        <f>IF(N871="základní",J871,0)</f>
        <v>0</v>
      </c>
      <c r="BF871" s="219">
        <f>IF(N871="snížená",J871,0)</f>
        <v>0</v>
      </c>
      <c r="BG871" s="219">
        <f>IF(N871="zákl. přenesená",J871,0)</f>
        <v>0</v>
      </c>
      <c r="BH871" s="219">
        <f>IF(N871="sníž. přenesená",J871,0)</f>
        <v>0</v>
      </c>
      <c r="BI871" s="219">
        <f>IF(N871="nulová",J871,0)</f>
        <v>0</v>
      </c>
      <c r="BJ871" s="19" t="s">
        <v>82</v>
      </c>
      <c r="BK871" s="219">
        <f>ROUND(I871*H871,2)</f>
        <v>0</v>
      </c>
      <c r="BL871" s="19" t="s">
        <v>320</v>
      </c>
      <c r="BM871" s="218" t="s">
        <v>1231</v>
      </c>
    </row>
    <row r="872" s="2" customFormat="1">
      <c r="A872" s="40"/>
      <c r="B872" s="41"/>
      <c r="C872" s="42"/>
      <c r="D872" s="220" t="s">
        <v>179</v>
      </c>
      <c r="E872" s="42"/>
      <c r="F872" s="221" t="s">
        <v>1232</v>
      </c>
      <c r="G872" s="42"/>
      <c r="H872" s="42"/>
      <c r="I872" s="222"/>
      <c r="J872" s="42"/>
      <c r="K872" s="42"/>
      <c r="L872" s="46"/>
      <c r="M872" s="223"/>
      <c r="N872" s="224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179</v>
      </c>
      <c r="AU872" s="19" t="s">
        <v>84</v>
      </c>
    </row>
    <row r="873" s="13" customFormat="1">
      <c r="A873" s="13"/>
      <c r="B873" s="225"/>
      <c r="C873" s="226"/>
      <c r="D873" s="227" t="s">
        <v>181</v>
      </c>
      <c r="E873" s="228" t="s">
        <v>19</v>
      </c>
      <c r="F873" s="229" t="s">
        <v>1233</v>
      </c>
      <c r="G873" s="226"/>
      <c r="H873" s="230">
        <v>19.600000000000001</v>
      </c>
      <c r="I873" s="231"/>
      <c r="J873" s="226"/>
      <c r="K873" s="226"/>
      <c r="L873" s="232"/>
      <c r="M873" s="233"/>
      <c r="N873" s="234"/>
      <c r="O873" s="234"/>
      <c r="P873" s="234"/>
      <c r="Q873" s="234"/>
      <c r="R873" s="234"/>
      <c r="S873" s="234"/>
      <c r="T873" s="235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6" t="s">
        <v>181</v>
      </c>
      <c r="AU873" s="236" t="s">
        <v>84</v>
      </c>
      <c r="AV873" s="13" t="s">
        <v>84</v>
      </c>
      <c r="AW873" s="13" t="s">
        <v>35</v>
      </c>
      <c r="AX873" s="13" t="s">
        <v>74</v>
      </c>
      <c r="AY873" s="236" t="s">
        <v>170</v>
      </c>
    </row>
    <row r="874" s="14" customFormat="1">
      <c r="A874" s="14"/>
      <c r="B874" s="237"/>
      <c r="C874" s="238"/>
      <c r="D874" s="227" t="s">
        <v>181</v>
      </c>
      <c r="E874" s="239" t="s">
        <v>19</v>
      </c>
      <c r="F874" s="240" t="s">
        <v>184</v>
      </c>
      <c r="G874" s="238"/>
      <c r="H874" s="241">
        <v>19.600000000000001</v>
      </c>
      <c r="I874" s="242"/>
      <c r="J874" s="238"/>
      <c r="K874" s="238"/>
      <c r="L874" s="243"/>
      <c r="M874" s="244"/>
      <c r="N874" s="245"/>
      <c r="O874" s="245"/>
      <c r="P874" s="245"/>
      <c r="Q874" s="245"/>
      <c r="R874" s="245"/>
      <c r="S874" s="245"/>
      <c r="T874" s="24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7" t="s">
        <v>181</v>
      </c>
      <c r="AU874" s="247" t="s">
        <v>84</v>
      </c>
      <c r="AV874" s="14" t="s">
        <v>177</v>
      </c>
      <c r="AW874" s="14" t="s">
        <v>35</v>
      </c>
      <c r="AX874" s="14" t="s">
        <v>82</v>
      </c>
      <c r="AY874" s="247" t="s">
        <v>170</v>
      </c>
    </row>
    <row r="875" s="2" customFormat="1" ht="24.15" customHeight="1">
      <c r="A875" s="40"/>
      <c r="B875" s="41"/>
      <c r="C875" s="207" t="s">
        <v>1234</v>
      </c>
      <c r="D875" s="207" t="s">
        <v>173</v>
      </c>
      <c r="E875" s="208" t="s">
        <v>1235</v>
      </c>
      <c r="F875" s="209" t="s">
        <v>1236</v>
      </c>
      <c r="G875" s="210" t="s">
        <v>99</v>
      </c>
      <c r="H875" s="211">
        <v>74.947000000000003</v>
      </c>
      <c r="I875" s="212"/>
      <c r="J875" s="213">
        <f>ROUND(I875*H875,2)</f>
        <v>0</v>
      </c>
      <c r="K875" s="209" t="s">
        <v>176</v>
      </c>
      <c r="L875" s="46"/>
      <c r="M875" s="214" t="s">
        <v>19</v>
      </c>
      <c r="N875" s="215" t="s">
        <v>45</v>
      </c>
      <c r="O875" s="86"/>
      <c r="P875" s="216">
        <f>O875*H875</f>
        <v>0</v>
      </c>
      <c r="Q875" s="216">
        <v>0.00029999999999999997</v>
      </c>
      <c r="R875" s="216">
        <f>Q875*H875</f>
        <v>0.0224841</v>
      </c>
      <c r="S875" s="216">
        <v>0</v>
      </c>
      <c r="T875" s="217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8" t="s">
        <v>320</v>
      </c>
      <c r="AT875" s="218" t="s">
        <v>173</v>
      </c>
      <c r="AU875" s="218" t="s">
        <v>84</v>
      </c>
      <c r="AY875" s="19" t="s">
        <v>170</v>
      </c>
      <c r="BE875" s="219">
        <f>IF(N875="základní",J875,0)</f>
        <v>0</v>
      </c>
      <c r="BF875" s="219">
        <f>IF(N875="snížená",J875,0)</f>
        <v>0</v>
      </c>
      <c r="BG875" s="219">
        <f>IF(N875="zákl. přenesená",J875,0)</f>
        <v>0</v>
      </c>
      <c r="BH875" s="219">
        <f>IF(N875="sníž. přenesená",J875,0)</f>
        <v>0</v>
      </c>
      <c r="BI875" s="219">
        <f>IF(N875="nulová",J875,0)</f>
        <v>0</v>
      </c>
      <c r="BJ875" s="19" t="s">
        <v>82</v>
      </c>
      <c r="BK875" s="219">
        <f>ROUND(I875*H875,2)</f>
        <v>0</v>
      </c>
      <c r="BL875" s="19" t="s">
        <v>320</v>
      </c>
      <c r="BM875" s="218" t="s">
        <v>1237</v>
      </c>
    </row>
    <row r="876" s="2" customFormat="1">
      <c r="A876" s="40"/>
      <c r="B876" s="41"/>
      <c r="C876" s="42"/>
      <c r="D876" s="220" t="s">
        <v>179</v>
      </c>
      <c r="E876" s="42"/>
      <c r="F876" s="221" t="s">
        <v>1238</v>
      </c>
      <c r="G876" s="42"/>
      <c r="H876" s="42"/>
      <c r="I876" s="222"/>
      <c r="J876" s="42"/>
      <c r="K876" s="42"/>
      <c r="L876" s="46"/>
      <c r="M876" s="223"/>
      <c r="N876" s="224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179</v>
      </c>
      <c r="AU876" s="19" t="s">
        <v>84</v>
      </c>
    </row>
    <row r="877" s="13" customFormat="1">
      <c r="A877" s="13"/>
      <c r="B877" s="225"/>
      <c r="C877" s="226"/>
      <c r="D877" s="227" t="s">
        <v>181</v>
      </c>
      <c r="E877" s="228" t="s">
        <v>19</v>
      </c>
      <c r="F877" s="229" t="s">
        <v>1239</v>
      </c>
      <c r="G877" s="226"/>
      <c r="H877" s="230">
        <v>21.140999999999998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181</v>
      </c>
      <c r="AU877" s="236" t="s">
        <v>84</v>
      </c>
      <c r="AV877" s="13" t="s">
        <v>84</v>
      </c>
      <c r="AW877" s="13" t="s">
        <v>35</v>
      </c>
      <c r="AX877" s="13" t="s">
        <v>74</v>
      </c>
      <c r="AY877" s="236" t="s">
        <v>170</v>
      </c>
    </row>
    <row r="878" s="13" customFormat="1">
      <c r="A878" s="13"/>
      <c r="B878" s="225"/>
      <c r="C878" s="226"/>
      <c r="D878" s="227" t="s">
        <v>181</v>
      </c>
      <c r="E878" s="228" t="s">
        <v>19</v>
      </c>
      <c r="F878" s="229" t="s">
        <v>1240</v>
      </c>
      <c r="G878" s="226"/>
      <c r="H878" s="230">
        <v>5.1299999999999999</v>
      </c>
      <c r="I878" s="231"/>
      <c r="J878" s="226"/>
      <c r="K878" s="226"/>
      <c r="L878" s="232"/>
      <c r="M878" s="233"/>
      <c r="N878" s="234"/>
      <c r="O878" s="234"/>
      <c r="P878" s="234"/>
      <c r="Q878" s="234"/>
      <c r="R878" s="234"/>
      <c r="S878" s="234"/>
      <c r="T878" s="235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6" t="s">
        <v>181</v>
      </c>
      <c r="AU878" s="236" t="s">
        <v>84</v>
      </c>
      <c r="AV878" s="13" t="s">
        <v>84</v>
      </c>
      <c r="AW878" s="13" t="s">
        <v>35</v>
      </c>
      <c r="AX878" s="13" t="s">
        <v>74</v>
      </c>
      <c r="AY878" s="236" t="s">
        <v>170</v>
      </c>
    </row>
    <row r="879" s="13" customFormat="1">
      <c r="A879" s="13"/>
      <c r="B879" s="225"/>
      <c r="C879" s="226"/>
      <c r="D879" s="227" t="s">
        <v>181</v>
      </c>
      <c r="E879" s="228" t="s">
        <v>19</v>
      </c>
      <c r="F879" s="229" t="s">
        <v>1241</v>
      </c>
      <c r="G879" s="226"/>
      <c r="H879" s="230">
        <v>28.835999999999999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6" t="s">
        <v>181</v>
      </c>
      <c r="AU879" s="236" t="s">
        <v>84</v>
      </c>
      <c r="AV879" s="13" t="s">
        <v>84</v>
      </c>
      <c r="AW879" s="13" t="s">
        <v>35</v>
      </c>
      <c r="AX879" s="13" t="s">
        <v>74</v>
      </c>
      <c r="AY879" s="236" t="s">
        <v>170</v>
      </c>
    </row>
    <row r="880" s="13" customFormat="1">
      <c r="A880" s="13"/>
      <c r="B880" s="225"/>
      <c r="C880" s="226"/>
      <c r="D880" s="227" t="s">
        <v>181</v>
      </c>
      <c r="E880" s="228" t="s">
        <v>19</v>
      </c>
      <c r="F880" s="229" t="s">
        <v>1242</v>
      </c>
      <c r="G880" s="226"/>
      <c r="H880" s="230">
        <v>16.891999999999999</v>
      </c>
      <c r="I880" s="231"/>
      <c r="J880" s="226"/>
      <c r="K880" s="226"/>
      <c r="L880" s="232"/>
      <c r="M880" s="233"/>
      <c r="N880" s="234"/>
      <c r="O880" s="234"/>
      <c r="P880" s="234"/>
      <c r="Q880" s="234"/>
      <c r="R880" s="234"/>
      <c r="S880" s="234"/>
      <c r="T880" s="235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6" t="s">
        <v>181</v>
      </c>
      <c r="AU880" s="236" t="s">
        <v>84</v>
      </c>
      <c r="AV880" s="13" t="s">
        <v>84</v>
      </c>
      <c r="AW880" s="13" t="s">
        <v>35</v>
      </c>
      <c r="AX880" s="13" t="s">
        <v>74</v>
      </c>
      <c r="AY880" s="236" t="s">
        <v>170</v>
      </c>
    </row>
    <row r="881" s="13" customFormat="1">
      <c r="A881" s="13"/>
      <c r="B881" s="225"/>
      <c r="C881" s="226"/>
      <c r="D881" s="227" t="s">
        <v>181</v>
      </c>
      <c r="E881" s="228" t="s">
        <v>19</v>
      </c>
      <c r="F881" s="229" t="s">
        <v>1243</v>
      </c>
      <c r="G881" s="226"/>
      <c r="H881" s="230">
        <v>2.948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181</v>
      </c>
      <c r="AU881" s="236" t="s">
        <v>84</v>
      </c>
      <c r="AV881" s="13" t="s">
        <v>84</v>
      </c>
      <c r="AW881" s="13" t="s">
        <v>35</v>
      </c>
      <c r="AX881" s="13" t="s">
        <v>74</v>
      </c>
      <c r="AY881" s="236" t="s">
        <v>170</v>
      </c>
    </row>
    <row r="882" s="16" customFormat="1">
      <c r="A882" s="16"/>
      <c r="B882" s="258"/>
      <c r="C882" s="259"/>
      <c r="D882" s="227" t="s">
        <v>181</v>
      </c>
      <c r="E882" s="260" t="s">
        <v>124</v>
      </c>
      <c r="F882" s="261" t="s">
        <v>208</v>
      </c>
      <c r="G882" s="259"/>
      <c r="H882" s="262">
        <v>74.947000000000003</v>
      </c>
      <c r="I882" s="263"/>
      <c r="J882" s="259"/>
      <c r="K882" s="259"/>
      <c r="L882" s="264"/>
      <c r="M882" s="265"/>
      <c r="N882" s="266"/>
      <c r="O882" s="266"/>
      <c r="P882" s="266"/>
      <c r="Q882" s="266"/>
      <c r="R882" s="266"/>
      <c r="S882" s="266"/>
      <c r="T882" s="267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68" t="s">
        <v>181</v>
      </c>
      <c r="AU882" s="268" t="s">
        <v>84</v>
      </c>
      <c r="AV882" s="16" t="s">
        <v>171</v>
      </c>
      <c r="AW882" s="16" t="s">
        <v>35</v>
      </c>
      <c r="AX882" s="16" t="s">
        <v>74</v>
      </c>
      <c r="AY882" s="268" t="s">
        <v>170</v>
      </c>
    </row>
    <row r="883" s="14" customFormat="1">
      <c r="A883" s="14"/>
      <c r="B883" s="237"/>
      <c r="C883" s="238"/>
      <c r="D883" s="227" t="s">
        <v>181</v>
      </c>
      <c r="E883" s="239" t="s">
        <v>19</v>
      </c>
      <c r="F883" s="240" t="s">
        <v>184</v>
      </c>
      <c r="G883" s="238"/>
      <c r="H883" s="241">
        <v>74.947000000000003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181</v>
      </c>
      <c r="AU883" s="247" t="s">
        <v>84</v>
      </c>
      <c r="AV883" s="14" t="s">
        <v>177</v>
      </c>
      <c r="AW883" s="14" t="s">
        <v>35</v>
      </c>
      <c r="AX883" s="14" t="s">
        <v>82</v>
      </c>
      <c r="AY883" s="247" t="s">
        <v>170</v>
      </c>
    </row>
    <row r="884" s="2" customFormat="1" ht="37.8" customHeight="1">
      <c r="A884" s="40"/>
      <c r="B884" s="41"/>
      <c r="C884" s="269" t="s">
        <v>1244</v>
      </c>
      <c r="D884" s="269" t="s">
        <v>321</v>
      </c>
      <c r="E884" s="270" t="s">
        <v>1245</v>
      </c>
      <c r="F884" s="271" t="s">
        <v>1246</v>
      </c>
      <c r="G884" s="272" t="s">
        <v>99</v>
      </c>
      <c r="H884" s="273">
        <v>82.441999999999993</v>
      </c>
      <c r="I884" s="274"/>
      <c r="J884" s="275">
        <f>ROUND(I884*H884,2)</f>
        <v>0</v>
      </c>
      <c r="K884" s="271" t="s">
        <v>176</v>
      </c>
      <c r="L884" s="276"/>
      <c r="M884" s="277" t="s">
        <v>19</v>
      </c>
      <c r="N884" s="278" t="s">
        <v>45</v>
      </c>
      <c r="O884" s="86"/>
      <c r="P884" s="216">
        <f>O884*H884</f>
        <v>0</v>
      </c>
      <c r="Q884" s="216">
        <v>0.0027499999999999998</v>
      </c>
      <c r="R884" s="216">
        <f>Q884*H884</f>
        <v>0.22671549999999996</v>
      </c>
      <c r="S884" s="216">
        <v>0</v>
      </c>
      <c r="T884" s="217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8" t="s">
        <v>428</v>
      </c>
      <c r="AT884" s="218" t="s">
        <v>321</v>
      </c>
      <c r="AU884" s="218" t="s">
        <v>84</v>
      </c>
      <c r="AY884" s="19" t="s">
        <v>170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19" t="s">
        <v>82</v>
      </c>
      <c r="BK884" s="219">
        <f>ROUND(I884*H884,2)</f>
        <v>0</v>
      </c>
      <c r="BL884" s="19" t="s">
        <v>320</v>
      </c>
      <c r="BM884" s="218" t="s">
        <v>1247</v>
      </c>
    </row>
    <row r="885" s="13" customFormat="1">
      <c r="A885" s="13"/>
      <c r="B885" s="225"/>
      <c r="C885" s="226"/>
      <c r="D885" s="227" t="s">
        <v>181</v>
      </c>
      <c r="E885" s="226"/>
      <c r="F885" s="229" t="s">
        <v>1248</v>
      </c>
      <c r="G885" s="226"/>
      <c r="H885" s="230">
        <v>82.441999999999993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6" t="s">
        <v>181</v>
      </c>
      <c r="AU885" s="236" t="s">
        <v>84</v>
      </c>
      <c r="AV885" s="13" t="s">
        <v>84</v>
      </c>
      <c r="AW885" s="13" t="s">
        <v>4</v>
      </c>
      <c r="AX885" s="13" t="s">
        <v>82</v>
      </c>
      <c r="AY885" s="236" t="s">
        <v>170</v>
      </c>
    </row>
    <row r="886" s="2" customFormat="1" ht="24.15" customHeight="1">
      <c r="A886" s="40"/>
      <c r="B886" s="41"/>
      <c r="C886" s="207" t="s">
        <v>1249</v>
      </c>
      <c r="D886" s="207" t="s">
        <v>173</v>
      </c>
      <c r="E886" s="208" t="s">
        <v>1250</v>
      </c>
      <c r="F886" s="209" t="s">
        <v>1251</v>
      </c>
      <c r="G886" s="210" t="s">
        <v>115</v>
      </c>
      <c r="H886" s="211">
        <v>12.15</v>
      </c>
      <c r="I886" s="212"/>
      <c r="J886" s="213">
        <f>ROUND(I886*H886,2)</f>
        <v>0</v>
      </c>
      <c r="K886" s="209" t="s">
        <v>176</v>
      </c>
      <c r="L886" s="46"/>
      <c r="M886" s="214" t="s">
        <v>19</v>
      </c>
      <c r="N886" s="215" t="s">
        <v>45</v>
      </c>
      <c r="O886" s="86"/>
      <c r="P886" s="216">
        <f>O886*H886</f>
        <v>0</v>
      </c>
      <c r="Q886" s="216">
        <v>0</v>
      </c>
      <c r="R886" s="216">
        <f>Q886*H886</f>
        <v>0</v>
      </c>
      <c r="S886" s="216">
        <v>0</v>
      </c>
      <c r="T886" s="217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8" t="s">
        <v>320</v>
      </c>
      <c r="AT886" s="218" t="s">
        <v>173</v>
      </c>
      <c r="AU886" s="218" t="s">
        <v>84</v>
      </c>
      <c r="AY886" s="19" t="s">
        <v>170</v>
      </c>
      <c r="BE886" s="219">
        <f>IF(N886="základní",J886,0)</f>
        <v>0</v>
      </c>
      <c r="BF886" s="219">
        <f>IF(N886="snížená",J886,0)</f>
        <v>0</v>
      </c>
      <c r="BG886" s="219">
        <f>IF(N886="zákl. přenesená",J886,0)</f>
        <v>0</v>
      </c>
      <c r="BH886" s="219">
        <f>IF(N886="sníž. přenesená",J886,0)</f>
        <v>0</v>
      </c>
      <c r="BI886" s="219">
        <f>IF(N886="nulová",J886,0)</f>
        <v>0</v>
      </c>
      <c r="BJ886" s="19" t="s">
        <v>82</v>
      </c>
      <c r="BK886" s="219">
        <f>ROUND(I886*H886,2)</f>
        <v>0</v>
      </c>
      <c r="BL886" s="19" t="s">
        <v>320</v>
      </c>
      <c r="BM886" s="218" t="s">
        <v>1252</v>
      </c>
    </row>
    <row r="887" s="2" customFormat="1">
      <c r="A887" s="40"/>
      <c r="B887" s="41"/>
      <c r="C887" s="42"/>
      <c r="D887" s="220" t="s">
        <v>179</v>
      </c>
      <c r="E887" s="42"/>
      <c r="F887" s="221" t="s">
        <v>1253</v>
      </c>
      <c r="G887" s="42"/>
      <c r="H887" s="42"/>
      <c r="I887" s="222"/>
      <c r="J887" s="42"/>
      <c r="K887" s="42"/>
      <c r="L887" s="46"/>
      <c r="M887" s="223"/>
      <c r="N887" s="224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179</v>
      </c>
      <c r="AU887" s="19" t="s">
        <v>84</v>
      </c>
    </row>
    <row r="888" s="13" customFormat="1">
      <c r="A888" s="13"/>
      <c r="B888" s="225"/>
      <c r="C888" s="226"/>
      <c r="D888" s="227" t="s">
        <v>181</v>
      </c>
      <c r="E888" s="228" t="s">
        <v>19</v>
      </c>
      <c r="F888" s="229" t="s">
        <v>1254</v>
      </c>
      <c r="G888" s="226"/>
      <c r="H888" s="230">
        <v>12.15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181</v>
      </c>
      <c r="AU888" s="236" t="s">
        <v>84</v>
      </c>
      <c r="AV888" s="13" t="s">
        <v>84</v>
      </c>
      <c r="AW888" s="13" t="s">
        <v>35</v>
      </c>
      <c r="AX888" s="13" t="s">
        <v>74</v>
      </c>
      <c r="AY888" s="236" t="s">
        <v>170</v>
      </c>
    </row>
    <row r="889" s="14" customFormat="1">
      <c r="A889" s="14"/>
      <c r="B889" s="237"/>
      <c r="C889" s="238"/>
      <c r="D889" s="227" t="s">
        <v>181</v>
      </c>
      <c r="E889" s="239" t="s">
        <v>19</v>
      </c>
      <c r="F889" s="240" t="s">
        <v>184</v>
      </c>
      <c r="G889" s="238"/>
      <c r="H889" s="241">
        <v>12.15</v>
      </c>
      <c r="I889" s="242"/>
      <c r="J889" s="238"/>
      <c r="K889" s="238"/>
      <c r="L889" s="243"/>
      <c r="M889" s="244"/>
      <c r="N889" s="245"/>
      <c r="O889" s="245"/>
      <c r="P889" s="245"/>
      <c r="Q889" s="245"/>
      <c r="R889" s="245"/>
      <c r="S889" s="245"/>
      <c r="T889" s="24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7" t="s">
        <v>181</v>
      </c>
      <c r="AU889" s="247" t="s">
        <v>84</v>
      </c>
      <c r="AV889" s="14" t="s">
        <v>177</v>
      </c>
      <c r="AW889" s="14" t="s">
        <v>35</v>
      </c>
      <c r="AX889" s="14" t="s">
        <v>82</v>
      </c>
      <c r="AY889" s="247" t="s">
        <v>170</v>
      </c>
    </row>
    <row r="890" s="2" customFormat="1" ht="24.15" customHeight="1">
      <c r="A890" s="40"/>
      <c r="B890" s="41"/>
      <c r="C890" s="207" t="s">
        <v>1255</v>
      </c>
      <c r="D890" s="207" t="s">
        <v>173</v>
      </c>
      <c r="E890" s="208" t="s">
        <v>1256</v>
      </c>
      <c r="F890" s="209" t="s">
        <v>1257</v>
      </c>
      <c r="G890" s="210" t="s">
        <v>115</v>
      </c>
      <c r="H890" s="211">
        <v>64.150000000000006</v>
      </c>
      <c r="I890" s="212"/>
      <c r="J890" s="213">
        <f>ROUND(I890*H890,2)</f>
        <v>0</v>
      </c>
      <c r="K890" s="209" t="s">
        <v>176</v>
      </c>
      <c r="L890" s="46"/>
      <c r="M890" s="214" t="s">
        <v>19</v>
      </c>
      <c r="N890" s="215" t="s">
        <v>45</v>
      </c>
      <c r="O890" s="86"/>
      <c r="P890" s="216">
        <f>O890*H890</f>
        <v>0</v>
      </c>
      <c r="Q890" s="216">
        <v>3.0000000000000001E-05</v>
      </c>
      <c r="R890" s="216">
        <f>Q890*H890</f>
        <v>0.0019245000000000002</v>
      </c>
      <c r="S890" s="216">
        <v>0</v>
      </c>
      <c r="T890" s="217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18" t="s">
        <v>320</v>
      </c>
      <c r="AT890" s="218" t="s">
        <v>173</v>
      </c>
      <c r="AU890" s="218" t="s">
        <v>84</v>
      </c>
      <c r="AY890" s="19" t="s">
        <v>170</v>
      </c>
      <c r="BE890" s="219">
        <f>IF(N890="základní",J890,0)</f>
        <v>0</v>
      </c>
      <c r="BF890" s="219">
        <f>IF(N890="snížená",J890,0)</f>
        <v>0</v>
      </c>
      <c r="BG890" s="219">
        <f>IF(N890="zákl. přenesená",J890,0)</f>
        <v>0</v>
      </c>
      <c r="BH890" s="219">
        <f>IF(N890="sníž. přenesená",J890,0)</f>
        <v>0</v>
      </c>
      <c r="BI890" s="219">
        <f>IF(N890="nulová",J890,0)</f>
        <v>0</v>
      </c>
      <c r="BJ890" s="19" t="s">
        <v>82</v>
      </c>
      <c r="BK890" s="219">
        <f>ROUND(I890*H890,2)</f>
        <v>0</v>
      </c>
      <c r="BL890" s="19" t="s">
        <v>320</v>
      </c>
      <c r="BM890" s="218" t="s">
        <v>1258</v>
      </c>
    </row>
    <row r="891" s="2" customFormat="1">
      <c r="A891" s="40"/>
      <c r="B891" s="41"/>
      <c r="C891" s="42"/>
      <c r="D891" s="220" t="s">
        <v>179</v>
      </c>
      <c r="E891" s="42"/>
      <c r="F891" s="221" t="s">
        <v>1259</v>
      </c>
      <c r="G891" s="42"/>
      <c r="H891" s="42"/>
      <c r="I891" s="222"/>
      <c r="J891" s="42"/>
      <c r="K891" s="42"/>
      <c r="L891" s="46"/>
      <c r="M891" s="223"/>
      <c r="N891" s="224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179</v>
      </c>
      <c r="AU891" s="19" t="s">
        <v>84</v>
      </c>
    </row>
    <row r="892" s="13" customFormat="1">
      <c r="A892" s="13"/>
      <c r="B892" s="225"/>
      <c r="C892" s="226"/>
      <c r="D892" s="227" t="s">
        <v>181</v>
      </c>
      <c r="E892" s="228" t="s">
        <v>19</v>
      </c>
      <c r="F892" s="229" t="s">
        <v>1260</v>
      </c>
      <c r="G892" s="226"/>
      <c r="H892" s="230">
        <v>16.239999999999998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6" t="s">
        <v>181</v>
      </c>
      <c r="AU892" s="236" t="s">
        <v>84</v>
      </c>
      <c r="AV892" s="13" t="s">
        <v>84</v>
      </c>
      <c r="AW892" s="13" t="s">
        <v>35</v>
      </c>
      <c r="AX892" s="13" t="s">
        <v>74</v>
      </c>
      <c r="AY892" s="236" t="s">
        <v>170</v>
      </c>
    </row>
    <row r="893" s="13" customFormat="1">
      <c r="A893" s="13"/>
      <c r="B893" s="225"/>
      <c r="C893" s="226"/>
      <c r="D893" s="227" t="s">
        <v>181</v>
      </c>
      <c r="E893" s="228" t="s">
        <v>19</v>
      </c>
      <c r="F893" s="229" t="s">
        <v>1261</v>
      </c>
      <c r="G893" s="226"/>
      <c r="H893" s="230">
        <v>7.7999999999999998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181</v>
      </c>
      <c r="AU893" s="236" t="s">
        <v>84</v>
      </c>
      <c r="AV893" s="13" t="s">
        <v>84</v>
      </c>
      <c r="AW893" s="13" t="s">
        <v>35</v>
      </c>
      <c r="AX893" s="13" t="s">
        <v>74</v>
      </c>
      <c r="AY893" s="236" t="s">
        <v>170</v>
      </c>
    </row>
    <row r="894" s="13" customFormat="1">
      <c r="A894" s="13"/>
      <c r="B894" s="225"/>
      <c r="C894" s="226"/>
      <c r="D894" s="227" t="s">
        <v>181</v>
      </c>
      <c r="E894" s="228" t="s">
        <v>19</v>
      </c>
      <c r="F894" s="229" t="s">
        <v>1262</v>
      </c>
      <c r="G894" s="226"/>
      <c r="H894" s="230">
        <v>19.940000000000001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181</v>
      </c>
      <c r="AU894" s="236" t="s">
        <v>84</v>
      </c>
      <c r="AV894" s="13" t="s">
        <v>84</v>
      </c>
      <c r="AW894" s="13" t="s">
        <v>35</v>
      </c>
      <c r="AX894" s="13" t="s">
        <v>74</v>
      </c>
      <c r="AY894" s="236" t="s">
        <v>170</v>
      </c>
    </row>
    <row r="895" s="13" customFormat="1">
      <c r="A895" s="13"/>
      <c r="B895" s="225"/>
      <c r="C895" s="226"/>
      <c r="D895" s="227" t="s">
        <v>181</v>
      </c>
      <c r="E895" s="228" t="s">
        <v>19</v>
      </c>
      <c r="F895" s="229" t="s">
        <v>1263</v>
      </c>
      <c r="G895" s="226"/>
      <c r="H895" s="230">
        <v>15.49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181</v>
      </c>
      <c r="AU895" s="236" t="s">
        <v>84</v>
      </c>
      <c r="AV895" s="13" t="s">
        <v>84</v>
      </c>
      <c r="AW895" s="13" t="s">
        <v>35</v>
      </c>
      <c r="AX895" s="13" t="s">
        <v>74</v>
      </c>
      <c r="AY895" s="236" t="s">
        <v>170</v>
      </c>
    </row>
    <row r="896" s="13" customFormat="1">
      <c r="A896" s="13"/>
      <c r="B896" s="225"/>
      <c r="C896" s="226"/>
      <c r="D896" s="227" t="s">
        <v>181</v>
      </c>
      <c r="E896" s="228" t="s">
        <v>19</v>
      </c>
      <c r="F896" s="229" t="s">
        <v>1264</v>
      </c>
      <c r="G896" s="226"/>
      <c r="H896" s="230">
        <v>4.6799999999999997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6" t="s">
        <v>181</v>
      </c>
      <c r="AU896" s="236" t="s">
        <v>84</v>
      </c>
      <c r="AV896" s="13" t="s">
        <v>84</v>
      </c>
      <c r="AW896" s="13" t="s">
        <v>35</v>
      </c>
      <c r="AX896" s="13" t="s">
        <v>74</v>
      </c>
      <c r="AY896" s="236" t="s">
        <v>170</v>
      </c>
    </row>
    <row r="897" s="16" customFormat="1">
      <c r="A897" s="16"/>
      <c r="B897" s="258"/>
      <c r="C897" s="259"/>
      <c r="D897" s="227" t="s">
        <v>181</v>
      </c>
      <c r="E897" s="260" t="s">
        <v>19</v>
      </c>
      <c r="F897" s="261" t="s">
        <v>208</v>
      </c>
      <c r="G897" s="259"/>
      <c r="H897" s="262">
        <v>64.150000000000006</v>
      </c>
      <c r="I897" s="263"/>
      <c r="J897" s="259"/>
      <c r="K897" s="259"/>
      <c r="L897" s="264"/>
      <c r="M897" s="265"/>
      <c r="N897" s="266"/>
      <c r="O897" s="266"/>
      <c r="P897" s="266"/>
      <c r="Q897" s="266"/>
      <c r="R897" s="266"/>
      <c r="S897" s="266"/>
      <c r="T897" s="267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68" t="s">
        <v>181</v>
      </c>
      <c r="AU897" s="268" t="s">
        <v>84</v>
      </c>
      <c r="AV897" s="16" t="s">
        <v>171</v>
      </c>
      <c r="AW897" s="16" t="s">
        <v>35</v>
      </c>
      <c r="AX897" s="16" t="s">
        <v>74</v>
      </c>
      <c r="AY897" s="268" t="s">
        <v>170</v>
      </c>
    </row>
    <row r="898" s="14" customFormat="1">
      <c r="A898" s="14"/>
      <c r="B898" s="237"/>
      <c r="C898" s="238"/>
      <c r="D898" s="227" t="s">
        <v>181</v>
      </c>
      <c r="E898" s="239" t="s">
        <v>19</v>
      </c>
      <c r="F898" s="240" t="s">
        <v>184</v>
      </c>
      <c r="G898" s="238"/>
      <c r="H898" s="241">
        <v>64.150000000000006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7" t="s">
        <v>181</v>
      </c>
      <c r="AU898" s="247" t="s">
        <v>84</v>
      </c>
      <c r="AV898" s="14" t="s">
        <v>177</v>
      </c>
      <c r="AW898" s="14" t="s">
        <v>35</v>
      </c>
      <c r="AX898" s="14" t="s">
        <v>82</v>
      </c>
      <c r="AY898" s="247" t="s">
        <v>170</v>
      </c>
    </row>
    <row r="899" s="2" customFormat="1" ht="16.5" customHeight="1">
      <c r="A899" s="40"/>
      <c r="B899" s="41"/>
      <c r="C899" s="269" t="s">
        <v>1265</v>
      </c>
      <c r="D899" s="269" t="s">
        <v>321</v>
      </c>
      <c r="E899" s="270" t="s">
        <v>1266</v>
      </c>
      <c r="F899" s="271" t="s">
        <v>1267</v>
      </c>
      <c r="G899" s="272" t="s">
        <v>115</v>
      </c>
      <c r="H899" s="273">
        <v>65.433000000000007</v>
      </c>
      <c r="I899" s="274"/>
      <c r="J899" s="275">
        <f>ROUND(I899*H899,2)</f>
        <v>0</v>
      </c>
      <c r="K899" s="271" t="s">
        <v>176</v>
      </c>
      <c r="L899" s="276"/>
      <c r="M899" s="277" t="s">
        <v>19</v>
      </c>
      <c r="N899" s="278" t="s">
        <v>45</v>
      </c>
      <c r="O899" s="86"/>
      <c r="P899" s="216">
        <f>O899*H899</f>
        <v>0</v>
      </c>
      <c r="Q899" s="216">
        <v>0.00038000000000000002</v>
      </c>
      <c r="R899" s="216">
        <f>Q899*H899</f>
        <v>0.024864540000000004</v>
      </c>
      <c r="S899" s="216">
        <v>0</v>
      </c>
      <c r="T899" s="217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8" t="s">
        <v>428</v>
      </c>
      <c r="AT899" s="218" t="s">
        <v>321</v>
      </c>
      <c r="AU899" s="218" t="s">
        <v>84</v>
      </c>
      <c r="AY899" s="19" t="s">
        <v>170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19" t="s">
        <v>82</v>
      </c>
      <c r="BK899" s="219">
        <f>ROUND(I899*H899,2)</f>
        <v>0</v>
      </c>
      <c r="BL899" s="19" t="s">
        <v>320</v>
      </c>
      <c r="BM899" s="218" t="s">
        <v>1268</v>
      </c>
    </row>
    <row r="900" s="13" customFormat="1">
      <c r="A900" s="13"/>
      <c r="B900" s="225"/>
      <c r="C900" s="226"/>
      <c r="D900" s="227" t="s">
        <v>181</v>
      </c>
      <c r="E900" s="226"/>
      <c r="F900" s="229" t="s">
        <v>1269</v>
      </c>
      <c r="G900" s="226"/>
      <c r="H900" s="230">
        <v>65.433000000000007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181</v>
      </c>
      <c r="AU900" s="236" t="s">
        <v>84</v>
      </c>
      <c r="AV900" s="13" t="s">
        <v>84</v>
      </c>
      <c r="AW900" s="13" t="s">
        <v>4</v>
      </c>
      <c r="AX900" s="13" t="s">
        <v>82</v>
      </c>
      <c r="AY900" s="236" t="s">
        <v>170</v>
      </c>
    </row>
    <row r="901" s="2" customFormat="1" ht="44.25" customHeight="1">
      <c r="A901" s="40"/>
      <c r="B901" s="41"/>
      <c r="C901" s="207" t="s">
        <v>1270</v>
      </c>
      <c r="D901" s="207" t="s">
        <v>173</v>
      </c>
      <c r="E901" s="208" t="s">
        <v>1271</v>
      </c>
      <c r="F901" s="209" t="s">
        <v>1272</v>
      </c>
      <c r="G901" s="210" t="s">
        <v>586</v>
      </c>
      <c r="H901" s="279"/>
      <c r="I901" s="212"/>
      <c r="J901" s="213">
        <f>ROUND(I901*H901,2)</f>
        <v>0</v>
      </c>
      <c r="K901" s="209" t="s">
        <v>176</v>
      </c>
      <c r="L901" s="46"/>
      <c r="M901" s="214" t="s">
        <v>19</v>
      </c>
      <c r="N901" s="215" t="s">
        <v>45</v>
      </c>
      <c r="O901" s="86"/>
      <c r="P901" s="216">
        <f>O901*H901</f>
        <v>0</v>
      </c>
      <c r="Q901" s="216">
        <v>0</v>
      </c>
      <c r="R901" s="216">
        <f>Q901*H901</f>
        <v>0</v>
      </c>
      <c r="S901" s="216">
        <v>0</v>
      </c>
      <c r="T901" s="217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8" t="s">
        <v>320</v>
      </c>
      <c r="AT901" s="218" t="s">
        <v>173</v>
      </c>
      <c r="AU901" s="218" t="s">
        <v>84</v>
      </c>
      <c r="AY901" s="19" t="s">
        <v>170</v>
      </c>
      <c r="BE901" s="219">
        <f>IF(N901="základní",J901,0)</f>
        <v>0</v>
      </c>
      <c r="BF901" s="219">
        <f>IF(N901="snížená",J901,0)</f>
        <v>0</v>
      </c>
      <c r="BG901" s="219">
        <f>IF(N901="zákl. přenesená",J901,0)</f>
        <v>0</v>
      </c>
      <c r="BH901" s="219">
        <f>IF(N901="sníž. přenesená",J901,0)</f>
        <v>0</v>
      </c>
      <c r="BI901" s="219">
        <f>IF(N901="nulová",J901,0)</f>
        <v>0</v>
      </c>
      <c r="BJ901" s="19" t="s">
        <v>82</v>
      </c>
      <c r="BK901" s="219">
        <f>ROUND(I901*H901,2)</f>
        <v>0</v>
      </c>
      <c r="BL901" s="19" t="s">
        <v>320</v>
      </c>
      <c r="BM901" s="218" t="s">
        <v>1273</v>
      </c>
    </row>
    <row r="902" s="2" customFormat="1">
      <c r="A902" s="40"/>
      <c r="B902" s="41"/>
      <c r="C902" s="42"/>
      <c r="D902" s="220" t="s">
        <v>179</v>
      </c>
      <c r="E902" s="42"/>
      <c r="F902" s="221" t="s">
        <v>1274</v>
      </c>
      <c r="G902" s="42"/>
      <c r="H902" s="42"/>
      <c r="I902" s="222"/>
      <c r="J902" s="42"/>
      <c r="K902" s="42"/>
      <c r="L902" s="46"/>
      <c r="M902" s="223"/>
      <c r="N902" s="224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179</v>
      </c>
      <c r="AU902" s="19" t="s">
        <v>84</v>
      </c>
    </row>
    <row r="903" s="12" customFormat="1" ht="22.8" customHeight="1">
      <c r="A903" s="12"/>
      <c r="B903" s="191"/>
      <c r="C903" s="192"/>
      <c r="D903" s="193" t="s">
        <v>73</v>
      </c>
      <c r="E903" s="205" t="s">
        <v>1275</v>
      </c>
      <c r="F903" s="205" t="s">
        <v>1276</v>
      </c>
      <c r="G903" s="192"/>
      <c r="H903" s="192"/>
      <c r="I903" s="195"/>
      <c r="J903" s="206">
        <f>BK903</f>
        <v>0</v>
      </c>
      <c r="K903" s="192"/>
      <c r="L903" s="197"/>
      <c r="M903" s="198"/>
      <c r="N903" s="199"/>
      <c r="O903" s="199"/>
      <c r="P903" s="200">
        <f>SUM(P904:P951)</f>
        <v>0</v>
      </c>
      <c r="Q903" s="199"/>
      <c r="R903" s="200">
        <f>SUM(R904:R951)</f>
        <v>0.98639709999999992</v>
      </c>
      <c r="S903" s="199"/>
      <c r="T903" s="201">
        <f>SUM(T904:T951)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02" t="s">
        <v>84</v>
      </c>
      <c r="AT903" s="203" t="s">
        <v>73</v>
      </c>
      <c r="AU903" s="203" t="s">
        <v>82</v>
      </c>
      <c r="AY903" s="202" t="s">
        <v>170</v>
      </c>
      <c r="BK903" s="204">
        <f>SUM(BK904:BK951)</f>
        <v>0</v>
      </c>
    </row>
    <row r="904" s="2" customFormat="1" ht="24.15" customHeight="1">
      <c r="A904" s="40"/>
      <c r="B904" s="41"/>
      <c r="C904" s="207" t="s">
        <v>1277</v>
      </c>
      <c r="D904" s="207" t="s">
        <v>173</v>
      </c>
      <c r="E904" s="208" t="s">
        <v>1278</v>
      </c>
      <c r="F904" s="209" t="s">
        <v>1279</v>
      </c>
      <c r="G904" s="210" t="s">
        <v>99</v>
      </c>
      <c r="H904" s="211">
        <v>43.585999999999999</v>
      </c>
      <c r="I904" s="212"/>
      <c r="J904" s="213">
        <f>ROUND(I904*H904,2)</f>
        <v>0</v>
      </c>
      <c r="K904" s="209" t="s">
        <v>176</v>
      </c>
      <c r="L904" s="46"/>
      <c r="M904" s="214" t="s">
        <v>19</v>
      </c>
      <c r="N904" s="215" t="s">
        <v>45</v>
      </c>
      <c r="O904" s="86"/>
      <c r="P904" s="216">
        <f>O904*H904</f>
        <v>0</v>
      </c>
      <c r="Q904" s="216">
        <v>0</v>
      </c>
      <c r="R904" s="216">
        <f>Q904*H904</f>
        <v>0</v>
      </c>
      <c r="S904" s="216">
        <v>0</v>
      </c>
      <c r="T904" s="217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8" t="s">
        <v>320</v>
      </c>
      <c r="AT904" s="218" t="s">
        <v>173</v>
      </c>
      <c r="AU904" s="218" t="s">
        <v>84</v>
      </c>
      <c r="AY904" s="19" t="s">
        <v>170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19" t="s">
        <v>82</v>
      </c>
      <c r="BK904" s="219">
        <f>ROUND(I904*H904,2)</f>
        <v>0</v>
      </c>
      <c r="BL904" s="19" t="s">
        <v>320</v>
      </c>
      <c r="BM904" s="218" t="s">
        <v>1280</v>
      </c>
    </row>
    <row r="905" s="2" customFormat="1">
      <c r="A905" s="40"/>
      <c r="B905" s="41"/>
      <c r="C905" s="42"/>
      <c r="D905" s="220" t="s">
        <v>179</v>
      </c>
      <c r="E905" s="42"/>
      <c r="F905" s="221" t="s">
        <v>1281</v>
      </c>
      <c r="G905" s="42"/>
      <c r="H905" s="42"/>
      <c r="I905" s="222"/>
      <c r="J905" s="42"/>
      <c r="K905" s="42"/>
      <c r="L905" s="46"/>
      <c r="M905" s="223"/>
      <c r="N905" s="224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179</v>
      </c>
      <c r="AU905" s="19" t="s">
        <v>84</v>
      </c>
    </row>
    <row r="906" s="13" customFormat="1">
      <c r="A906" s="13"/>
      <c r="B906" s="225"/>
      <c r="C906" s="226"/>
      <c r="D906" s="227" t="s">
        <v>181</v>
      </c>
      <c r="E906" s="228" t="s">
        <v>19</v>
      </c>
      <c r="F906" s="229" t="s">
        <v>126</v>
      </c>
      <c r="G906" s="226"/>
      <c r="H906" s="230">
        <v>43.585999999999999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181</v>
      </c>
      <c r="AU906" s="236" t="s">
        <v>84</v>
      </c>
      <c r="AV906" s="13" t="s">
        <v>84</v>
      </c>
      <c r="AW906" s="13" t="s">
        <v>35</v>
      </c>
      <c r="AX906" s="13" t="s">
        <v>74</v>
      </c>
      <c r="AY906" s="236" t="s">
        <v>170</v>
      </c>
    </row>
    <row r="907" s="14" customFormat="1">
      <c r="A907" s="14"/>
      <c r="B907" s="237"/>
      <c r="C907" s="238"/>
      <c r="D907" s="227" t="s">
        <v>181</v>
      </c>
      <c r="E907" s="239" t="s">
        <v>19</v>
      </c>
      <c r="F907" s="240" t="s">
        <v>184</v>
      </c>
      <c r="G907" s="238"/>
      <c r="H907" s="241">
        <v>43.585999999999999</v>
      </c>
      <c r="I907" s="242"/>
      <c r="J907" s="238"/>
      <c r="K907" s="238"/>
      <c r="L907" s="243"/>
      <c r="M907" s="244"/>
      <c r="N907" s="245"/>
      <c r="O907" s="245"/>
      <c r="P907" s="245"/>
      <c r="Q907" s="245"/>
      <c r="R907" s="245"/>
      <c r="S907" s="245"/>
      <c r="T907" s="24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7" t="s">
        <v>181</v>
      </c>
      <c r="AU907" s="247" t="s">
        <v>84</v>
      </c>
      <c r="AV907" s="14" t="s">
        <v>177</v>
      </c>
      <c r="AW907" s="14" t="s">
        <v>35</v>
      </c>
      <c r="AX907" s="14" t="s">
        <v>82</v>
      </c>
      <c r="AY907" s="247" t="s">
        <v>170</v>
      </c>
    </row>
    <row r="908" s="2" customFormat="1" ht="24.15" customHeight="1">
      <c r="A908" s="40"/>
      <c r="B908" s="41"/>
      <c r="C908" s="207" t="s">
        <v>1282</v>
      </c>
      <c r="D908" s="207" t="s">
        <v>173</v>
      </c>
      <c r="E908" s="208" t="s">
        <v>1283</v>
      </c>
      <c r="F908" s="209" t="s">
        <v>1284</v>
      </c>
      <c r="G908" s="210" t="s">
        <v>99</v>
      </c>
      <c r="H908" s="211">
        <v>43.585999999999999</v>
      </c>
      <c r="I908" s="212"/>
      <c r="J908" s="213">
        <f>ROUND(I908*H908,2)</f>
        <v>0</v>
      </c>
      <c r="K908" s="209" t="s">
        <v>176</v>
      </c>
      <c r="L908" s="46"/>
      <c r="M908" s="214" t="s">
        <v>19</v>
      </c>
      <c r="N908" s="215" t="s">
        <v>45</v>
      </c>
      <c r="O908" s="86"/>
      <c r="P908" s="216">
        <f>O908*H908</f>
        <v>0</v>
      </c>
      <c r="Q908" s="216">
        <v>0.00029999999999999997</v>
      </c>
      <c r="R908" s="216">
        <f>Q908*H908</f>
        <v>0.013075799999999999</v>
      </c>
      <c r="S908" s="216">
        <v>0</v>
      </c>
      <c r="T908" s="217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18" t="s">
        <v>320</v>
      </c>
      <c r="AT908" s="218" t="s">
        <v>173</v>
      </c>
      <c r="AU908" s="218" t="s">
        <v>84</v>
      </c>
      <c r="AY908" s="19" t="s">
        <v>170</v>
      </c>
      <c r="BE908" s="219">
        <f>IF(N908="základní",J908,0)</f>
        <v>0</v>
      </c>
      <c r="BF908" s="219">
        <f>IF(N908="snížená",J908,0)</f>
        <v>0</v>
      </c>
      <c r="BG908" s="219">
        <f>IF(N908="zákl. přenesená",J908,0)</f>
        <v>0</v>
      </c>
      <c r="BH908" s="219">
        <f>IF(N908="sníž. přenesená",J908,0)</f>
        <v>0</v>
      </c>
      <c r="BI908" s="219">
        <f>IF(N908="nulová",J908,0)</f>
        <v>0</v>
      </c>
      <c r="BJ908" s="19" t="s">
        <v>82</v>
      </c>
      <c r="BK908" s="219">
        <f>ROUND(I908*H908,2)</f>
        <v>0</v>
      </c>
      <c r="BL908" s="19" t="s">
        <v>320</v>
      </c>
      <c r="BM908" s="218" t="s">
        <v>1285</v>
      </c>
    </row>
    <row r="909" s="2" customFormat="1">
      <c r="A909" s="40"/>
      <c r="B909" s="41"/>
      <c r="C909" s="42"/>
      <c r="D909" s="220" t="s">
        <v>179</v>
      </c>
      <c r="E909" s="42"/>
      <c r="F909" s="221" t="s">
        <v>1286</v>
      </c>
      <c r="G909" s="42"/>
      <c r="H909" s="42"/>
      <c r="I909" s="222"/>
      <c r="J909" s="42"/>
      <c r="K909" s="42"/>
      <c r="L909" s="46"/>
      <c r="M909" s="223"/>
      <c r="N909" s="224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179</v>
      </c>
      <c r="AU909" s="19" t="s">
        <v>84</v>
      </c>
    </row>
    <row r="910" s="13" customFormat="1">
      <c r="A910" s="13"/>
      <c r="B910" s="225"/>
      <c r="C910" s="226"/>
      <c r="D910" s="227" t="s">
        <v>181</v>
      </c>
      <c r="E910" s="228" t="s">
        <v>19</v>
      </c>
      <c r="F910" s="229" t="s">
        <v>126</v>
      </c>
      <c r="G910" s="226"/>
      <c r="H910" s="230">
        <v>43.585999999999999</v>
      </c>
      <c r="I910" s="231"/>
      <c r="J910" s="226"/>
      <c r="K910" s="226"/>
      <c r="L910" s="232"/>
      <c r="M910" s="233"/>
      <c r="N910" s="234"/>
      <c r="O910" s="234"/>
      <c r="P910" s="234"/>
      <c r="Q910" s="234"/>
      <c r="R910" s="234"/>
      <c r="S910" s="234"/>
      <c r="T910" s="23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6" t="s">
        <v>181</v>
      </c>
      <c r="AU910" s="236" t="s">
        <v>84</v>
      </c>
      <c r="AV910" s="13" t="s">
        <v>84</v>
      </c>
      <c r="AW910" s="13" t="s">
        <v>35</v>
      </c>
      <c r="AX910" s="13" t="s">
        <v>74</v>
      </c>
      <c r="AY910" s="236" t="s">
        <v>170</v>
      </c>
    </row>
    <row r="911" s="14" customFormat="1">
      <c r="A911" s="14"/>
      <c r="B911" s="237"/>
      <c r="C911" s="238"/>
      <c r="D911" s="227" t="s">
        <v>181</v>
      </c>
      <c r="E911" s="239" t="s">
        <v>19</v>
      </c>
      <c r="F911" s="240" t="s">
        <v>184</v>
      </c>
      <c r="G911" s="238"/>
      <c r="H911" s="241">
        <v>43.585999999999999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7" t="s">
        <v>181</v>
      </c>
      <c r="AU911" s="247" t="s">
        <v>84</v>
      </c>
      <c r="AV911" s="14" t="s">
        <v>177</v>
      </c>
      <c r="AW911" s="14" t="s">
        <v>35</v>
      </c>
      <c r="AX911" s="14" t="s">
        <v>82</v>
      </c>
      <c r="AY911" s="247" t="s">
        <v>170</v>
      </c>
    </row>
    <row r="912" s="2" customFormat="1" ht="33" customHeight="1">
      <c r="A912" s="40"/>
      <c r="B912" s="41"/>
      <c r="C912" s="207" t="s">
        <v>1287</v>
      </c>
      <c r="D912" s="207" t="s">
        <v>173</v>
      </c>
      <c r="E912" s="208" t="s">
        <v>1288</v>
      </c>
      <c r="F912" s="209" t="s">
        <v>1289</v>
      </c>
      <c r="G912" s="210" t="s">
        <v>99</v>
      </c>
      <c r="H912" s="211">
        <v>27.324000000000002</v>
      </c>
      <c r="I912" s="212"/>
      <c r="J912" s="213">
        <f>ROUND(I912*H912,2)</f>
        <v>0</v>
      </c>
      <c r="K912" s="209" t="s">
        <v>176</v>
      </c>
      <c r="L912" s="46"/>
      <c r="M912" s="214" t="s">
        <v>19</v>
      </c>
      <c r="N912" s="215" t="s">
        <v>45</v>
      </c>
      <c r="O912" s="86"/>
      <c r="P912" s="216">
        <f>O912*H912</f>
        <v>0</v>
      </c>
      <c r="Q912" s="216">
        <v>0.0044999999999999997</v>
      </c>
      <c r="R912" s="216">
        <f>Q912*H912</f>
        <v>0.122958</v>
      </c>
      <c r="S912" s="216">
        <v>0</v>
      </c>
      <c r="T912" s="217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8" t="s">
        <v>320</v>
      </c>
      <c r="AT912" s="218" t="s">
        <v>173</v>
      </c>
      <c r="AU912" s="218" t="s">
        <v>84</v>
      </c>
      <c r="AY912" s="19" t="s">
        <v>170</v>
      </c>
      <c r="BE912" s="219">
        <f>IF(N912="základní",J912,0)</f>
        <v>0</v>
      </c>
      <c r="BF912" s="219">
        <f>IF(N912="snížená",J912,0)</f>
        <v>0</v>
      </c>
      <c r="BG912" s="219">
        <f>IF(N912="zákl. přenesená",J912,0)</f>
        <v>0</v>
      </c>
      <c r="BH912" s="219">
        <f>IF(N912="sníž. přenesená",J912,0)</f>
        <v>0</v>
      </c>
      <c r="BI912" s="219">
        <f>IF(N912="nulová",J912,0)</f>
        <v>0</v>
      </c>
      <c r="BJ912" s="19" t="s">
        <v>82</v>
      </c>
      <c r="BK912" s="219">
        <f>ROUND(I912*H912,2)</f>
        <v>0</v>
      </c>
      <c r="BL912" s="19" t="s">
        <v>320</v>
      </c>
      <c r="BM912" s="218" t="s">
        <v>1290</v>
      </c>
    </row>
    <row r="913" s="2" customFormat="1">
      <c r="A913" s="40"/>
      <c r="B913" s="41"/>
      <c r="C913" s="42"/>
      <c r="D913" s="220" t="s">
        <v>179</v>
      </c>
      <c r="E913" s="42"/>
      <c r="F913" s="221" t="s">
        <v>1291</v>
      </c>
      <c r="G913" s="42"/>
      <c r="H913" s="42"/>
      <c r="I913" s="222"/>
      <c r="J913" s="42"/>
      <c r="K913" s="42"/>
      <c r="L913" s="46"/>
      <c r="M913" s="223"/>
      <c r="N913" s="224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179</v>
      </c>
      <c r="AU913" s="19" t="s">
        <v>84</v>
      </c>
    </row>
    <row r="914" s="13" customFormat="1">
      <c r="A914" s="13"/>
      <c r="B914" s="225"/>
      <c r="C914" s="226"/>
      <c r="D914" s="227" t="s">
        <v>181</v>
      </c>
      <c r="E914" s="228" t="s">
        <v>19</v>
      </c>
      <c r="F914" s="229" t="s">
        <v>101</v>
      </c>
      <c r="G914" s="226"/>
      <c r="H914" s="230">
        <v>27.324000000000002</v>
      </c>
      <c r="I914" s="231"/>
      <c r="J914" s="226"/>
      <c r="K914" s="226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181</v>
      </c>
      <c r="AU914" s="236" t="s">
        <v>84</v>
      </c>
      <c r="AV914" s="13" t="s">
        <v>84</v>
      </c>
      <c r="AW914" s="13" t="s">
        <v>35</v>
      </c>
      <c r="AX914" s="13" t="s">
        <v>74</v>
      </c>
      <c r="AY914" s="236" t="s">
        <v>170</v>
      </c>
    </row>
    <row r="915" s="14" customFormat="1">
      <c r="A915" s="14"/>
      <c r="B915" s="237"/>
      <c r="C915" s="238"/>
      <c r="D915" s="227" t="s">
        <v>181</v>
      </c>
      <c r="E915" s="239" t="s">
        <v>19</v>
      </c>
      <c r="F915" s="240" t="s">
        <v>184</v>
      </c>
      <c r="G915" s="238"/>
      <c r="H915" s="241">
        <v>27.324000000000002</v>
      </c>
      <c r="I915" s="242"/>
      <c r="J915" s="238"/>
      <c r="K915" s="238"/>
      <c r="L915" s="243"/>
      <c r="M915" s="244"/>
      <c r="N915" s="245"/>
      <c r="O915" s="245"/>
      <c r="P915" s="245"/>
      <c r="Q915" s="245"/>
      <c r="R915" s="245"/>
      <c r="S915" s="245"/>
      <c r="T915" s="246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7" t="s">
        <v>181</v>
      </c>
      <c r="AU915" s="247" t="s">
        <v>84</v>
      </c>
      <c r="AV915" s="14" t="s">
        <v>177</v>
      </c>
      <c r="AW915" s="14" t="s">
        <v>35</v>
      </c>
      <c r="AX915" s="14" t="s">
        <v>82</v>
      </c>
      <c r="AY915" s="247" t="s">
        <v>170</v>
      </c>
    </row>
    <row r="916" s="2" customFormat="1" ht="37.8" customHeight="1">
      <c r="A916" s="40"/>
      <c r="B916" s="41"/>
      <c r="C916" s="207" t="s">
        <v>1292</v>
      </c>
      <c r="D916" s="207" t="s">
        <v>173</v>
      </c>
      <c r="E916" s="208" t="s">
        <v>1293</v>
      </c>
      <c r="F916" s="209" t="s">
        <v>1294</v>
      </c>
      <c r="G916" s="210" t="s">
        <v>99</v>
      </c>
      <c r="H916" s="211">
        <v>43.585999999999999</v>
      </c>
      <c r="I916" s="212"/>
      <c r="J916" s="213">
        <f>ROUND(I916*H916,2)</f>
        <v>0</v>
      </c>
      <c r="K916" s="209" t="s">
        <v>176</v>
      </c>
      <c r="L916" s="46"/>
      <c r="M916" s="214" t="s">
        <v>19</v>
      </c>
      <c r="N916" s="215" t="s">
        <v>45</v>
      </c>
      <c r="O916" s="86"/>
      <c r="P916" s="216">
        <f>O916*H916</f>
        <v>0</v>
      </c>
      <c r="Q916" s="216">
        <v>0.0051999999999999998</v>
      </c>
      <c r="R916" s="216">
        <f>Q916*H916</f>
        <v>0.22664719999999999</v>
      </c>
      <c r="S916" s="216">
        <v>0</v>
      </c>
      <c r="T916" s="217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8" t="s">
        <v>177</v>
      </c>
      <c r="AT916" s="218" t="s">
        <v>173</v>
      </c>
      <c r="AU916" s="218" t="s">
        <v>84</v>
      </c>
      <c r="AY916" s="19" t="s">
        <v>170</v>
      </c>
      <c r="BE916" s="219">
        <f>IF(N916="základní",J916,0)</f>
        <v>0</v>
      </c>
      <c r="BF916" s="219">
        <f>IF(N916="snížená",J916,0)</f>
        <v>0</v>
      </c>
      <c r="BG916" s="219">
        <f>IF(N916="zákl. přenesená",J916,0)</f>
        <v>0</v>
      </c>
      <c r="BH916" s="219">
        <f>IF(N916="sníž. přenesená",J916,0)</f>
        <v>0</v>
      </c>
      <c r="BI916" s="219">
        <f>IF(N916="nulová",J916,0)</f>
        <v>0</v>
      </c>
      <c r="BJ916" s="19" t="s">
        <v>82</v>
      </c>
      <c r="BK916" s="219">
        <f>ROUND(I916*H916,2)</f>
        <v>0</v>
      </c>
      <c r="BL916" s="19" t="s">
        <v>177</v>
      </c>
      <c r="BM916" s="218" t="s">
        <v>1295</v>
      </c>
    </row>
    <row r="917" s="2" customFormat="1">
      <c r="A917" s="40"/>
      <c r="B917" s="41"/>
      <c r="C917" s="42"/>
      <c r="D917" s="220" t="s">
        <v>179</v>
      </c>
      <c r="E917" s="42"/>
      <c r="F917" s="221" t="s">
        <v>1296</v>
      </c>
      <c r="G917" s="42"/>
      <c r="H917" s="42"/>
      <c r="I917" s="222"/>
      <c r="J917" s="42"/>
      <c r="K917" s="42"/>
      <c r="L917" s="46"/>
      <c r="M917" s="223"/>
      <c r="N917" s="224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179</v>
      </c>
      <c r="AU917" s="19" t="s">
        <v>84</v>
      </c>
    </row>
    <row r="918" s="13" customFormat="1">
      <c r="A918" s="13"/>
      <c r="B918" s="225"/>
      <c r="C918" s="226"/>
      <c r="D918" s="227" t="s">
        <v>181</v>
      </c>
      <c r="E918" s="228" t="s">
        <v>19</v>
      </c>
      <c r="F918" s="229" t="s">
        <v>1297</v>
      </c>
      <c r="G918" s="226"/>
      <c r="H918" s="230">
        <v>2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181</v>
      </c>
      <c r="AU918" s="236" t="s">
        <v>84</v>
      </c>
      <c r="AV918" s="13" t="s">
        <v>84</v>
      </c>
      <c r="AW918" s="13" t="s">
        <v>35</v>
      </c>
      <c r="AX918" s="13" t="s">
        <v>74</v>
      </c>
      <c r="AY918" s="236" t="s">
        <v>170</v>
      </c>
    </row>
    <row r="919" s="13" customFormat="1">
      <c r="A919" s="13"/>
      <c r="B919" s="225"/>
      <c r="C919" s="226"/>
      <c r="D919" s="227" t="s">
        <v>181</v>
      </c>
      <c r="E919" s="228" t="s">
        <v>19</v>
      </c>
      <c r="F919" s="229" t="s">
        <v>1298</v>
      </c>
      <c r="G919" s="226"/>
      <c r="H919" s="230">
        <v>5.7999999999999998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181</v>
      </c>
      <c r="AU919" s="236" t="s">
        <v>84</v>
      </c>
      <c r="AV919" s="13" t="s">
        <v>84</v>
      </c>
      <c r="AW919" s="13" t="s">
        <v>35</v>
      </c>
      <c r="AX919" s="13" t="s">
        <v>74</v>
      </c>
      <c r="AY919" s="236" t="s">
        <v>170</v>
      </c>
    </row>
    <row r="920" s="13" customFormat="1">
      <c r="A920" s="13"/>
      <c r="B920" s="225"/>
      <c r="C920" s="226"/>
      <c r="D920" s="227" t="s">
        <v>181</v>
      </c>
      <c r="E920" s="228" t="s">
        <v>19</v>
      </c>
      <c r="F920" s="229" t="s">
        <v>1299</v>
      </c>
      <c r="G920" s="226"/>
      <c r="H920" s="230">
        <v>4.8799999999999999</v>
      </c>
      <c r="I920" s="231"/>
      <c r="J920" s="226"/>
      <c r="K920" s="226"/>
      <c r="L920" s="232"/>
      <c r="M920" s="233"/>
      <c r="N920" s="234"/>
      <c r="O920" s="234"/>
      <c r="P920" s="234"/>
      <c r="Q920" s="234"/>
      <c r="R920" s="234"/>
      <c r="S920" s="234"/>
      <c r="T920" s="23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6" t="s">
        <v>181</v>
      </c>
      <c r="AU920" s="236" t="s">
        <v>84</v>
      </c>
      <c r="AV920" s="13" t="s">
        <v>84</v>
      </c>
      <c r="AW920" s="13" t="s">
        <v>35</v>
      </c>
      <c r="AX920" s="13" t="s">
        <v>74</v>
      </c>
      <c r="AY920" s="236" t="s">
        <v>170</v>
      </c>
    </row>
    <row r="921" s="13" customFormat="1">
      <c r="A921" s="13"/>
      <c r="B921" s="225"/>
      <c r="C921" s="226"/>
      <c r="D921" s="227" t="s">
        <v>181</v>
      </c>
      <c r="E921" s="228" t="s">
        <v>19</v>
      </c>
      <c r="F921" s="229" t="s">
        <v>1300</v>
      </c>
      <c r="G921" s="226"/>
      <c r="H921" s="230">
        <v>14.644</v>
      </c>
      <c r="I921" s="231"/>
      <c r="J921" s="226"/>
      <c r="K921" s="226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181</v>
      </c>
      <c r="AU921" s="236" t="s">
        <v>84</v>
      </c>
      <c r="AV921" s="13" t="s">
        <v>84</v>
      </c>
      <c r="AW921" s="13" t="s">
        <v>35</v>
      </c>
      <c r="AX921" s="13" t="s">
        <v>74</v>
      </c>
      <c r="AY921" s="236" t="s">
        <v>170</v>
      </c>
    </row>
    <row r="922" s="16" customFormat="1">
      <c r="A922" s="16"/>
      <c r="B922" s="258"/>
      <c r="C922" s="259"/>
      <c r="D922" s="227" t="s">
        <v>181</v>
      </c>
      <c r="E922" s="260" t="s">
        <v>101</v>
      </c>
      <c r="F922" s="261" t="s">
        <v>208</v>
      </c>
      <c r="G922" s="259"/>
      <c r="H922" s="262">
        <v>27.324000000000002</v>
      </c>
      <c r="I922" s="263"/>
      <c r="J922" s="259"/>
      <c r="K922" s="259"/>
      <c r="L922" s="264"/>
      <c r="M922" s="265"/>
      <c r="N922" s="266"/>
      <c r="O922" s="266"/>
      <c r="P922" s="266"/>
      <c r="Q922" s="266"/>
      <c r="R922" s="266"/>
      <c r="S922" s="266"/>
      <c r="T922" s="267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68" t="s">
        <v>181</v>
      </c>
      <c r="AU922" s="268" t="s">
        <v>84</v>
      </c>
      <c r="AV922" s="16" t="s">
        <v>171</v>
      </c>
      <c r="AW922" s="16" t="s">
        <v>35</v>
      </c>
      <c r="AX922" s="16" t="s">
        <v>74</v>
      </c>
      <c r="AY922" s="268" t="s">
        <v>170</v>
      </c>
    </row>
    <row r="923" s="13" customFormat="1">
      <c r="A923" s="13"/>
      <c r="B923" s="225"/>
      <c r="C923" s="226"/>
      <c r="D923" s="227" t="s">
        <v>181</v>
      </c>
      <c r="E923" s="228" t="s">
        <v>19</v>
      </c>
      <c r="F923" s="229" t="s">
        <v>1301</v>
      </c>
      <c r="G923" s="226"/>
      <c r="H923" s="230">
        <v>6.4610000000000003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181</v>
      </c>
      <c r="AU923" s="236" t="s">
        <v>84</v>
      </c>
      <c r="AV923" s="13" t="s">
        <v>84</v>
      </c>
      <c r="AW923" s="13" t="s">
        <v>35</v>
      </c>
      <c r="AX923" s="13" t="s">
        <v>74</v>
      </c>
      <c r="AY923" s="236" t="s">
        <v>170</v>
      </c>
    </row>
    <row r="924" s="13" customFormat="1">
      <c r="A924" s="13"/>
      <c r="B924" s="225"/>
      <c r="C924" s="226"/>
      <c r="D924" s="227" t="s">
        <v>181</v>
      </c>
      <c r="E924" s="228" t="s">
        <v>19</v>
      </c>
      <c r="F924" s="229" t="s">
        <v>1302</v>
      </c>
      <c r="G924" s="226"/>
      <c r="H924" s="230">
        <v>7.101</v>
      </c>
      <c r="I924" s="231"/>
      <c r="J924" s="226"/>
      <c r="K924" s="226"/>
      <c r="L924" s="232"/>
      <c r="M924" s="233"/>
      <c r="N924" s="234"/>
      <c r="O924" s="234"/>
      <c r="P924" s="234"/>
      <c r="Q924" s="234"/>
      <c r="R924" s="234"/>
      <c r="S924" s="234"/>
      <c r="T924" s="235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6" t="s">
        <v>181</v>
      </c>
      <c r="AU924" s="236" t="s">
        <v>84</v>
      </c>
      <c r="AV924" s="13" t="s">
        <v>84</v>
      </c>
      <c r="AW924" s="13" t="s">
        <v>35</v>
      </c>
      <c r="AX924" s="13" t="s">
        <v>74</v>
      </c>
      <c r="AY924" s="236" t="s">
        <v>170</v>
      </c>
    </row>
    <row r="925" s="13" customFormat="1">
      <c r="A925" s="13"/>
      <c r="B925" s="225"/>
      <c r="C925" s="226"/>
      <c r="D925" s="227" t="s">
        <v>181</v>
      </c>
      <c r="E925" s="228" t="s">
        <v>19</v>
      </c>
      <c r="F925" s="229" t="s">
        <v>1303</v>
      </c>
      <c r="G925" s="226"/>
      <c r="H925" s="230">
        <v>2.7000000000000002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6" t="s">
        <v>181</v>
      </c>
      <c r="AU925" s="236" t="s">
        <v>84</v>
      </c>
      <c r="AV925" s="13" t="s">
        <v>84</v>
      </c>
      <c r="AW925" s="13" t="s">
        <v>35</v>
      </c>
      <c r="AX925" s="13" t="s">
        <v>74</v>
      </c>
      <c r="AY925" s="236" t="s">
        <v>170</v>
      </c>
    </row>
    <row r="926" s="16" customFormat="1">
      <c r="A926" s="16"/>
      <c r="B926" s="258"/>
      <c r="C926" s="259"/>
      <c r="D926" s="227" t="s">
        <v>181</v>
      </c>
      <c r="E926" s="260" t="s">
        <v>1304</v>
      </c>
      <c r="F926" s="261" t="s">
        <v>208</v>
      </c>
      <c r="G926" s="259"/>
      <c r="H926" s="262">
        <v>16.262</v>
      </c>
      <c r="I926" s="263"/>
      <c r="J926" s="259"/>
      <c r="K926" s="259"/>
      <c r="L926" s="264"/>
      <c r="M926" s="265"/>
      <c r="N926" s="266"/>
      <c r="O926" s="266"/>
      <c r="P926" s="266"/>
      <c r="Q926" s="266"/>
      <c r="R926" s="266"/>
      <c r="S926" s="266"/>
      <c r="T926" s="267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68" t="s">
        <v>181</v>
      </c>
      <c r="AU926" s="268" t="s">
        <v>84</v>
      </c>
      <c r="AV926" s="16" t="s">
        <v>171</v>
      </c>
      <c r="AW926" s="16" t="s">
        <v>35</v>
      </c>
      <c r="AX926" s="16" t="s">
        <v>74</v>
      </c>
      <c r="AY926" s="268" t="s">
        <v>170</v>
      </c>
    </row>
    <row r="927" s="14" customFormat="1">
      <c r="A927" s="14"/>
      <c r="B927" s="237"/>
      <c r="C927" s="238"/>
      <c r="D927" s="227" t="s">
        <v>181</v>
      </c>
      <c r="E927" s="239" t="s">
        <v>126</v>
      </c>
      <c r="F927" s="240" t="s">
        <v>184</v>
      </c>
      <c r="G927" s="238"/>
      <c r="H927" s="241">
        <v>43.585999999999999</v>
      </c>
      <c r="I927" s="242"/>
      <c r="J927" s="238"/>
      <c r="K927" s="238"/>
      <c r="L927" s="243"/>
      <c r="M927" s="244"/>
      <c r="N927" s="245"/>
      <c r="O927" s="245"/>
      <c r="P927" s="245"/>
      <c r="Q927" s="245"/>
      <c r="R927" s="245"/>
      <c r="S927" s="245"/>
      <c r="T927" s="246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7" t="s">
        <v>181</v>
      </c>
      <c r="AU927" s="247" t="s">
        <v>84</v>
      </c>
      <c r="AV927" s="14" t="s">
        <v>177</v>
      </c>
      <c r="AW927" s="14" t="s">
        <v>35</v>
      </c>
      <c r="AX927" s="14" t="s">
        <v>82</v>
      </c>
      <c r="AY927" s="247" t="s">
        <v>170</v>
      </c>
    </row>
    <row r="928" s="2" customFormat="1" ht="16.5" customHeight="1">
      <c r="A928" s="40"/>
      <c r="B928" s="41"/>
      <c r="C928" s="269" t="s">
        <v>1305</v>
      </c>
      <c r="D928" s="269" t="s">
        <v>321</v>
      </c>
      <c r="E928" s="270" t="s">
        <v>1306</v>
      </c>
      <c r="F928" s="271" t="s">
        <v>1307</v>
      </c>
      <c r="G928" s="272" t="s">
        <v>99</v>
      </c>
      <c r="H928" s="273">
        <v>47.945</v>
      </c>
      <c r="I928" s="274"/>
      <c r="J928" s="275">
        <f>ROUND(I928*H928,2)</f>
        <v>0</v>
      </c>
      <c r="K928" s="271" t="s">
        <v>176</v>
      </c>
      <c r="L928" s="276"/>
      <c r="M928" s="277" t="s">
        <v>19</v>
      </c>
      <c r="N928" s="278" t="s">
        <v>45</v>
      </c>
      <c r="O928" s="86"/>
      <c r="P928" s="216">
        <f>O928*H928</f>
        <v>0</v>
      </c>
      <c r="Q928" s="216">
        <v>0.0126</v>
      </c>
      <c r="R928" s="216">
        <f>Q928*H928</f>
        <v>0.60410700000000006</v>
      </c>
      <c r="S928" s="216">
        <v>0</v>
      </c>
      <c r="T928" s="217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8" t="s">
        <v>244</v>
      </c>
      <c r="AT928" s="218" t="s">
        <v>321</v>
      </c>
      <c r="AU928" s="218" t="s">
        <v>84</v>
      </c>
      <c r="AY928" s="19" t="s">
        <v>170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19" t="s">
        <v>82</v>
      </c>
      <c r="BK928" s="219">
        <f>ROUND(I928*H928,2)</f>
        <v>0</v>
      </c>
      <c r="BL928" s="19" t="s">
        <v>177</v>
      </c>
      <c r="BM928" s="218" t="s">
        <v>1308</v>
      </c>
    </row>
    <row r="929" s="13" customFormat="1">
      <c r="A929" s="13"/>
      <c r="B929" s="225"/>
      <c r="C929" s="226"/>
      <c r="D929" s="227" t="s">
        <v>181</v>
      </c>
      <c r="E929" s="226"/>
      <c r="F929" s="229" t="s">
        <v>1309</v>
      </c>
      <c r="G929" s="226"/>
      <c r="H929" s="230">
        <v>47.945</v>
      </c>
      <c r="I929" s="231"/>
      <c r="J929" s="226"/>
      <c r="K929" s="226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181</v>
      </c>
      <c r="AU929" s="236" t="s">
        <v>84</v>
      </c>
      <c r="AV929" s="13" t="s">
        <v>84</v>
      </c>
      <c r="AW929" s="13" t="s">
        <v>4</v>
      </c>
      <c r="AX929" s="13" t="s">
        <v>82</v>
      </c>
      <c r="AY929" s="236" t="s">
        <v>170</v>
      </c>
    </row>
    <row r="930" s="2" customFormat="1" ht="24.15" customHeight="1">
      <c r="A930" s="40"/>
      <c r="B930" s="41"/>
      <c r="C930" s="207" t="s">
        <v>1310</v>
      </c>
      <c r="D930" s="207" t="s">
        <v>173</v>
      </c>
      <c r="E930" s="208" t="s">
        <v>1311</v>
      </c>
      <c r="F930" s="209" t="s">
        <v>1312</v>
      </c>
      <c r="G930" s="210" t="s">
        <v>115</v>
      </c>
      <c r="H930" s="211">
        <v>33.091999999999999</v>
      </c>
      <c r="I930" s="212"/>
      <c r="J930" s="213">
        <f>ROUND(I930*H930,2)</f>
        <v>0</v>
      </c>
      <c r="K930" s="209" t="s">
        <v>176</v>
      </c>
      <c r="L930" s="46"/>
      <c r="M930" s="214" t="s">
        <v>19</v>
      </c>
      <c r="N930" s="215" t="s">
        <v>45</v>
      </c>
      <c r="O930" s="86"/>
      <c r="P930" s="216">
        <f>O930*H930</f>
        <v>0</v>
      </c>
      <c r="Q930" s="216">
        <v>0.00050000000000000001</v>
      </c>
      <c r="R930" s="216">
        <f>Q930*H930</f>
        <v>0.016545999999999998</v>
      </c>
      <c r="S930" s="216">
        <v>0</v>
      </c>
      <c r="T930" s="21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8" t="s">
        <v>320</v>
      </c>
      <c r="AT930" s="218" t="s">
        <v>173</v>
      </c>
      <c r="AU930" s="218" t="s">
        <v>84</v>
      </c>
      <c r="AY930" s="19" t="s">
        <v>170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19" t="s">
        <v>82</v>
      </c>
      <c r="BK930" s="219">
        <f>ROUND(I930*H930,2)</f>
        <v>0</v>
      </c>
      <c r="BL930" s="19" t="s">
        <v>320</v>
      </c>
      <c r="BM930" s="218" t="s">
        <v>1313</v>
      </c>
    </row>
    <row r="931" s="2" customFormat="1">
      <c r="A931" s="40"/>
      <c r="B931" s="41"/>
      <c r="C931" s="42"/>
      <c r="D931" s="220" t="s">
        <v>179</v>
      </c>
      <c r="E931" s="42"/>
      <c r="F931" s="221" t="s">
        <v>1314</v>
      </c>
      <c r="G931" s="42"/>
      <c r="H931" s="42"/>
      <c r="I931" s="222"/>
      <c r="J931" s="42"/>
      <c r="K931" s="42"/>
      <c r="L931" s="46"/>
      <c r="M931" s="223"/>
      <c r="N931" s="224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179</v>
      </c>
      <c r="AU931" s="19" t="s">
        <v>84</v>
      </c>
    </row>
    <row r="932" s="13" customFormat="1">
      <c r="A932" s="13"/>
      <c r="B932" s="225"/>
      <c r="C932" s="226"/>
      <c r="D932" s="227" t="s">
        <v>181</v>
      </c>
      <c r="E932" s="228" t="s">
        <v>19</v>
      </c>
      <c r="F932" s="229" t="s">
        <v>1315</v>
      </c>
      <c r="G932" s="226"/>
      <c r="H932" s="230">
        <v>6.3799999999999999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181</v>
      </c>
      <c r="AU932" s="236" t="s">
        <v>84</v>
      </c>
      <c r="AV932" s="13" t="s">
        <v>84</v>
      </c>
      <c r="AW932" s="13" t="s">
        <v>35</v>
      </c>
      <c r="AX932" s="13" t="s">
        <v>74</v>
      </c>
      <c r="AY932" s="236" t="s">
        <v>170</v>
      </c>
    </row>
    <row r="933" s="13" customFormat="1">
      <c r="A933" s="13"/>
      <c r="B933" s="225"/>
      <c r="C933" s="226"/>
      <c r="D933" s="227" t="s">
        <v>181</v>
      </c>
      <c r="E933" s="228" t="s">
        <v>19</v>
      </c>
      <c r="F933" s="229" t="s">
        <v>1316</v>
      </c>
      <c r="G933" s="226"/>
      <c r="H933" s="230">
        <v>6.9000000000000004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181</v>
      </c>
      <c r="AU933" s="236" t="s">
        <v>84</v>
      </c>
      <c r="AV933" s="13" t="s">
        <v>84</v>
      </c>
      <c r="AW933" s="13" t="s">
        <v>35</v>
      </c>
      <c r="AX933" s="13" t="s">
        <v>74</v>
      </c>
      <c r="AY933" s="236" t="s">
        <v>170</v>
      </c>
    </row>
    <row r="934" s="13" customFormat="1">
      <c r="A934" s="13"/>
      <c r="B934" s="225"/>
      <c r="C934" s="226"/>
      <c r="D934" s="227" t="s">
        <v>181</v>
      </c>
      <c r="E934" s="228" t="s">
        <v>19</v>
      </c>
      <c r="F934" s="229" t="s">
        <v>1192</v>
      </c>
      <c r="G934" s="226"/>
      <c r="H934" s="230">
        <v>6.6799999999999997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181</v>
      </c>
      <c r="AU934" s="236" t="s">
        <v>84</v>
      </c>
      <c r="AV934" s="13" t="s">
        <v>84</v>
      </c>
      <c r="AW934" s="13" t="s">
        <v>35</v>
      </c>
      <c r="AX934" s="13" t="s">
        <v>74</v>
      </c>
      <c r="AY934" s="236" t="s">
        <v>170</v>
      </c>
    </row>
    <row r="935" s="13" customFormat="1">
      <c r="A935" s="13"/>
      <c r="B935" s="225"/>
      <c r="C935" s="226"/>
      <c r="D935" s="227" t="s">
        <v>181</v>
      </c>
      <c r="E935" s="228" t="s">
        <v>19</v>
      </c>
      <c r="F935" s="229" t="s">
        <v>1317</v>
      </c>
      <c r="G935" s="226"/>
      <c r="H935" s="230">
        <v>13.132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181</v>
      </c>
      <c r="AU935" s="236" t="s">
        <v>84</v>
      </c>
      <c r="AV935" s="13" t="s">
        <v>84</v>
      </c>
      <c r="AW935" s="13" t="s">
        <v>35</v>
      </c>
      <c r="AX935" s="13" t="s">
        <v>74</v>
      </c>
      <c r="AY935" s="236" t="s">
        <v>170</v>
      </c>
    </row>
    <row r="936" s="16" customFormat="1">
      <c r="A936" s="16"/>
      <c r="B936" s="258"/>
      <c r="C936" s="259"/>
      <c r="D936" s="227" t="s">
        <v>181</v>
      </c>
      <c r="E936" s="260" t="s">
        <v>19</v>
      </c>
      <c r="F936" s="261" t="s">
        <v>208</v>
      </c>
      <c r="G936" s="259"/>
      <c r="H936" s="262">
        <v>33.091999999999999</v>
      </c>
      <c r="I936" s="263"/>
      <c r="J936" s="259"/>
      <c r="K936" s="259"/>
      <c r="L936" s="264"/>
      <c r="M936" s="265"/>
      <c r="N936" s="266"/>
      <c r="O936" s="266"/>
      <c r="P936" s="266"/>
      <c r="Q936" s="266"/>
      <c r="R936" s="266"/>
      <c r="S936" s="266"/>
      <c r="T936" s="267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268" t="s">
        <v>181</v>
      </c>
      <c r="AU936" s="268" t="s">
        <v>84</v>
      </c>
      <c r="AV936" s="16" t="s">
        <v>171</v>
      </c>
      <c r="AW936" s="16" t="s">
        <v>35</v>
      </c>
      <c r="AX936" s="16" t="s">
        <v>74</v>
      </c>
      <c r="AY936" s="268" t="s">
        <v>170</v>
      </c>
    </row>
    <row r="937" s="14" customFormat="1">
      <c r="A937" s="14"/>
      <c r="B937" s="237"/>
      <c r="C937" s="238"/>
      <c r="D937" s="227" t="s">
        <v>181</v>
      </c>
      <c r="E937" s="239" t="s">
        <v>19</v>
      </c>
      <c r="F937" s="240" t="s">
        <v>184</v>
      </c>
      <c r="G937" s="238"/>
      <c r="H937" s="241">
        <v>33.091999999999999</v>
      </c>
      <c r="I937" s="242"/>
      <c r="J937" s="238"/>
      <c r="K937" s="238"/>
      <c r="L937" s="243"/>
      <c r="M937" s="244"/>
      <c r="N937" s="245"/>
      <c r="O937" s="245"/>
      <c r="P937" s="245"/>
      <c r="Q937" s="245"/>
      <c r="R937" s="245"/>
      <c r="S937" s="245"/>
      <c r="T937" s="246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7" t="s">
        <v>181</v>
      </c>
      <c r="AU937" s="247" t="s">
        <v>84</v>
      </c>
      <c r="AV937" s="14" t="s">
        <v>177</v>
      </c>
      <c r="AW937" s="14" t="s">
        <v>35</v>
      </c>
      <c r="AX937" s="14" t="s">
        <v>82</v>
      </c>
      <c r="AY937" s="247" t="s">
        <v>170</v>
      </c>
    </row>
    <row r="938" s="2" customFormat="1" ht="24.15" customHeight="1">
      <c r="A938" s="40"/>
      <c r="B938" s="41"/>
      <c r="C938" s="207" t="s">
        <v>1318</v>
      </c>
      <c r="D938" s="207" t="s">
        <v>173</v>
      </c>
      <c r="E938" s="208" t="s">
        <v>1319</v>
      </c>
      <c r="F938" s="209" t="s">
        <v>1320</v>
      </c>
      <c r="G938" s="210" t="s">
        <v>115</v>
      </c>
      <c r="H938" s="211">
        <v>29.460000000000001</v>
      </c>
      <c r="I938" s="212"/>
      <c r="J938" s="213">
        <f>ROUND(I938*H938,2)</f>
        <v>0</v>
      </c>
      <c r="K938" s="209" t="s">
        <v>176</v>
      </c>
      <c r="L938" s="46"/>
      <c r="M938" s="214" t="s">
        <v>19</v>
      </c>
      <c r="N938" s="215" t="s">
        <v>45</v>
      </c>
      <c r="O938" s="86"/>
      <c r="P938" s="216">
        <f>O938*H938</f>
        <v>0</v>
      </c>
      <c r="Q938" s="216">
        <v>3.0000000000000001E-05</v>
      </c>
      <c r="R938" s="216">
        <f>Q938*H938</f>
        <v>0.00088380000000000002</v>
      </c>
      <c r="S938" s="216">
        <v>0</v>
      </c>
      <c r="T938" s="217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18" t="s">
        <v>320</v>
      </c>
      <c r="AT938" s="218" t="s">
        <v>173</v>
      </c>
      <c r="AU938" s="218" t="s">
        <v>84</v>
      </c>
      <c r="AY938" s="19" t="s">
        <v>170</v>
      </c>
      <c r="BE938" s="219">
        <f>IF(N938="základní",J938,0)</f>
        <v>0</v>
      </c>
      <c r="BF938" s="219">
        <f>IF(N938="snížená",J938,0)</f>
        <v>0</v>
      </c>
      <c r="BG938" s="219">
        <f>IF(N938="zákl. přenesená",J938,0)</f>
        <v>0</v>
      </c>
      <c r="BH938" s="219">
        <f>IF(N938="sníž. přenesená",J938,0)</f>
        <v>0</v>
      </c>
      <c r="BI938" s="219">
        <f>IF(N938="nulová",J938,0)</f>
        <v>0</v>
      </c>
      <c r="BJ938" s="19" t="s">
        <v>82</v>
      </c>
      <c r="BK938" s="219">
        <f>ROUND(I938*H938,2)</f>
        <v>0</v>
      </c>
      <c r="BL938" s="19" t="s">
        <v>320</v>
      </c>
      <c r="BM938" s="218" t="s">
        <v>1321</v>
      </c>
    </row>
    <row r="939" s="2" customFormat="1">
      <c r="A939" s="40"/>
      <c r="B939" s="41"/>
      <c r="C939" s="42"/>
      <c r="D939" s="220" t="s">
        <v>179</v>
      </c>
      <c r="E939" s="42"/>
      <c r="F939" s="221" t="s">
        <v>1322</v>
      </c>
      <c r="G939" s="42"/>
      <c r="H939" s="42"/>
      <c r="I939" s="222"/>
      <c r="J939" s="42"/>
      <c r="K939" s="42"/>
      <c r="L939" s="46"/>
      <c r="M939" s="223"/>
      <c r="N939" s="224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179</v>
      </c>
      <c r="AU939" s="19" t="s">
        <v>84</v>
      </c>
    </row>
    <row r="940" s="13" customFormat="1">
      <c r="A940" s="13"/>
      <c r="B940" s="225"/>
      <c r="C940" s="226"/>
      <c r="D940" s="227" t="s">
        <v>181</v>
      </c>
      <c r="E940" s="228" t="s">
        <v>19</v>
      </c>
      <c r="F940" s="229" t="s">
        <v>1323</v>
      </c>
      <c r="G940" s="226"/>
      <c r="H940" s="230">
        <v>9.4600000000000009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181</v>
      </c>
      <c r="AU940" s="236" t="s">
        <v>84</v>
      </c>
      <c r="AV940" s="13" t="s">
        <v>84</v>
      </c>
      <c r="AW940" s="13" t="s">
        <v>35</v>
      </c>
      <c r="AX940" s="13" t="s">
        <v>74</v>
      </c>
      <c r="AY940" s="236" t="s">
        <v>170</v>
      </c>
    </row>
    <row r="941" s="13" customFormat="1">
      <c r="A941" s="13"/>
      <c r="B941" s="225"/>
      <c r="C941" s="226"/>
      <c r="D941" s="227" t="s">
        <v>181</v>
      </c>
      <c r="E941" s="228" t="s">
        <v>19</v>
      </c>
      <c r="F941" s="229" t="s">
        <v>1324</v>
      </c>
      <c r="G941" s="226"/>
      <c r="H941" s="230">
        <v>2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181</v>
      </c>
      <c r="AU941" s="236" t="s">
        <v>84</v>
      </c>
      <c r="AV941" s="13" t="s">
        <v>84</v>
      </c>
      <c r="AW941" s="13" t="s">
        <v>35</v>
      </c>
      <c r="AX941" s="13" t="s">
        <v>74</v>
      </c>
      <c r="AY941" s="236" t="s">
        <v>170</v>
      </c>
    </row>
    <row r="942" s="13" customFormat="1">
      <c r="A942" s="13"/>
      <c r="B942" s="225"/>
      <c r="C942" s="226"/>
      <c r="D942" s="227" t="s">
        <v>181</v>
      </c>
      <c r="E942" s="228" t="s">
        <v>19</v>
      </c>
      <c r="F942" s="229" t="s">
        <v>1325</v>
      </c>
      <c r="G942" s="226"/>
      <c r="H942" s="230">
        <v>8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181</v>
      </c>
      <c r="AU942" s="236" t="s">
        <v>84</v>
      </c>
      <c r="AV942" s="13" t="s">
        <v>84</v>
      </c>
      <c r="AW942" s="13" t="s">
        <v>35</v>
      </c>
      <c r="AX942" s="13" t="s">
        <v>74</v>
      </c>
      <c r="AY942" s="236" t="s">
        <v>170</v>
      </c>
    </row>
    <row r="943" s="13" customFormat="1">
      <c r="A943" s="13"/>
      <c r="B943" s="225"/>
      <c r="C943" s="226"/>
      <c r="D943" s="227" t="s">
        <v>181</v>
      </c>
      <c r="E943" s="228" t="s">
        <v>19</v>
      </c>
      <c r="F943" s="229" t="s">
        <v>1326</v>
      </c>
      <c r="G943" s="226"/>
      <c r="H943" s="230">
        <v>10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181</v>
      </c>
      <c r="AU943" s="236" t="s">
        <v>84</v>
      </c>
      <c r="AV943" s="13" t="s">
        <v>84</v>
      </c>
      <c r="AW943" s="13" t="s">
        <v>35</v>
      </c>
      <c r="AX943" s="13" t="s">
        <v>74</v>
      </c>
      <c r="AY943" s="236" t="s">
        <v>170</v>
      </c>
    </row>
    <row r="944" s="16" customFormat="1">
      <c r="A944" s="16"/>
      <c r="B944" s="258"/>
      <c r="C944" s="259"/>
      <c r="D944" s="227" t="s">
        <v>181</v>
      </c>
      <c r="E944" s="260" t="s">
        <v>19</v>
      </c>
      <c r="F944" s="261" t="s">
        <v>208</v>
      </c>
      <c r="G944" s="259"/>
      <c r="H944" s="262">
        <v>29.460000000000001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68" t="s">
        <v>181</v>
      </c>
      <c r="AU944" s="268" t="s">
        <v>84</v>
      </c>
      <c r="AV944" s="16" t="s">
        <v>171</v>
      </c>
      <c r="AW944" s="16" t="s">
        <v>35</v>
      </c>
      <c r="AX944" s="16" t="s">
        <v>74</v>
      </c>
      <c r="AY944" s="268" t="s">
        <v>170</v>
      </c>
    </row>
    <row r="945" s="14" customFormat="1">
      <c r="A945" s="14"/>
      <c r="B945" s="237"/>
      <c r="C945" s="238"/>
      <c r="D945" s="227" t="s">
        <v>181</v>
      </c>
      <c r="E945" s="239" t="s">
        <v>19</v>
      </c>
      <c r="F945" s="240" t="s">
        <v>184</v>
      </c>
      <c r="G945" s="238"/>
      <c r="H945" s="241">
        <v>29.460000000000001</v>
      </c>
      <c r="I945" s="242"/>
      <c r="J945" s="238"/>
      <c r="K945" s="238"/>
      <c r="L945" s="243"/>
      <c r="M945" s="244"/>
      <c r="N945" s="245"/>
      <c r="O945" s="245"/>
      <c r="P945" s="245"/>
      <c r="Q945" s="245"/>
      <c r="R945" s="245"/>
      <c r="S945" s="245"/>
      <c r="T945" s="246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7" t="s">
        <v>181</v>
      </c>
      <c r="AU945" s="247" t="s">
        <v>84</v>
      </c>
      <c r="AV945" s="14" t="s">
        <v>177</v>
      </c>
      <c r="AW945" s="14" t="s">
        <v>35</v>
      </c>
      <c r="AX945" s="14" t="s">
        <v>82</v>
      </c>
      <c r="AY945" s="247" t="s">
        <v>170</v>
      </c>
    </row>
    <row r="946" s="2" customFormat="1" ht="24.15" customHeight="1">
      <c r="A946" s="40"/>
      <c r="B946" s="41"/>
      <c r="C946" s="207" t="s">
        <v>1327</v>
      </c>
      <c r="D946" s="207" t="s">
        <v>173</v>
      </c>
      <c r="E946" s="208" t="s">
        <v>1328</v>
      </c>
      <c r="F946" s="209" t="s">
        <v>1329</v>
      </c>
      <c r="G946" s="210" t="s">
        <v>99</v>
      </c>
      <c r="H946" s="211">
        <v>43.585999999999999</v>
      </c>
      <c r="I946" s="212"/>
      <c r="J946" s="213">
        <f>ROUND(I946*H946,2)</f>
        <v>0</v>
      </c>
      <c r="K946" s="209" t="s">
        <v>176</v>
      </c>
      <c r="L946" s="46"/>
      <c r="M946" s="214" t="s">
        <v>19</v>
      </c>
      <c r="N946" s="215" t="s">
        <v>45</v>
      </c>
      <c r="O946" s="86"/>
      <c r="P946" s="216">
        <f>O946*H946</f>
        <v>0</v>
      </c>
      <c r="Q946" s="216">
        <v>5.0000000000000002E-05</v>
      </c>
      <c r="R946" s="216">
        <f>Q946*H946</f>
        <v>0.0021792999999999999</v>
      </c>
      <c r="S946" s="216">
        <v>0</v>
      </c>
      <c r="T946" s="217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8" t="s">
        <v>320</v>
      </c>
      <c r="AT946" s="218" t="s">
        <v>173</v>
      </c>
      <c r="AU946" s="218" t="s">
        <v>84</v>
      </c>
      <c r="AY946" s="19" t="s">
        <v>170</v>
      </c>
      <c r="BE946" s="219">
        <f>IF(N946="základní",J946,0)</f>
        <v>0</v>
      </c>
      <c r="BF946" s="219">
        <f>IF(N946="snížená",J946,0)</f>
        <v>0</v>
      </c>
      <c r="BG946" s="219">
        <f>IF(N946="zákl. přenesená",J946,0)</f>
        <v>0</v>
      </c>
      <c r="BH946" s="219">
        <f>IF(N946="sníž. přenesená",J946,0)</f>
        <v>0</v>
      </c>
      <c r="BI946" s="219">
        <f>IF(N946="nulová",J946,0)</f>
        <v>0</v>
      </c>
      <c r="BJ946" s="19" t="s">
        <v>82</v>
      </c>
      <c r="BK946" s="219">
        <f>ROUND(I946*H946,2)</f>
        <v>0</v>
      </c>
      <c r="BL946" s="19" t="s">
        <v>320</v>
      </c>
      <c r="BM946" s="218" t="s">
        <v>1330</v>
      </c>
    </row>
    <row r="947" s="2" customFormat="1">
      <c r="A947" s="40"/>
      <c r="B947" s="41"/>
      <c r="C947" s="42"/>
      <c r="D947" s="220" t="s">
        <v>179</v>
      </c>
      <c r="E947" s="42"/>
      <c r="F947" s="221" t="s">
        <v>1331</v>
      </c>
      <c r="G947" s="42"/>
      <c r="H947" s="42"/>
      <c r="I947" s="222"/>
      <c r="J947" s="42"/>
      <c r="K947" s="42"/>
      <c r="L947" s="46"/>
      <c r="M947" s="223"/>
      <c r="N947" s="224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179</v>
      </c>
      <c r="AU947" s="19" t="s">
        <v>84</v>
      </c>
    </row>
    <row r="948" s="13" customFormat="1">
      <c r="A948" s="13"/>
      <c r="B948" s="225"/>
      <c r="C948" s="226"/>
      <c r="D948" s="227" t="s">
        <v>181</v>
      </c>
      <c r="E948" s="228" t="s">
        <v>19</v>
      </c>
      <c r="F948" s="229" t="s">
        <v>126</v>
      </c>
      <c r="G948" s="226"/>
      <c r="H948" s="230">
        <v>43.585999999999999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181</v>
      </c>
      <c r="AU948" s="236" t="s">
        <v>84</v>
      </c>
      <c r="AV948" s="13" t="s">
        <v>84</v>
      </c>
      <c r="AW948" s="13" t="s">
        <v>35</v>
      </c>
      <c r="AX948" s="13" t="s">
        <v>74</v>
      </c>
      <c r="AY948" s="236" t="s">
        <v>170</v>
      </c>
    </row>
    <row r="949" s="14" customFormat="1">
      <c r="A949" s="14"/>
      <c r="B949" s="237"/>
      <c r="C949" s="238"/>
      <c r="D949" s="227" t="s">
        <v>181</v>
      </c>
      <c r="E949" s="239" t="s">
        <v>19</v>
      </c>
      <c r="F949" s="240" t="s">
        <v>184</v>
      </c>
      <c r="G949" s="238"/>
      <c r="H949" s="241">
        <v>43.585999999999999</v>
      </c>
      <c r="I949" s="242"/>
      <c r="J949" s="238"/>
      <c r="K949" s="238"/>
      <c r="L949" s="243"/>
      <c r="M949" s="244"/>
      <c r="N949" s="245"/>
      <c r="O949" s="245"/>
      <c r="P949" s="245"/>
      <c r="Q949" s="245"/>
      <c r="R949" s="245"/>
      <c r="S949" s="245"/>
      <c r="T949" s="246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7" t="s">
        <v>181</v>
      </c>
      <c r="AU949" s="247" t="s">
        <v>84</v>
      </c>
      <c r="AV949" s="14" t="s">
        <v>177</v>
      </c>
      <c r="AW949" s="14" t="s">
        <v>35</v>
      </c>
      <c r="AX949" s="14" t="s">
        <v>82</v>
      </c>
      <c r="AY949" s="247" t="s">
        <v>170</v>
      </c>
    </row>
    <row r="950" s="2" customFormat="1" ht="44.25" customHeight="1">
      <c r="A950" s="40"/>
      <c r="B950" s="41"/>
      <c r="C950" s="207" t="s">
        <v>1332</v>
      </c>
      <c r="D950" s="207" t="s">
        <v>173</v>
      </c>
      <c r="E950" s="208" t="s">
        <v>1333</v>
      </c>
      <c r="F950" s="209" t="s">
        <v>1334</v>
      </c>
      <c r="G950" s="210" t="s">
        <v>586</v>
      </c>
      <c r="H950" s="279"/>
      <c r="I950" s="212"/>
      <c r="J950" s="213">
        <f>ROUND(I950*H950,2)</f>
        <v>0</v>
      </c>
      <c r="K950" s="209" t="s">
        <v>176</v>
      </c>
      <c r="L950" s="46"/>
      <c r="M950" s="214" t="s">
        <v>19</v>
      </c>
      <c r="N950" s="215" t="s">
        <v>45</v>
      </c>
      <c r="O950" s="86"/>
      <c r="P950" s="216">
        <f>O950*H950</f>
        <v>0</v>
      </c>
      <c r="Q950" s="216">
        <v>0</v>
      </c>
      <c r="R950" s="216">
        <f>Q950*H950</f>
        <v>0</v>
      </c>
      <c r="S950" s="216">
        <v>0</v>
      </c>
      <c r="T950" s="217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8" t="s">
        <v>320</v>
      </c>
      <c r="AT950" s="218" t="s">
        <v>173</v>
      </c>
      <c r="AU950" s="218" t="s">
        <v>84</v>
      </c>
      <c r="AY950" s="19" t="s">
        <v>170</v>
      </c>
      <c r="BE950" s="219">
        <f>IF(N950="základní",J950,0)</f>
        <v>0</v>
      </c>
      <c r="BF950" s="219">
        <f>IF(N950="snížená",J950,0)</f>
        <v>0</v>
      </c>
      <c r="BG950" s="219">
        <f>IF(N950="zákl. přenesená",J950,0)</f>
        <v>0</v>
      </c>
      <c r="BH950" s="219">
        <f>IF(N950="sníž. přenesená",J950,0)</f>
        <v>0</v>
      </c>
      <c r="BI950" s="219">
        <f>IF(N950="nulová",J950,0)</f>
        <v>0</v>
      </c>
      <c r="BJ950" s="19" t="s">
        <v>82</v>
      </c>
      <c r="BK950" s="219">
        <f>ROUND(I950*H950,2)</f>
        <v>0</v>
      </c>
      <c r="BL950" s="19" t="s">
        <v>320</v>
      </c>
      <c r="BM950" s="218" t="s">
        <v>1335</v>
      </c>
    </row>
    <row r="951" s="2" customFormat="1">
      <c r="A951" s="40"/>
      <c r="B951" s="41"/>
      <c r="C951" s="42"/>
      <c r="D951" s="220" t="s">
        <v>179</v>
      </c>
      <c r="E951" s="42"/>
      <c r="F951" s="221" t="s">
        <v>1336</v>
      </c>
      <c r="G951" s="42"/>
      <c r="H951" s="42"/>
      <c r="I951" s="222"/>
      <c r="J951" s="42"/>
      <c r="K951" s="42"/>
      <c r="L951" s="46"/>
      <c r="M951" s="223"/>
      <c r="N951" s="224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179</v>
      </c>
      <c r="AU951" s="19" t="s">
        <v>84</v>
      </c>
    </row>
    <row r="952" s="12" customFormat="1" ht="22.8" customHeight="1">
      <c r="A952" s="12"/>
      <c r="B952" s="191"/>
      <c r="C952" s="192"/>
      <c r="D952" s="193" t="s">
        <v>73</v>
      </c>
      <c r="E952" s="205" t="s">
        <v>1337</v>
      </c>
      <c r="F952" s="205" t="s">
        <v>1338</v>
      </c>
      <c r="G952" s="192"/>
      <c r="H952" s="192"/>
      <c r="I952" s="195"/>
      <c r="J952" s="206">
        <f>BK952</f>
        <v>0</v>
      </c>
      <c r="K952" s="192"/>
      <c r="L952" s="197"/>
      <c r="M952" s="198"/>
      <c r="N952" s="199"/>
      <c r="O952" s="199"/>
      <c r="P952" s="200">
        <f>SUM(P953:P987)</f>
        <v>0</v>
      </c>
      <c r="Q952" s="199"/>
      <c r="R952" s="200">
        <f>SUM(R953:R987)</f>
        <v>0.0063294000000000007</v>
      </c>
      <c r="S952" s="199"/>
      <c r="T952" s="201">
        <f>SUM(T953:T987)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02" t="s">
        <v>84</v>
      </c>
      <c r="AT952" s="203" t="s">
        <v>73</v>
      </c>
      <c r="AU952" s="203" t="s">
        <v>82</v>
      </c>
      <c r="AY952" s="202" t="s">
        <v>170</v>
      </c>
      <c r="BK952" s="204">
        <f>SUM(BK953:BK987)</f>
        <v>0</v>
      </c>
    </row>
    <row r="953" s="2" customFormat="1" ht="37.8" customHeight="1">
      <c r="A953" s="40"/>
      <c r="B953" s="41"/>
      <c r="C953" s="207" t="s">
        <v>1339</v>
      </c>
      <c r="D953" s="207" t="s">
        <v>173</v>
      </c>
      <c r="E953" s="208" t="s">
        <v>1340</v>
      </c>
      <c r="F953" s="209" t="s">
        <v>1341</v>
      </c>
      <c r="G953" s="210" t="s">
        <v>99</v>
      </c>
      <c r="H953" s="211">
        <v>8.7799999999999994</v>
      </c>
      <c r="I953" s="212"/>
      <c r="J953" s="213">
        <f>ROUND(I953*H953,2)</f>
        <v>0</v>
      </c>
      <c r="K953" s="209" t="s">
        <v>176</v>
      </c>
      <c r="L953" s="46"/>
      <c r="M953" s="214" t="s">
        <v>19</v>
      </c>
      <c r="N953" s="215" t="s">
        <v>45</v>
      </c>
      <c r="O953" s="86"/>
      <c r="P953" s="216">
        <f>O953*H953</f>
        <v>0</v>
      </c>
      <c r="Q953" s="216">
        <v>6.9999999999999994E-05</v>
      </c>
      <c r="R953" s="216">
        <f>Q953*H953</f>
        <v>0.00061459999999999987</v>
      </c>
      <c r="S953" s="216">
        <v>0</v>
      </c>
      <c r="T953" s="217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18" t="s">
        <v>320</v>
      </c>
      <c r="AT953" s="218" t="s">
        <v>173</v>
      </c>
      <c r="AU953" s="218" t="s">
        <v>84</v>
      </c>
      <c r="AY953" s="19" t="s">
        <v>170</v>
      </c>
      <c r="BE953" s="219">
        <f>IF(N953="základní",J953,0)</f>
        <v>0</v>
      </c>
      <c r="BF953" s="219">
        <f>IF(N953="snížená",J953,0)</f>
        <v>0</v>
      </c>
      <c r="BG953" s="219">
        <f>IF(N953="zákl. přenesená",J953,0)</f>
        <v>0</v>
      </c>
      <c r="BH953" s="219">
        <f>IF(N953="sníž. přenesená",J953,0)</f>
        <v>0</v>
      </c>
      <c r="BI953" s="219">
        <f>IF(N953="nulová",J953,0)</f>
        <v>0</v>
      </c>
      <c r="BJ953" s="19" t="s">
        <v>82</v>
      </c>
      <c r="BK953" s="219">
        <f>ROUND(I953*H953,2)</f>
        <v>0</v>
      </c>
      <c r="BL953" s="19" t="s">
        <v>320</v>
      </c>
      <c r="BM953" s="218" t="s">
        <v>1342</v>
      </c>
    </row>
    <row r="954" s="2" customFormat="1">
      <c r="A954" s="40"/>
      <c r="B954" s="41"/>
      <c r="C954" s="42"/>
      <c r="D954" s="220" t="s">
        <v>179</v>
      </c>
      <c r="E954" s="42"/>
      <c r="F954" s="221" t="s">
        <v>1343</v>
      </c>
      <c r="G954" s="42"/>
      <c r="H954" s="42"/>
      <c r="I954" s="222"/>
      <c r="J954" s="42"/>
      <c r="K954" s="42"/>
      <c r="L954" s="46"/>
      <c r="M954" s="223"/>
      <c r="N954" s="224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179</v>
      </c>
      <c r="AU954" s="19" t="s">
        <v>84</v>
      </c>
    </row>
    <row r="955" s="15" customFormat="1">
      <c r="A955" s="15"/>
      <c r="B955" s="248"/>
      <c r="C955" s="249"/>
      <c r="D955" s="227" t="s">
        <v>181</v>
      </c>
      <c r="E955" s="250" t="s">
        <v>19</v>
      </c>
      <c r="F955" s="251" t="s">
        <v>1344</v>
      </c>
      <c r="G955" s="249"/>
      <c r="H955" s="250" t="s">
        <v>19</v>
      </c>
      <c r="I955" s="252"/>
      <c r="J955" s="249"/>
      <c r="K955" s="249"/>
      <c r="L955" s="253"/>
      <c r="M955" s="254"/>
      <c r="N955" s="255"/>
      <c r="O955" s="255"/>
      <c r="P955" s="255"/>
      <c r="Q955" s="255"/>
      <c r="R955" s="255"/>
      <c r="S955" s="255"/>
      <c r="T955" s="256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7" t="s">
        <v>181</v>
      </c>
      <c r="AU955" s="257" t="s">
        <v>84</v>
      </c>
      <c r="AV955" s="15" t="s">
        <v>82</v>
      </c>
      <c r="AW955" s="15" t="s">
        <v>35</v>
      </c>
      <c r="AX955" s="15" t="s">
        <v>74</v>
      </c>
      <c r="AY955" s="257" t="s">
        <v>170</v>
      </c>
    </row>
    <row r="956" s="13" customFormat="1">
      <c r="A956" s="13"/>
      <c r="B956" s="225"/>
      <c r="C956" s="226"/>
      <c r="D956" s="227" t="s">
        <v>181</v>
      </c>
      <c r="E956" s="228" t="s">
        <v>19</v>
      </c>
      <c r="F956" s="229" t="s">
        <v>1345</v>
      </c>
      <c r="G956" s="226"/>
      <c r="H956" s="230">
        <v>1.9199999999999999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181</v>
      </c>
      <c r="AU956" s="236" t="s">
        <v>84</v>
      </c>
      <c r="AV956" s="13" t="s">
        <v>84</v>
      </c>
      <c r="AW956" s="13" t="s">
        <v>35</v>
      </c>
      <c r="AX956" s="13" t="s">
        <v>74</v>
      </c>
      <c r="AY956" s="236" t="s">
        <v>170</v>
      </c>
    </row>
    <row r="957" s="13" customFormat="1">
      <c r="A957" s="13"/>
      <c r="B957" s="225"/>
      <c r="C957" s="226"/>
      <c r="D957" s="227" t="s">
        <v>181</v>
      </c>
      <c r="E957" s="228" t="s">
        <v>19</v>
      </c>
      <c r="F957" s="229" t="s">
        <v>1346</v>
      </c>
      <c r="G957" s="226"/>
      <c r="H957" s="230">
        <v>6.8600000000000003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181</v>
      </c>
      <c r="AU957" s="236" t="s">
        <v>84</v>
      </c>
      <c r="AV957" s="13" t="s">
        <v>84</v>
      </c>
      <c r="AW957" s="13" t="s">
        <v>35</v>
      </c>
      <c r="AX957" s="13" t="s">
        <v>74</v>
      </c>
      <c r="AY957" s="236" t="s">
        <v>170</v>
      </c>
    </row>
    <row r="958" s="14" customFormat="1">
      <c r="A958" s="14"/>
      <c r="B958" s="237"/>
      <c r="C958" s="238"/>
      <c r="D958" s="227" t="s">
        <v>181</v>
      </c>
      <c r="E958" s="239" t="s">
        <v>19</v>
      </c>
      <c r="F958" s="240" t="s">
        <v>184</v>
      </c>
      <c r="G958" s="238"/>
      <c r="H958" s="241">
        <v>8.7799999999999994</v>
      </c>
      <c r="I958" s="242"/>
      <c r="J958" s="238"/>
      <c r="K958" s="238"/>
      <c r="L958" s="243"/>
      <c r="M958" s="244"/>
      <c r="N958" s="245"/>
      <c r="O958" s="245"/>
      <c r="P958" s="245"/>
      <c r="Q958" s="245"/>
      <c r="R958" s="245"/>
      <c r="S958" s="245"/>
      <c r="T958" s="24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7" t="s">
        <v>181</v>
      </c>
      <c r="AU958" s="247" t="s">
        <v>84</v>
      </c>
      <c r="AV958" s="14" t="s">
        <v>177</v>
      </c>
      <c r="AW958" s="14" t="s">
        <v>35</v>
      </c>
      <c r="AX958" s="14" t="s">
        <v>82</v>
      </c>
      <c r="AY958" s="247" t="s">
        <v>170</v>
      </c>
    </row>
    <row r="959" s="2" customFormat="1" ht="24.15" customHeight="1">
      <c r="A959" s="40"/>
      <c r="B959" s="41"/>
      <c r="C959" s="207" t="s">
        <v>1347</v>
      </c>
      <c r="D959" s="207" t="s">
        <v>173</v>
      </c>
      <c r="E959" s="208" t="s">
        <v>1348</v>
      </c>
      <c r="F959" s="209" t="s">
        <v>1349</v>
      </c>
      <c r="G959" s="210" t="s">
        <v>99</v>
      </c>
      <c r="H959" s="211">
        <v>8.7799999999999994</v>
      </c>
      <c r="I959" s="212"/>
      <c r="J959" s="213">
        <f>ROUND(I959*H959,2)</f>
        <v>0</v>
      </c>
      <c r="K959" s="209" t="s">
        <v>176</v>
      </c>
      <c r="L959" s="46"/>
      <c r="M959" s="214" t="s">
        <v>19</v>
      </c>
      <c r="N959" s="215" t="s">
        <v>45</v>
      </c>
      <c r="O959" s="86"/>
      <c r="P959" s="216">
        <f>O959*H959</f>
        <v>0</v>
      </c>
      <c r="Q959" s="216">
        <v>0.00013999999999999999</v>
      </c>
      <c r="R959" s="216">
        <f>Q959*H959</f>
        <v>0.0012291999999999997</v>
      </c>
      <c r="S959" s="216">
        <v>0</v>
      </c>
      <c r="T959" s="21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18" t="s">
        <v>320</v>
      </c>
      <c r="AT959" s="218" t="s">
        <v>173</v>
      </c>
      <c r="AU959" s="218" t="s">
        <v>84</v>
      </c>
      <c r="AY959" s="19" t="s">
        <v>170</v>
      </c>
      <c r="BE959" s="219">
        <f>IF(N959="základní",J959,0)</f>
        <v>0</v>
      </c>
      <c r="BF959" s="219">
        <f>IF(N959="snížená",J959,0)</f>
        <v>0</v>
      </c>
      <c r="BG959" s="219">
        <f>IF(N959="zákl. přenesená",J959,0)</f>
        <v>0</v>
      </c>
      <c r="BH959" s="219">
        <f>IF(N959="sníž. přenesená",J959,0)</f>
        <v>0</v>
      </c>
      <c r="BI959" s="219">
        <f>IF(N959="nulová",J959,0)</f>
        <v>0</v>
      </c>
      <c r="BJ959" s="19" t="s">
        <v>82</v>
      </c>
      <c r="BK959" s="219">
        <f>ROUND(I959*H959,2)</f>
        <v>0</v>
      </c>
      <c r="BL959" s="19" t="s">
        <v>320</v>
      </c>
      <c r="BM959" s="218" t="s">
        <v>1350</v>
      </c>
    </row>
    <row r="960" s="2" customFormat="1">
      <c r="A960" s="40"/>
      <c r="B960" s="41"/>
      <c r="C960" s="42"/>
      <c r="D960" s="220" t="s">
        <v>179</v>
      </c>
      <c r="E960" s="42"/>
      <c r="F960" s="221" t="s">
        <v>1351</v>
      </c>
      <c r="G960" s="42"/>
      <c r="H960" s="42"/>
      <c r="I960" s="222"/>
      <c r="J960" s="42"/>
      <c r="K960" s="42"/>
      <c r="L960" s="46"/>
      <c r="M960" s="223"/>
      <c r="N960" s="224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179</v>
      </c>
      <c r="AU960" s="19" t="s">
        <v>84</v>
      </c>
    </row>
    <row r="961" s="15" customFormat="1">
      <c r="A961" s="15"/>
      <c r="B961" s="248"/>
      <c r="C961" s="249"/>
      <c r="D961" s="227" t="s">
        <v>181</v>
      </c>
      <c r="E961" s="250" t="s">
        <v>19</v>
      </c>
      <c r="F961" s="251" t="s">
        <v>1344</v>
      </c>
      <c r="G961" s="249"/>
      <c r="H961" s="250" t="s">
        <v>19</v>
      </c>
      <c r="I961" s="252"/>
      <c r="J961" s="249"/>
      <c r="K961" s="249"/>
      <c r="L961" s="253"/>
      <c r="M961" s="254"/>
      <c r="N961" s="255"/>
      <c r="O961" s="255"/>
      <c r="P961" s="255"/>
      <c r="Q961" s="255"/>
      <c r="R961" s="255"/>
      <c r="S961" s="255"/>
      <c r="T961" s="25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57" t="s">
        <v>181</v>
      </c>
      <c r="AU961" s="257" t="s">
        <v>84</v>
      </c>
      <c r="AV961" s="15" t="s">
        <v>82</v>
      </c>
      <c r="AW961" s="15" t="s">
        <v>35</v>
      </c>
      <c r="AX961" s="15" t="s">
        <v>74</v>
      </c>
      <c r="AY961" s="257" t="s">
        <v>170</v>
      </c>
    </row>
    <row r="962" s="13" customFormat="1">
      <c r="A962" s="13"/>
      <c r="B962" s="225"/>
      <c r="C962" s="226"/>
      <c r="D962" s="227" t="s">
        <v>181</v>
      </c>
      <c r="E962" s="228" t="s">
        <v>19</v>
      </c>
      <c r="F962" s="229" t="s">
        <v>1345</v>
      </c>
      <c r="G962" s="226"/>
      <c r="H962" s="230">
        <v>1.9199999999999999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181</v>
      </c>
      <c r="AU962" s="236" t="s">
        <v>84</v>
      </c>
      <c r="AV962" s="13" t="s">
        <v>84</v>
      </c>
      <c r="AW962" s="13" t="s">
        <v>35</v>
      </c>
      <c r="AX962" s="13" t="s">
        <v>74</v>
      </c>
      <c r="AY962" s="236" t="s">
        <v>170</v>
      </c>
    </row>
    <row r="963" s="13" customFormat="1">
      <c r="A963" s="13"/>
      <c r="B963" s="225"/>
      <c r="C963" s="226"/>
      <c r="D963" s="227" t="s">
        <v>181</v>
      </c>
      <c r="E963" s="228" t="s">
        <v>19</v>
      </c>
      <c r="F963" s="229" t="s">
        <v>1346</v>
      </c>
      <c r="G963" s="226"/>
      <c r="H963" s="230">
        <v>6.8600000000000003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181</v>
      </c>
      <c r="AU963" s="236" t="s">
        <v>84</v>
      </c>
      <c r="AV963" s="13" t="s">
        <v>84</v>
      </c>
      <c r="AW963" s="13" t="s">
        <v>35</v>
      </c>
      <c r="AX963" s="13" t="s">
        <v>74</v>
      </c>
      <c r="AY963" s="236" t="s">
        <v>170</v>
      </c>
    </row>
    <row r="964" s="14" customFormat="1">
      <c r="A964" s="14"/>
      <c r="B964" s="237"/>
      <c r="C964" s="238"/>
      <c r="D964" s="227" t="s">
        <v>181</v>
      </c>
      <c r="E964" s="239" t="s">
        <v>19</v>
      </c>
      <c r="F964" s="240" t="s">
        <v>184</v>
      </c>
      <c r="G964" s="238"/>
      <c r="H964" s="241">
        <v>8.7799999999999994</v>
      </c>
      <c r="I964" s="242"/>
      <c r="J964" s="238"/>
      <c r="K964" s="238"/>
      <c r="L964" s="243"/>
      <c r="M964" s="244"/>
      <c r="N964" s="245"/>
      <c r="O964" s="245"/>
      <c r="P964" s="245"/>
      <c r="Q964" s="245"/>
      <c r="R964" s="245"/>
      <c r="S964" s="245"/>
      <c r="T964" s="24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7" t="s">
        <v>181</v>
      </c>
      <c r="AU964" s="247" t="s">
        <v>84</v>
      </c>
      <c r="AV964" s="14" t="s">
        <v>177</v>
      </c>
      <c r="AW964" s="14" t="s">
        <v>35</v>
      </c>
      <c r="AX964" s="14" t="s">
        <v>82</v>
      </c>
      <c r="AY964" s="247" t="s">
        <v>170</v>
      </c>
    </row>
    <row r="965" s="2" customFormat="1" ht="24.15" customHeight="1">
      <c r="A965" s="40"/>
      <c r="B965" s="41"/>
      <c r="C965" s="207" t="s">
        <v>1352</v>
      </c>
      <c r="D965" s="207" t="s">
        <v>173</v>
      </c>
      <c r="E965" s="208" t="s">
        <v>1353</v>
      </c>
      <c r="F965" s="209" t="s">
        <v>1354</v>
      </c>
      <c r="G965" s="210" t="s">
        <v>99</v>
      </c>
      <c r="H965" s="211">
        <v>8.7799999999999994</v>
      </c>
      <c r="I965" s="212"/>
      <c r="J965" s="213">
        <f>ROUND(I965*H965,2)</f>
        <v>0</v>
      </c>
      <c r="K965" s="209" t="s">
        <v>176</v>
      </c>
      <c r="L965" s="46"/>
      <c r="M965" s="214" t="s">
        <v>19</v>
      </c>
      <c r="N965" s="215" t="s">
        <v>45</v>
      </c>
      <c r="O965" s="86"/>
      <c r="P965" s="216">
        <f>O965*H965</f>
        <v>0</v>
      </c>
      <c r="Q965" s="216">
        <v>0.00012</v>
      </c>
      <c r="R965" s="216">
        <f>Q965*H965</f>
        <v>0.0010536</v>
      </c>
      <c r="S965" s="216">
        <v>0</v>
      </c>
      <c r="T965" s="217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18" t="s">
        <v>320</v>
      </c>
      <c r="AT965" s="218" t="s">
        <v>173</v>
      </c>
      <c r="AU965" s="218" t="s">
        <v>84</v>
      </c>
      <c r="AY965" s="19" t="s">
        <v>170</v>
      </c>
      <c r="BE965" s="219">
        <f>IF(N965="základní",J965,0)</f>
        <v>0</v>
      </c>
      <c r="BF965" s="219">
        <f>IF(N965="snížená",J965,0)</f>
        <v>0</v>
      </c>
      <c r="BG965" s="219">
        <f>IF(N965="zákl. přenesená",J965,0)</f>
        <v>0</v>
      </c>
      <c r="BH965" s="219">
        <f>IF(N965="sníž. přenesená",J965,0)</f>
        <v>0</v>
      </c>
      <c r="BI965" s="219">
        <f>IF(N965="nulová",J965,0)</f>
        <v>0</v>
      </c>
      <c r="BJ965" s="19" t="s">
        <v>82</v>
      </c>
      <c r="BK965" s="219">
        <f>ROUND(I965*H965,2)</f>
        <v>0</v>
      </c>
      <c r="BL965" s="19" t="s">
        <v>320</v>
      </c>
      <c r="BM965" s="218" t="s">
        <v>1355</v>
      </c>
    </row>
    <row r="966" s="2" customFormat="1">
      <c r="A966" s="40"/>
      <c r="B966" s="41"/>
      <c r="C966" s="42"/>
      <c r="D966" s="220" t="s">
        <v>179</v>
      </c>
      <c r="E966" s="42"/>
      <c r="F966" s="221" t="s">
        <v>1356</v>
      </c>
      <c r="G966" s="42"/>
      <c r="H966" s="42"/>
      <c r="I966" s="222"/>
      <c r="J966" s="42"/>
      <c r="K966" s="42"/>
      <c r="L966" s="46"/>
      <c r="M966" s="223"/>
      <c r="N966" s="224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179</v>
      </c>
      <c r="AU966" s="19" t="s">
        <v>84</v>
      </c>
    </row>
    <row r="967" s="15" customFormat="1">
      <c r="A967" s="15"/>
      <c r="B967" s="248"/>
      <c r="C967" s="249"/>
      <c r="D967" s="227" t="s">
        <v>181</v>
      </c>
      <c r="E967" s="250" t="s">
        <v>19</v>
      </c>
      <c r="F967" s="251" t="s">
        <v>1344</v>
      </c>
      <c r="G967" s="249"/>
      <c r="H967" s="250" t="s">
        <v>19</v>
      </c>
      <c r="I967" s="252"/>
      <c r="J967" s="249"/>
      <c r="K967" s="249"/>
      <c r="L967" s="253"/>
      <c r="M967" s="254"/>
      <c r="N967" s="255"/>
      <c r="O967" s="255"/>
      <c r="P967" s="255"/>
      <c r="Q967" s="255"/>
      <c r="R967" s="255"/>
      <c r="S967" s="255"/>
      <c r="T967" s="25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57" t="s">
        <v>181</v>
      </c>
      <c r="AU967" s="257" t="s">
        <v>84</v>
      </c>
      <c r="AV967" s="15" t="s">
        <v>82</v>
      </c>
      <c r="AW967" s="15" t="s">
        <v>35</v>
      </c>
      <c r="AX967" s="15" t="s">
        <v>74</v>
      </c>
      <c r="AY967" s="257" t="s">
        <v>170</v>
      </c>
    </row>
    <row r="968" s="13" customFormat="1">
      <c r="A968" s="13"/>
      <c r="B968" s="225"/>
      <c r="C968" s="226"/>
      <c r="D968" s="227" t="s">
        <v>181</v>
      </c>
      <c r="E968" s="228" t="s">
        <v>19</v>
      </c>
      <c r="F968" s="229" t="s">
        <v>1345</v>
      </c>
      <c r="G968" s="226"/>
      <c r="H968" s="230">
        <v>1.9199999999999999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181</v>
      </c>
      <c r="AU968" s="236" t="s">
        <v>84</v>
      </c>
      <c r="AV968" s="13" t="s">
        <v>84</v>
      </c>
      <c r="AW968" s="13" t="s">
        <v>35</v>
      </c>
      <c r="AX968" s="13" t="s">
        <v>74</v>
      </c>
      <c r="AY968" s="236" t="s">
        <v>170</v>
      </c>
    </row>
    <row r="969" s="13" customFormat="1">
      <c r="A969" s="13"/>
      <c r="B969" s="225"/>
      <c r="C969" s="226"/>
      <c r="D969" s="227" t="s">
        <v>181</v>
      </c>
      <c r="E969" s="228" t="s">
        <v>19</v>
      </c>
      <c r="F969" s="229" t="s">
        <v>1346</v>
      </c>
      <c r="G969" s="226"/>
      <c r="H969" s="230">
        <v>6.8600000000000003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181</v>
      </c>
      <c r="AU969" s="236" t="s">
        <v>84</v>
      </c>
      <c r="AV969" s="13" t="s">
        <v>84</v>
      </c>
      <c r="AW969" s="13" t="s">
        <v>35</v>
      </c>
      <c r="AX969" s="13" t="s">
        <v>74</v>
      </c>
      <c r="AY969" s="236" t="s">
        <v>170</v>
      </c>
    </row>
    <row r="970" s="14" customFormat="1">
      <c r="A970" s="14"/>
      <c r="B970" s="237"/>
      <c r="C970" s="238"/>
      <c r="D970" s="227" t="s">
        <v>181</v>
      </c>
      <c r="E970" s="239" t="s">
        <v>19</v>
      </c>
      <c r="F970" s="240" t="s">
        <v>184</v>
      </c>
      <c r="G970" s="238"/>
      <c r="H970" s="241">
        <v>8.7799999999999994</v>
      </c>
      <c r="I970" s="242"/>
      <c r="J970" s="238"/>
      <c r="K970" s="238"/>
      <c r="L970" s="243"/>
      <c r="M970" s="244"/>
      <c r="N970" s="245"/>
      <c r="O970" s="245"/>
      <c r="P970" s="245"/>
      <c r="Q970" s="245"/>
      <c r="R970" s="245"/>
      <c r="S970" s="245"/>
      <c r="T970" s="246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47" t="s">
        <v>181</v>
      </c>
      <c r="AU970" s="247" t="s">
        <v>84</v>
      </c>
      <c r="AV970" s="14" t="s">
        <v>177</v>
      </c>
      <c r="AW970" s="14" t="s">
        <v>35</v>
      </c>
      <c r="AX970" s="14" t="s">
        <v>82</v>
      </c>
      <c r="AY970" s="247" t="s">
        <v>170</v>
      </c>
    </row>
    <row r="971" s="2" customFormat="1" ht="24.15" customHeight="1">
      <c r="A971" s="40"/>
      <c r="B971" s="41"/>
      <c r="C971" s="207" t="s">
        <v>1357</v>
      </c>
      <c r="D971" s="207" t="s">
        <v>173</v>
      </c>
      <c r="E971" s="208" t="s">
        <v>1358</v>
      </c>
      <c r="F971" s="209" t="s">
        <v>1359</v>
      </c>
      <c r="G971" s="210" t="s">
        <v>99</v>
      </c>
      <c r="H971" s="211">
        <v>8.7799999999999994</v>
      </c>
      <c r="I971" s="212"/>
      <c r="J971" s="213">
        <f>ROUND(I971*H971,2)</f>
        <v>0</v>
      </c>
      <c r="K971" s="209" t="s">
        <v>176</v>
      </c>
      <c r="L971" s="46"/>
      <c r="M971" s="214" t="s">
        <v>19</v>
      </c>
      <c r="N971" s="215" t="s">
        <v>45</v>
      </c>
      <c r="O971" s="86"/>
      <c r="P971" s="216">
        <f>O971*H971</f>
        <v>0</v>
      </c>
      <c r="Q971" s="216">
        <v>0.00012</v>
      </c>
      <c r="R971" s="216">
        <f>Q971*H971</f>
        <v>0.0010536</v>
      </c>
      <c r="S971" s="216">
        <v>0</v>
      </c>
      <c r="T971" s="217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18" t="s">
        <v>320</v>
      </c>
      <c r="AT971" s="218" t="s">
        <v>173</v>
      </c>
      <c r="AU971" s="218" t="s">
        <v>84</v>
      </c>
      <c r="AY971" s="19" t="s">
        <v>170</v>
      </c>
      <c r="BE971" s="219">
        <f>IF(N971="základní",J971,0)</f>
        <v>0</v>
      </c>
      <c r="BF971" s="219">
        <f>IF(N971="snížená",J971,0)</f>
        <v>0</v>
      </c>
      <c r="BG971" s="219">
        <f>IF(N971="zákl. přenesená",J971,0)</f>
        <v>0</v>
      </c>
      <c r="BH971" s="219">
        <f>IF(N971="sníž. přenesená",J971,0)</f>
        <v>0</v>
      </c>
      <c r="BI971" s="219">
        <f>IF(N971="nulová",J971,0)</f>
        <v>0</v>
      </c>
      <c r="BJ971" s="19" t="s">
        <v>82</v>
      </c>
      <c r="BK971" s="219">
        <f>ROUND(I971*H971,2)</f>
        <v>0</v>
      </c>
      <c r="BL971" s="19" t="s">
        <v>320</v>
      </c>
      <c r="BM971" s="218" t="s">
        <v>1360</v>
      </c>
    </row>
    <row r="972" s="2" customFormat="1">
      <c r="A972" s="40"/>
      <c r="B972" s="41"/>
      <c r="C972" s="42"/>
      <c r="D972" s="220" t="s">
        <v>179</v>
      </c>
      <c r="E972" s="42"/>
      <c r="F972" s="221" t="s">
        <v>1361</v>
      </c>
      <c r="G972" s="42"/>
      <c r="H972" s="42"/>
      <c r="I972" s="222"/>
      <c r="J972" s="42"/>
      <c r="K972" s="42"/>
      <c r="L972" s="46"/>
      <c r="M972" s="223"/>
      <c r="N972" s="224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179</v>
      </c>
      <c r="AU972" s="19" t="s">
        <v>84</v>
      </c>
    </row>
    <row r="973" s="15" customFormat="1">
      <c r="A973" s="15"/>
      <c r="B973" s="248"/>
      <c r="C973" s="249"/>
      <c r="D973" s="227" t="s">
        <v>181</v>
      </c>
      <c r="E973" s="250" t="s">
        <v>19</v>
      </c>
      <c r="F973" s="251" t="s">
        <v>1344</v>
      </c>
      <c r="G973" s="249"/>
      <c r="H973" s="250" t="s">
        <v>19</v>
      </c>
      <c r="I973" s="252"/>
      <c r="J973" s="249"/>
      <c r="K973" s="249"/>
      <c r="L973" s="253"/>
      <c r="M973" s="254"/>
      <c r="N973" s="255"/>
      <c r="O973" s="255"/>
      <c r="P973" s="255"/>
      <c r="Q973" s="255"/>
      <c r="R973" s="255"/>
      <c r="S973" s="255"/>
      <c r="T973" s="25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57" t="s">
        <v>181</v>
      </c>
      <c r="AU973" s="257" t="s">
        <v>84</v>
      </c>
      <c r="AV973" s="15" t="s">
        <v>82</v>
      </c>
      <c r="AW973" s="15" t="s">
        <v>35</v>
      </c>
      <c r="AX973" s="15" t="s">
        <v>74</v>
      </c>
      <c r="AY973" s="257" t="s">
        <v>170</v>
      </c>
    </row>
    <row r="974" s="13" customFormat="1">
      <c r="A974" s="13"/>
      <c r="B974" s="225"/>
      <c r="C974" s="226"/>
      <c r="D974" s="227" t="s">
        <v>181</v>
      </c>
      <c r="E974" s="228" t="s">
        <v>19</v>
      </c>
      <c r="F974" s="229" t="s">
        <v>1345</v>
      </c>
      <c r="G974" s="226"/>
      <c r="H974" s="230">
        <v>1.9199999999999999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181</v>
      </c>
      <c r="AU974" s="236" t="s">
        <v>84</v>
      </c>
      <c r="AV974" s="13" t="s">
        <v>84</v>
      </c>
      <c r="AW974" s="13" t="s">
        <v>35</v>
      </c>
      <c r="AX974" s="13" t="s">
        <v>74</v>
      </c>
      <c r="AY974" s="236" t="s">
        <v>170</v>
      </c>
    </row>
    <row r="975" s="13" customFormat="1">
      <c r="A975" s="13"/>
      <c r="B975" s="225"/>
      <c r="C975" s="226"/>
      <c r="D975" s="227" t="s">
        <v>181</v>
      </c>
      <c r="E975" s="228" t="s">
        <v>19</v>
      </c>
      <c r="F975" s="229" t="s">
        <v>1346</v>
      </c>
      <c r="G975" s="226"/>
      <c r="H975" s="230">
        <v>6.8600000000000003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181</v>
      </c>
      <c r="AU975" s="236" t="s">
        <v>84</v>
      </c>
      <c r="AV975" s="13" t="s">
        <v>84</v>
      </c>
      <c r="AW975" s="13" t="s">
        <v>35</v>
      </c>
      <c r="AX975" s="13" t="s">
        <v>74</v>
      </c>
      <c r="AY975" s="236" t="s">
        <v>170</v>
      </c>
    </row>
    <row r="976" s="14" customFormat="1">
      <c r="A976" s="14"/>
      <c r="B976" s="237"/>
      <c r="C976" s="238"/>
      <c r="D976" s="227" t="s">
        <v>181</v>
      </c>
      <c r="E976" s="239" t="s">
        <v>19</v>
      </c>
      <c r="F976" s="240" t="s">
        <v>184</v>
      </c>
      <c r="G976" s="238"/>
      <c r="H976" s="241">
        <v>8.7799999999999994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7" t="s">
        <v>181</v>
      </c>
      <c r="AU976" s="247" t="s">
        <v>84</v>
      </c>
      <c r="AV976" s="14" t="s">
        <v>177</v>
      </c>
      <c r="AW976" s="14" t="s">
        <v>35</v>
      </c>
      <c r="AX976" s="14" t="s">
        <v>82</v>
      </c>
      <c r="AY976" s="247" t="s">
        <v>170</v>
      </c>
    </row>
    <row r="977" s="2" customFormat="1" ht="33" customHeight="1">
      <c r="A977" s="40"/>
      <c r="B977" s="41"/>
      <c r="C977" s="207" t="s">
        <v>1362</v>
      </c>
      <c r="D977" s="207" t="s">
        <v>173</v>
      </c>
      <c r="E977" s="208" t="s">
        <v>1363</v>
      </c>
      <c r="F977" s="209" t="s">
        <v>1364</v>
      </c>
      <c r="G977" s="210" t="s">
        <v>99</v>
      </c>
      <c r="H977" s="211">
        <v>5.8799999999999999</v>
      </c>
      <c r="I977" s="212"/>
      <c r="J977" s="213">
        <f>ROUND(I977*H977,2)</f>
        <v>0</v>
      </c>
      <c r="K977" s="209" t="s">
        <v>176</v>
      </c>
      <c r="L977" s="46"/>
      <c r="M977" s="214" t="s">
        <v>19</v>
      </c>
      <c r="N977" s="215" t="s">
        <v>45</v>
      </c>
      <c r="O977" s="86"/>
      <c r="P977" s="216">
        <f>O977*H977</f>
        <v>0</v>
      </c>
      <c r="Q977" s="216">
        <v>3.0000000000000001E-05</v>
      </c>
      <c r="R977" s="216">
        <f>Q977*H977</f>
        <v>0.00017640000000000001</v>
      </c>
      <c r="S977" s="216">
        <v>0</v>
      </c>
      <c r="T977" s="217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8" t="s">
        <v>320</v>
      </c>
      <c r="AT977" s="218" t="s">
        <v>173</v>
      </c>
      <c r="AU977" s="218" t="s">
        <v>84</v>
      </c>
      <c r="AY977" s="19" t="s">
        <v>170</v>
      </c>
      <c r="BE977" s="219">
        <f>IF(N977="základní",J977,0)</f>
        <v>0</v>
      </c>
      <c r="BF977" s="219">
        <f>IF(N977="snížená",J977,0)</f>
        <v>0</v>
      </c>
      <c r="BG977" s="219">
        <f>IF(N977="zákl. přenesená",J977,0)</f>
        <v>0</v>
      </c>
      <c r="BH977" s="219">
        <f>IF(N977="sníž. přenesená",J977,0)</f>
        <v>0</v>
      </c>
      <c r="BI977" s="219">
        <f>IF(N977="nulová",J977,0)</f>
        <v>0</v>
      </c>
      <c r="BJ977" s="19" t="s">
        <v>82</v>
      </c>
      <c r="BK977" s="219">
        <f>ROUND(I977*H977,2)</f>
        <v>0</v>
      </c>
      <c r="BL977" s="19" t="s">
        <v>320</v>
      </c>
      <c r="BM977" s="218" t="s">
        <v>1365</v>
      </c>
    </row>
    <row r="978" s="2" customFormat="1">
      <c r="A978" s="40"/>
      <c r="B978" s="41"/>
      <c r="C978" s="42"/>
      <c r="D978" s="220" t="s">
        <v>179</v>
      </c>
      <c r="E978" s="42"/>
      <c r="F978" s="221" t="s">
        <v>1366</v>
      </c>
      <c r="G978" s="42"/>
      <c r="H978" s="42"/>
      <c r="I978" s="222"/>
      <c r="J978" s="42"/>
      <c r="K978" s="42"/>
      <c r="L978" s="46"/>
      <c r="M978" s="223"/>
      <c r="N978" s="224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179</v>
      </c>
      <c r="AU978" s="19" t="s">
        <v>84</v>
      </c>
    </row>
    <row r="979" s="15" customFormat="1">
      <c r="A979" s="15"/>
      <c r="B979" s="248"/>
      <c r="C979" s="249"/>
      <c r="D979" s="227" t="s">
        <v>181</v>
      </c>
      <c r="E979" s="250" t="s">
        <v>19</v>
      </c>
      <c r="F979" s="251" t="s">
        <v>1344</v>
      </c>
      <c r="G979" s="249"/>
      <c r="H979" s="250" t="s">
        <v>19</v>
      </c>
      <c r="I979" s="252"/>
      <c r="J979" s="249"/>
      <c r="K979" s="249"/>
      <c r="L979" s="253"/>
      <c r="M979" s="254"/>
      <c r="N979" s="255"/>
      <c r="O979" s="255"/>
      <c r="P979" s="255"/>
      <c r="Q979" s="255"/>
      <c r="R979" s="255"/>
      <c r="S979" s="255"/>
      <c r="T979" s="256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57" t="s">
        <v>181</v>
      </c>
      <c r="AU979" s="257" t="s">
        <v>84</v>
      </c>
      <c r="AV979" s="15" t="s">
        <v>82</v>
      </c>
      <c r="AW979" s="15" t="s">
        <v>35</v>
      </c>
      <c r="AX979" s="15" t="s">
        <v>74</v>
      </c>
      <c r="AY979" s="257" t="s">
        <v>170</v>
      </c>
    </row>
    <row r="980" s="13" customFormat="1">
      <c r="A980" s="13"/>
      <c r="B980" s="225"/>
      <c r="C980" s="226"/>
      <c r="D980" s="227" t="s">
        <v>181</v>
      </c>
      <c r="E980" s="228" t="s">
        <v>19</v>
      </c>
      <c r="F980" s="229" t="s">
        <v>1367</v>
      </c>
      <c r="G980" s="226"/>
      <c r="H980" s="230">
        <v>5.8799999999999999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6" t="s">
        <v>181</v>
      </c>
      <c r="AU980" s="236" t="s">
        <v>84</v>
      </c>
      <c r="AV980" s="13" t="s">
        <v>84</v>
      </c>
      <c r="AW980" s="13" t="s">
        <v>35</v>
      </c>
      <c r="AX980" s="13" t="s">
        <v>74</v>
      </c>
      <c r="AY980" s="236" t="s">
        <v>170</v>
      </c>
    </row>
    <row r="981" s="14" customFormat="1">
      <c r="A981" s="14"/>
      <c r="B981" s="237"/>
      <c r="C981" s="238"/>
      <c r="D981" s="227" t="s">
        <v>181</v>
      </c>
      <c r="E981" s="239" t="s">
        <v>19</v>
      </c>
      <c r="F981" s="240" t="s">
        <v>184</v>
      </c>
      <c r="G981" s="238"/>
      <c r="H981" s="241">
        <v>5.8799999999999999</v>
      </c>
      <c r="I981" s="242"/>
      <c r="J981" s="238"/>
      <c r="K981" s="238"/>
      <c r="L981" s="243"/>
      <c r="M981" s="244"/>
      <c r="N981" s="245"/>
      <c r="O981" s="245"/>
      <c r="P981" s="245"/>
      <c r="Q981" s="245"/>
      <c r="R981" s="245"/>
      <c r="S981" s="245"/>
      <c r="T981" s="24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7" t="s">
        <v>181</v>
      </c>
      <c r="AU981" s="247" t="s">
        <v>84</v>
      </c>
      <c r="AV981" s="14" t="s">
        <v>177</v>
      </c>
      <c r="AW981" s="14" t="s">
        <v>35</v>
      </c>
      <c r="AX981" s="14" t="s">
        <v>82</v>
      </c>
      <c r="AY981" s="247" t="s">
        <v>170</v>
      </c>
    </row>
    <row r="982" s="2" customFormat="1" ht="33" customHeight="1">
      <c r="A982" s="40"/>
      <c r="B982" s="41"/>
      <c r="C982" s="207" t="s">
        <v>1368</v>
      </c>
      <c r="D982" s="207" t="s">
        <v>173</v>
      </c>
      <c r="E982" s="208" t="s">
        <v>1369</v>
      </c>
      <c r="F982" s="209" t="s">
        <v>1370</v>
      </c>
      <c r="G982" s="210" t="s">
        <v>115</v>
      </c>
      <c r="H982" s="211">
        <v>73.400000000000006</v>
      </c>
      <c r="I982" s="212"/>
      <c r="J982" s="213">
        <f>ROUND(I982*H982,2)</f>
        <v>0</v>
      </c>
      <c r="K982" s="209" t="s">
        <v>176</v>
      </c>
      <c r="L982" s="46"/>
      <c r="M982" s="214" t="s">
        <v>19</v>
      </c>
      <c r="N982" s="215" t="s">
        <v>45</v>
      </c>
      <c r="O982" s="86"/>
      <c r="P982" s="216">
        <f>O982*H982</f>
        <v>0</v>
      </c>
      <c r="Q982" s="216">
        <v>3.0000000000000001E-05</v>
      </c>
      <c r="R982" s="216">
        <f>Q982*H982</f>
        <v>0.0022020000000000004</v>
      </c>
      <c r="S982" s="216">
        <v>0</v>
      </c>
      <c r="T982" s="217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18" t="s">
        <v>320</v>
      </c>
      <c r="AT982" s="218" t="s">
        <v>173</v>
      </c>
      <c r="AU982" s="218" t="s">
        <v>84</v>
      </c>
      <c r="AY982" s="19" t="s">
        <v>170</v>
      </c>
      <c r="BE982" s="219">
        <f>IF(N982="základní",J982,0)</f>
        <v>0</v>
      </c>
      <c r="BF982" s="219">
        <f>IF(N982="snížená",J982,0)</f>
        <v>0</v>
      </c>
      <c r="BG982" s="219">
        <f>IF(N982="zákl. přenesená",J982,0)</f>
        <v>0</v>
      </c>
      <c r="BH982" s="219">
        <f>IF(N982="sníž. přenesená",J982,0)</f>
        <v>0</v>
      </c>
      <c r="BI982" s="219">
        <f>IF(N982="nulová",J982,0)</f>
        <v>0</v>
      </c>
      <c r="BJ982" s="19" t="s">
        <v>82</v>
      </c>
      <c r="BK982" s="219">
        <f>ROUND(I982*H982,2)</f>
        <v>0</v>
      </c>
      <c r="BL982" s="19" t="s">
        <v>320</v>
      </c>
      <c r="BM982" s="218" t="s">
        <v>1371</v>
      </c>
    </row>
    <row r="983" s="2" customFormat="1">
      <c r="A983" s="40"/>
      <c r="B983" s="41"/>
      <c r="C983" s="42"/>
      <c r="D983" s="220" t="s">
        <v>179</v>
      </c>
      <c r="E983" s="42"/>
      <c r="F983" s="221" t="s">
        <v>1372</v>
      </c>
      <c r="G983" s="42"/>
      <c r="H983" s="42"/>
      <c r="I983" s="222"/>
      <c r="J983" s="42"/>
      <c r="K983" s="42"/>
      <c r="L983" s="46"/>
      <c r="M983" s="223"/>
      <c r="N983" s="224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179</v>
      </c>
      <c r="AU983" s="19" t="s">
        <v>84</v>
      </c>
    </row>
    <row r="984" s="13" customFormat="1">
      <c r="A984" s="13"/>
      <c r="B984" s="225"/>
      <c r="C984" s="226"/>
      <c r="D984" s="227" t="s">
        <v>181</v>
      </c>
      <c r="E984" s="228" t="s">
        <v>19</v>
      </c>
      <c r="F984" s="229" t="s">
        <v>1373</v>
      </c>
      <c r="G984" s="226"/>
      <c r="H984" s="230">
        <v>14.4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181</v>
      </c>
      <c r="AU984" s="236" t="s">
        <v>84</v>
      </c>
      <c r="AV984" s="13" t="s">
        <v>84</v>
      </c>
      <c r="AW984" s="13" t="s">
        <v>35</v>
      </c>
      <c r="AX984" s="13" t="s">
        <v>74</v>
      </c>
      <c r="AY984" s="236" t="s">
        <v>170</v>
      </c>
    </row>
    <row r="985" s="13" customFormat="1">
      <c r="A985" s="13"/>
      <c r="B985" s="225"/>
      <c r="C985" s="226"/>
      <c r="D985" s="227" t="s">
        <v>181</v>
      </c>
      <c r="E985" s="228" t="s">
        <v>19</v>
      </c>
      <c r="F985" s="229" t="s">
        <v>1374</v>
      </c>
      <c r="G985" s="226"/>
      <c r="H985" s="230">
        <v>43</v>
      </c>
      <c r="I985" s="231"/>
      <c r="J985" s="226"/>
      <c r="K985" s="226"/>
      <c r="L985" s="232"/>
      <c r="M985" s="233"/>
      <c r="N985" s="234"/>
      <c r="O985" s="234"/>
      <c r="P985" s="234"/>
      <c r="Q985" s="234"/>
      <c r="R985" s="234"/>
      <c r="S985" s="234"/>
      <c r="T985" s="23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181</v>
      </c>
      <c r="AU985" s="236" t="s">
        <v>84</v>
      </c>
      <c r="AV985" s="13" t="s">
        <v>84</v>
      </c>
      <c r="AW985" s="13" t="s">
        <v>35</v>
      </c>
      <c r="AX985" s="13" t="s">
        <v>74</v>
      </c>
      <c r="AY985" s="236" t="s">
        <v>170</v>
      </c>
    </row>
    <row r="986" s="13" customFormat="1">
      <c r="A986" s="13"/>
      <c r="B986" s="225"/>
      <c r="C986" s="226"/>
      <c r="D986" s="227" t="s">
        <v>181</v>
      </c>
      <c r="E986" s="228" t="s">
        <v>19</v>
      </c>
      <c r="F986" s="229" t="s">
        <v>1375</v>
      </c>
      <c r="G986" s="226"/>
      <c r="H986" s="230">
        <v>16</v>
      </c>
      <c r="I986" s="231"/>
      <c r="J986" s="226"/>
      <c r="K986" s="226"/>
      <c r="L986" s="232"/>
      <c r="M986" s="233"/>
      <c r="N986" s="234"/>
      <c r="O986" s="234"/>
      <c r="P986" s="234"/>
      <c r="Q986" s="234"/>
      <c r="R986" s="234"/>
      <c r="S986" s="234"/>
      <c r="T986" s="23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6" t="s">
        <v>181</v>
      </c>
      <c r="AU986" s="236" t="s">
        <v>84</v>
      </c>
      <c r="AV986" s="13" t="s">
        <v>84</v>
      </c>
      <c r="AW986" s="13" t="s">
        <v>35</v>
      </c>
      <c r="AX986" s="13" t="s">
        <v>74</v>
      </c>
      <c r="AY986" s="236" t="s">
        <v>170</v>
      </c>
    </row>
    <row r="987" s="14" customFormat="1">
      <c r="A987" s="14"/>
      <c r="B987" s="237"/>
      <c r="C987" s="238"/>
      <c r="D987" s="227" t="s">
        <v>181</v>
      </c>
      <c r="E987" s="239" t="s">
        <v>19</v>
      </c>
      <c r="F987" s="240" t="s">
        <v>184</v>
      </c>
      <c r="G987" s="238"/>
      <c r="H987" s="241">
        <v>73.400000000000006</v>
      </c>
      <c r="I987" s="242"/>
      <c r="J987" s="238"/>
      <c r="K987" s="238"/>
      <c r="L987" s="243"/>
      <c r="M987" s="244"/>
      <c r="N987" s="245"/>
      <c r="O987" s="245"/>
      <c r="P987" s="245"/>
      <c r="Q987" s="245"/>
      <c r="R987" s="245"/>
      <c r="S987" s="245"/>
      <c r="T987" s="24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7" t="s">
        <v>181</v>
      </c>
      <c r="AU987" s="247" t="s">
        <v>84</v>
      </c>
      <c r="AV987" s="14" t="s">
        <v>177</v>
      </c>
      <c r="AW987" s="14" t="s">
        <v>35</v>
      </c>
      <c r="AX987" s="14" t="s">
        <v>82</v>
      </c>
      <c r="AY987" s="247" t="s">
        <v>170</v>
      </c>
    </row>
    <row r="988" s="12" customFormat="1" ht="22.8" customHeight="1">
      <c r="A988" s="12"/>
      <c r="B988" s="191"/>
      <c r="C988" s="192"/>
      <c r="D988" s="193" t="s">
        <v>73</v>
      </c>
      <c r="E988" s="205" t="s">
        <v>1376</v>
      </c>
      <c r="F988" s="205" t="s">
        <v>1377</v>
      </c>
      <c r="G988" s="192"/>
      <c r="H988" s="192"/>
      <c r="I988" s="195"/>
      <c r="J988" s="206">
        <f>BK988</f>
        <v>0</v>
      </c>
      <c r="K988" s="192"/>
      <c r="L988" s="197"/>
      <c r="M988" s="198"/>
      <c r="N988" s="199"/>
      <c r="O988" s="199"/>
      <c r="P988" s="200">
        <f>SUM(P989:P1056)</f>
        <v>0</v>
      </c>
      <c r="Q988" s="199"/>
      <c r="R988" s="200">
        <f>SUM(R989:R1056)</f>
        <v>0.15273533</v>
      </c>
      <c r="S988" s="199"/>
      <c r="T988" s="201">
        <f>SUM(T989:T1056)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02" t="s">
        <v>84</v>
      </c>
      <c r="AT988" s="203" t="s">
        <v>73</v>
      </c>
      <c r="AU988" s="203" t="s">
        <v>82</v>
      </c>
      <c r="AY988" s="202" t="s">
        <v>170</v>
      </c>
      <c r="BK988" s="204">
        <f>SUM(BK989:BK1056)</f>
        <v>0</v>
      </c>
    </row>
    <row r="989" s="2" customFormat="1" ht="24.15" customHeight="1">
      <c r="A989" s="40"/>
      <c r="B989" s="41"/>
      <c r="C989" s="207" t="s">
        <v>1378</v>
      </c>
      <c r="D989" s="207" t="s">
        <v>173</v>
      </c>
      <c r="E989" s="208" t="s">
        <v>1379</v>
      </c>
      <c r="F989" s="209" t="s">
        <v>1380</v>
      </c>
      <c r="G989" s="210" t="s">
        <v>99</v>
      </c>
      <c r="H989" s="211">
        <v>342.47699999999998</v>
      </c>
      <c r="I989" s="212"/>
      <c r="J989" s="213">
        <f>ROUND(I989*H989,2)</f>
        <v>0</v>
      </c>
      <c r="K989" s="209" t="s">
        <v>176</v>
      </c>
      <c r="L989" s="46"/>
      <c r="M989" s="214" t="s">
        <v>19</v>
      </c>
      <c r="N989" s="215" t="s">
        <v>45</v>
      </c>
      <c r="O989" s="86"/>
      <c r="P989" s="216">
        <f>O989*H989</f>
        <v>0</v>
      </c>
      <c r="Q989" s="216">
        <v>0</v>
      </c>
      <c r="R989" s="216">
        <f>Q989*H989</f>
        <v>0</v>
      </c>
      <c r="S989" s="216">
        <v>0</v>
      </c>
      <c r="T989" s="217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18" t="s">
        <v>320</v>
      </c>
      <c r="AT989" s="218" t="s">
        <v>173</v>
      </c>
      <c r="AU989" s="218" t="s">
        <v>84</v>
      </c>
      <c r="AY989" s="19" t="s">
        <v>170</v>
      </c>
      <c r="BE989" s="219">
        <f>IF(N989="základní",J989,0)</f>
        <v>0</v>
      </c>
      <c r="BF989" s="219">
        <f>IF(N989="snížená",J989,0)</f>
        <v>0</v>
      </c>
      <c r="BG989" s="219">
        <f>IF(N989="zákl. přenesená",J989,0)</f>
        <v>0</v>
      </c>
      <c r="BH989" s="219">
        <f>IF(N989="sníž. přenesená",J989,0)</f>
        <v>0</v>
      </c>
      <c r="BI989" s="219">
        <f>IF(N989="nulová",J989,0)</f>
        <v>0</v>
      </c>
      <c r="BJ989" s="19" t="s">
        <v>82</v>
      </c>
      <c r="BK989" s="219">
        <f>ROUND(I989*H989,2)</f>
        <v>0</v>
      </c>
      <c r="BL989" s="19" t="s">
        <v>320</v>
      </c>
      <c r="BM989" s="218" t="s">
        <v>1381</v>
      </c>
    </row>
    <row r="990" s="2" customFormat="1">
      <c r="A990" s="40"/>
      <c r="B990" s="41"/>
      <c r="C990" s="42"/>
      <c r="D990" s="220" t="s">
        <v>179</v>
      </c>
      <c r="E990" s="42"/>
      <c r="F990" s="221" t="s">
        <v>1382</v>
      </c>
      <c r="G990" s="42"/>
      <c r="H990" s="42"/>
      <c r="I990" s="222"/>
      <c r="J990" s="42"/>
      <c r="K990" s="42"/>
      <c r="L990" s="46"/>
      <c r="M990" s="223"/>
      <c r="N990" s="224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179</v>
      </c>
      <c r="AU990" s="19" t="s">
        <v>84</v>
      </c>
    </row>
    <row r="991" s="13" customFormat="1">
      <c r="A991" s="13"/>
      <c r="B991" s="225"/>
      <c r="C991" s="226"/>
      <c r="D991" s="227" t="s">
        <v>181</v>
      </c>
      <c r="E991" s="228" t="s">
        <v>19</v>
      </c>
      <c r="F991" s="229" t="s">
        <v>128</v>
      </c>
      <c r="G991" s="226"/>
      <c r="H991" s="230">
        <v>342.47699999999998</v>
      </c>
      <c r="I991" s="231"/>
      <c r="J991" s="226"/>
      <c r="K991" s="226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181</v>
      </c>
      <c r="AU991" s="236" t="s">
        <v>84</v>
      </c>
      <c r="AV991" s="13" t="s">
        <v>84</v>
      </c>
      <c r="AW991" s="13" t="s">
        <v>35</v>
      </c>
      <c r="AX991" s="13" t="s">
        <v>74</v>
      </c>
      <c r="AY991" s="236" t="s">
        <v>170</v>
      </c>
    </row>
    <row r="992" s="14" customFormat="1">
      <c r="A992" s="14"/>
      <c r="B992" s="237"/>
      <c r="C992" s="238"/>
      <c r="D992" s="227" t="s">
        <v>181</v>
      </c>
      <c r="E992" s="239" t="s">
        <v>19</v>
      </c>
      <c r="F992" s="240" t="s">
        <v>184</v>
      </c>
      <c r="G992" s="238"/>
      <c r="H992" s="241">
        <v>342.47699999999998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181</v>
      </c>
      <c r="AU992" s="247" t="s">
        <v>84</v>
      </c>
      <c r="AV992" s="14" t="s">
        <v>177</v>
      </c>
      <c r="AW992" s="14" t="s">
        <v>35</v>
      </c>
      <c r="AX992" s="14" t="s">
        <v>82</v>
      </c>
      <c r="AY992" s="247" t="s">
        <v>170</v>
      </c>
    </row>
    <row r="993" s="2" customFormat="1" ht="33" customHeight="1">
      <c r="A993" s="40"/>
      <c r="B993" s="41"/>
      <c r="C993" s="207" t="s">
        <v>1383</v>
      </c>
      <c r="D993" s="207" t="s">
        <v>173</v>
      </c>
      <c r="E993" s="208" t="s">
        <v>1384</v>
      </c>
      <c r="F993" s="209" t="s">
        <v>1385</v>
      </c>
      <c r="G993" s="210" t="s">
        <v>99</v>
      </c>
      <c r="H993" s="211">
        <v>267.08499999999998</v>
      </c>
      <c r="I993" s="212"/>
      <c r="J993" s="213">
        <f>ROUND(I993*H993,2)</f>
        <v>0</v>
      </c>
      <c r="K993" s="209" t="s">
        <v>176</v>
      </c>
      <c r="L993" s="46"/>
      <c r="M993" s="214" t="s">
        <v>19</v>
      </c>
      <c r="N993" s="215" t="s">
        <v>45</v>
      </c>
      <c r="O993" s="86"/>
      <c r="P993" s="216">
        <f>O993*H993</f>
        <v>0</v>
      </c>
      <c r="Q993" s="216">
        <v>0.00020000000000000001</v>
      </c>
      <c r="R993" s="216">
        <f>Q993*H993</f>
        <v>0.053416999999999999</v>
      </c>
      <c r="S993" s="216">
        <v>0</v>
      </c>
      <c r="T993" s="217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18" t="s">
        <v>320</v>
      </c>
      <c r="AT993" s="218" t="s">
        <v>173</v>
      </c>
      <c r="AU993" s="218" t="s">
        <v>84</v>
      </c>
      <c r="AY993" s="19" t="s">
        <v>170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19" t="s">
        <v>82</v>
      </c>
      <c r="BK993" s="219">
        <f>ROUND(I993*H993,2)</f>
        <v>0</v>
      </c>
      <c r="BL993" s="19" t="s">
        <v>320</v>
      </c>
      <c r="BM993" s="218" t="s">
        <v>1386</v>
      </c>
    </row>
    <row r="994" s="2" customFormat="1">
      <c r="A994" s="40"/>
      <c r="B994" s="41"/>
      <c r="C994" s="42"/>
      <c r="D994" s="220" t="s">
        <v>179</v>
      </c>
      <c r="E994" s="42"/>
      <c r="F994" s="221" t="s">
        <v>1387</v>
      </c>
      <c r="G994" s="42"/>
      <c r="H994" s="42"/>
      <c r="I994" s="222"/>
      <c r="J994" s="42"/>
      <c r="K994" s="42"/>
      <c r="L994" s="46"/>
      <c r="M994" s="223"/>
      <c r="N994" s="224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179</v>
      </c>
      <c r="AU994" s="19" t="s">
        <v>84</v>
      </c>
    </row>
    <row r="995" s="13" customFormat="1">
      <c r="A995" s="13"/>
      <c r="B995" s="225"/>
      <c r="C995" s="226"/>
      <c r="D995" s="227" t="s">
        <v>181</v>
      </c>
      <c r="E995" s="228" t="s">
        <v>19</v>
      </c>
      <c r="F995" s="229" t="s">
        <v>128</v>
      </c>
      <c r="G995" s="226"/>
      <c r="H995" s="230">
        <v>342.47699999999998</v>
      </c>
      <c r="I995" s="231"/>
      <c r="J995" s="226"/>
      <c r="K995" s="226"/>
      <c r="L995" s="232"/>
      <c r="M995" s="233"/>
      <c r="N995" s="234"/>
      <c r="O995" s="234"/>
      <c r="P995" s="234"/>
      <c r="Q995" s="234"/>
      <c r="R995" s="234"/>
      <c r="S995" s="234"/>
      <c r="T995" s="23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6" t="s">
        <v>181</v>
      </c>
      <c r="AU995" s="236" t="s">
        <v>84</v>
      </c>
      <c r="AV995" s="13" t="s">
        <v>84</v>
      </c>
      <c r="AW995" s="13" t="s">
        <v>35</v>
      </c>
      <c r="AX995" s="13" t="s">
        <v>74</v>
      </c>
      <c r="AY995" s="236" t="s">
        <v>170</v>
      </c>
    </row>
    <row r="996" s="16" customFormat="1">
      <c r="A996" s="16"/>
      <c r="B996" s="258"/>
      <c r="C996" s="259"/>
      <c r="D996" s="227" t="s">
        <v>181</v>
      </c>
      <c r="E996" s="260" t="s">
        <v>19</v>
      </c>
      <c r="F996" s="261" t="s">
        <v>208</v>
      </c>
      <c r="G996" s="259"/>
      <c r="H996" s="262">
        <v>342.47699999999998</v>
      </c>
      <c r="I996" s="263"/>
      <c r="J996" s="259"/>
      <c r="K996" s="259"/>
      <c r="L996" s="264"/>
      <c r="M996" s="265"/>
      <c r="N996" s="266"/>
      <c r="O996" s="266"/>
      <c r="P996" s="266"/>
      <c r="Q996" s="266"/>
      <c r="R996" s="266"/>
      <c r="S996" s="266"/>
      <c r="T996" s="267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68" t="s">
        <v>181</v>
      </c>
      <c r="AU996" s="268" t="s">
        <v>84</v>
      </c>
      <c r="AV996" s="16" t="s">
        <v>171</v>
      </c>
      <c r="AW996" s="16" t="s">
        <v>35</v>
      </c>
      <c r="AX996" s="16" t="s">
        <v>74</v>
      </c>
      <c r="AY996" s="268" t="s">
        <v>170</v>
      </c>
    </row>
    <row r="997" s="15" customFormat="1">
      <c r="A997" s="15"/>
      <c r="B997" s="248"/>
      <c r="C997" s="249"/>
      <c r="D997" s="227" t="s">
        <v>181</v>
      </c>
      <c r="E997" s="250" t="s">
        <v>19</v>
      </c>
      <c r="F997" s="251" t="s">
        <v>1388</v>
      </c>
      <c r="G997" s="249"/>
      <c r="H997" s="250" t="s">
        <v>19</v>
      </c>
      <c r="I997" s="252"/>
      <c r="J997" s="249"/>
      <c r="K997" s="249"/>
      <c r="L997" s="253"/>
      <c r="M997" s="254"/>
      <c r="N997" s="255"/>
      <c r="O997" s="255"/>
      <c r="P997" s="255"/>
      <c r="Q997" s="255"/>
      <c r="R997" s="255"/>
      <c r="S997" s="255"/>
      <c r="T997" s="25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57" t="s">
        <v>181</v>
      </c>
      <c r="AU997" s="257" t="s">
        <v>84</v>
      </c>
      <c r="AV997" s="15" t="s">
        <v>82</v>
      </c>
      <c r="AW997" s="15" t="s">
        <v>35</v>
      </c>
      <c r="AX997" s="15" t="s">
        <v>74</v>
      </c>
      <c r="AY997" s="257" t="s">
        <v>170</v>
      </c>
    </row>
    <row r="998" s="13" customFormat="1">
      <c r="A998" s="13"/>
      <c r="B998" s="225"/>
      <c r="C998" s="226"/>
      <c r="D998" s="227" t="s">
        <v>181</v>
      </c>
      <c r="E998" s="228" t="s">
        <v>19</v>
      </c>
      <c r="F998" s="229" t="s">
        <v>1389</v>
      </c>
      <c r="G998" s="226"/>
      <c r="H998" s="230">
        <v>-41.095999999999997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181</v>
      </c>
      <c r="AU998" s="236" t="s">
        <v>84</v>
      </c>
      <c r="AV998" s="13" t="s">
        <v>84</v>
      </c>
      <c r="AW998" s="13" t="s">
        <v>35</v>
      </c>
      <c r="AX998" s="13" t="s">
        <v>74</v>
      </c>
      <c r="AY998" s="236" t="s">
        <v>170</v>
      </c>
    </row>
    <row r="999" s="15" customFormat="1">
      <c r="A999" s="15"/>
      <c r="B999" s="248"/>
      <c r="C999" s="249"/>
      <c r="D999" s="227" t="s">
        <v>181</v>
      </c>
      <c r="E999" s="250" t="s">
        <v>19</v>
      </c>
      <c r="F999" s="251" t="s">
        <v>1390</v>
      </c>
      <c r="G999" s="249"/>
      <c r="H999" s="250" t="s">
        <v>19</v>
      </c>
      <c r="I999" s="252"/>
      <c r="J999" s="249"/>
      <c r="K999" s="249"/>
      <c r="L999" s="253"/>
      <c r="M999" s="254"/>
      <c r="N999" s="255"/>
      <c r="O999" s="255"/>
      <c r="P999" s="255"/>
      <c r="Q999" s="255"/>
      <c r="R999" s="255"/>
      <c r="S999" s="255"/>
      <c r="T999" s="256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57" t="s">
        <v>181</v>
      </c>
      <c r="AU999" s="257" t="s">
        <v>84</v>
      </c>
      <c r="AV999" s="15" t="s">
        <v>82</v>
      </c>
      <c r="AW999" s="15" t="s">
        <v>35</v>
      </c>
      <c r="AX999" s="15" t="s">
        <v>74</v>
      </c>
      <c r="AY999" s="257" t="s">
        <v>170</v>
      </c>
    </row>
    <row r="1000" s="13" customFormat="1">
      <c r="A1000" s="13"/>
      <c r="B1000" s="225"/>
      <c r="C1000" s="226"/>
      <c r="D1000" s="227" t="s">
        <v>181</v>
      </c>
      <c r="E1000" s="228" t="s">
        <v>19</v>
      </c>
      <c r="F1000" s="229" t="s">
        <v>1391</v>
      </c>
      <c r="G1000" s="226"/>
      <c r="H1000" s="230">
        <v>-12.038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181</v>
      </c>
      <c r="AU1000" s="236" t="s">
        <v>84</v>
      </c>
      <c r="AV1000" s="13" t="s">
        <v>84</v>
      </c>
      <c r="AW1000" s="13" t="s">
        <v>35</v>
      </c>
      <c r="AX1000" s="13" t="s">
        <v>74</v>
      </c>
      <c r="AY1000" s="236" t="s">
        <v>170</v>
      </c>
    </row>
    <row r="1001" s="13" customFormat="1">
      <c r="A1001" s="13"/>
      <c r="B1001" s="225"/>
      <c r="C1001" s="226"/>
      <c r="D1001" s="227" t="s">
        <v>181</v>
      </c>
      <c r="E1001" s="228" t="s">
        <v>19</v>
      </c>
      <c r="F1001" s="229" t="s">
        <v>1392</v>
      </c>
      <c r="G1001" s="226"/>
      <c r="H1001" s="230">
        <v>-3.5099999999999998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181</v>
      </c>
      <c r="AU1001" s="236" t="s">
        <v>84</v>
      </c>
      <c r="AV1001" s="13" t="s">
        <v>84</v>
      </c>
      <c r="AW1001" s="13" t="s">
        <v>35</v>
      </c>
      <c r="AX1001" s="13" t="s">
        <v>74</v>
      </c>
      <c r="AY1001" s="236" t="s">
        <v>170</v>
      </c>
    </row>
    <row r="1002" s="15" customFormat="1">
      <c r="A1002" s="15"/>
      <c r="B1002" s="248"/>
      <c r="C1002" s="249"/>
      <c r="D1002" s="227" t="s">
        <v>181</v>
      </c>
      <c r="E1002" s="250" t="s">
        <v>19</v>
      </c>
      <c r="F1002" s="251" t="s">
        <v>1393</v>
      </c>
      <c r="G1002" s="249"/>
      <c r="H1002" s="250" t="s">
        <v>19</v>
      </c>
      <c r="I1002" s="252"/>
      <c r="J1002" s="249"/>
      <c r="K1002" s="249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7" t="s">
        <v>181</v>
      </c>
      <c r="AU1002" s="257" t="s">
        <v>84</v>
      </c>
      <c r="AV1002" s="15" t="s">
        <v>82</v>
      </c>
      <c r="AW1002" s="15" t="s">
        <v>35</v>
      </c>
      <c r="AX1002" s="15" t="s">
        <v>74</v>
      </c>
      <c r="AY1002" s="257" t="s">
        <v>170</v>
      </c>
    </row>
    <row r="1003" s="13" customFormat="1">
      <c r="A1003" s="13"/>
      <c r="B1003" s="225"/>
      <c r="C1003" s="226"/>
      <c r="D1003" s="227" t="s">
        <v>181</v>
      </c>
      <c r="E1003" s="228" t="s">
        <v>19</v>
      </c>
      <c r="F1003" s="229" t="s">
        <v>1394</v>
      </c>
      <c r="G1003" s="226"/>
      <c r="H1003" s="230">
        <v>-5.048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181</v>
      </c>
      <c r="AU1003" s="236" t="s">
        <v>84</v>
      </c>
      <c r="AV1003" s="13" t="s">
        <v>84</v>
      </c>
      <c r="AW1003" s="13" t="s">
        <v>35</v>
      </c>
      <c r="AX1003" s="13" t="s">
        <v>74</v>
      </c>
      <c r="AY1003" s="236" t="s">
        <v>170</v>
      </c>
    </row>
    <row r="1004" s="13" customFormat="1">
      <c r="A1004" s="13"/>
      <c r="B1004" s="225"/>
      <c r="C1004" s="226"/>
      <c r="D1004" s="227" t="s">
        <v>181</v>
      </c>
      <c r="E1004" s="228" t="s">
        <v>19</v>
      </c>
      <c r="F1004" s="229" t="s">
        <v>1395</v>
      </c>
      <c r="G1004" s="226"/>
      <c r="H1004" s="230">
        <v>-2.7200000000000002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181</v>
      </c>
      <c r="AU1004" s="236" t="s">
        <v>84</v>
      </c>
      <c r="AV1004" s="13" t="s">
        <v>84</v>
      </c>
      <c r="AW1004" s="13" t="s">
        <v>35</v>
      </c>
      <c r="AX1004" s="13" t="s">
        <v>74</v>
      </c>
      <c r="AY1004" s="236" t="s">
        <v>170</v>
      </c>
    </row>
    <row r="1005" s="13" customFormat="1">
      <c r="A1005" s="13"/>
      <c r="B1005" s="225"/>
      <c r="C1005" s="226"/>
      <c r="D1005" s="227" t="s">
        <v>181</v>
      </c>
      <c r="E1005" s="228" t="s">
        <v>19</v>
      </c>
      <c r="F1005" s="229" t="s">
        <v>1396</v>
      </c>
      <c r="G1005" s="226"/>
      <c r="H1005" s="230">
        <v>-5.3899999999999997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181</v>
      </c>
      <c r="AU1005" s="236" t="s">
        <v>84</v>
      </c>
      <c r="AV1005" s="13" t="s">
        <v>84</v>
      </c>
      <c r="AW1005" s="13" t="s">
        <v>35</v>
      </c>
      <c r="AX1005" s="13" t="s">
        <v>74</v>
      </c>
      <c r="AY1005" s="236" t="s">
        <v>170</v>
      </c>
    </row>
    <row r="1006" s="13" customFormat="1">
      <c r="A1006" s="13"/>
      <c r="B1006" s="225"/>
      <c r="C1006" s="226"/>
      <c r="D1006" s="227" t="s">
        <v>181</v>
      </c>
      <c r="E1006" s="228" t="s">
        <v>19</v>
      </c>
      <c r="F1006" s="229" t="s">
        <v>1397</v>
      </c>
      <c r="G1006" s="226"/>
      <c r="H1006" s="230">
        <v>-5.5899999999999999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181</v>
      </c>
      <c r="AU1006" s="236" t="s">
        <v>84</v>
      </c>
      <c r="AV1006" s="13" t="s">
        <v>84</v>
      </c>
      <c r="AW1006" s="13" t="s">
        <v>35</v>
      </c>
      <c r="AX1006" s="13" t="s">
        <v>74</v>
      </c>
      <c r="AY1006" s="236" t="s">
        <v>170</v>
      </c>
    </row>
    <row r="1007" s="16" customFormat="1">
      <c r="A1007" s="16"/>
      <c r="B1007" s="258"/>
      <c r="C1007" s="259"/>
      <c r="D1007" s="227" t="s">
        <v>181</v>
      </c>
      <c r="E1007" s="260" t="s">
        <v>19</v>
      </c>
      <c r="F1007" s="261" t="s">
        <v>208</v>
      </c>
      <c r="G1007" s="259"/>
      <c r="H1007" s="262">
        <v>-75.391999999999996</v>
      </c>
      <c r="I1007" s="263"/>
      <c r="J1007" s="259"/>
      <c r="K1007" s="259"/>
      <c r="L1007" s="264"/>
      <c r="M1007" s="265"/>
      <c r="N1007" s="266"/>
      <c r="O1007" s="266"/>
      <c r="P1007" s="266"/>
      <c r="Q1007" s="266"/>
      <c r="R1007" s="266"/>
      <c r="S1007" s="266"/>
      <c r="T1007" s="267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68" t="s">
        <v>181</v>
      </c>
      <c r="AU1007" s="268" t="s">
        <v>84</v>
      </c>
      <c r="AV1007" s="16" t="s">
        <v>171</v>
      </c>
      <c r="AW1007" s="16" t="s">
        <v>35</v>
      </c>
      <c r="AX1007" s="16" t="s">
        <v>74</v>
      </c>
      <c r="AY1007" s="268" t="s">
        <v>170</v>
      </c>
    </row>
    <row r="1008" s="14" customFormat="1">
      <c r="A1008" s="14"/>
      <c r="B1008" s="237"/>
      <c r="C1008" s="238"/>
      <c r="D1008" s="227" t="s">
        <v>181</v>
      </c>
      <c r="E1008" s="239" t="s">
        <v>19</v>
      </c>
      <c r="F1008" s="240" t="s">
        <v>184</v>
      </c>
      <c r="G1008" s="238"/>
      <c r="H1008" s="241">
        <v>267.08499999999998</v>
      </c>
      <c r="I1008" s="242"/>
      <c r="J1008" s="238"/>
      <c r="K1008" s="238"/>
      <c r="L1008" s="243"/>
      <c r="M1008" s="244"/>
      <c r="N1008" s="245"/>
      <c r="O1008" s="245"/>
      <c r="P1008" s="245"/>
      <c r="Q1008" s="245"/>
      <c r="R1008" s="245"/>
      <c r="S1008" s="245"/>
      <c r="T1008" s="246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7" t="s">
        <v>181</v>
      </c>
      <c r="AU1008" s="247" t="s">
        <v>84</v>
      </c>
      <c r="AV1008" s="14" t="s">
        <v>177</v>
      </c>
      <c r="AW1008" s="14" t="s">
        <v>35</v>
      </c>
      <c r="AX1008" s="14" t="s">
        <v>82</v>
      </c>
      <c r="AY1008" s="247" t="s">
        <v>170</v>
      </c>
    </row>
    <row r="1009" s="2" customFormat="1" ht="37.8" customHeight="1">
      <c r="A1009" s="40"/>
      <c r="B1009" s="41"/>
      <c r="C1009" s="207" t="s">
        <v>1398</v>
      </c>
      <c r="D1009" s="207" t="s">
        <v>173</v>
      </c>
      <c r="E1009" s="208" t="s">
        <v>1399</v>
      </c>
      <c r="F1009" s="209" t="s">
        <v>1400</v>
      </c>
      <c r="G1009" s="210" t="s">
        <v>99</v>
      </c>
      <c r="H1009" s="211">
        <v>342.47699999999998</v>
      </c>
      <c r="I1009" s="212"/>
      <c r="J1009" s="213">
        <f>ROUND(I1009*H1009,2)</f>
        <v>0</v>
      </c>
      <c r="K1009" s="209" t="s">
        <v>176</v>
      </c>
      <c r="L1009" s="46"/>
      <c r="M1009" s="214" t="s">
        <v>19</v>
      </c>
      <c r="N1009" s="215" t="s">
        <v>45</v>
      </c>
      <c r="O1009" s="86"/>
      <c r="P1009" s="216">
        <f>O1009*H1009</f>
        <v>0</v>
      </c>
      <c r="Q1009" s="216">
        <v>0.00029</v>
      </c>
      <c r="R1009" s="216">
        <f>Q1009*H1009</f>
        <v>0.099318329999999996</v>
      </c>
      <c r="S1009" s="216">
        <v>0</v>
      </c>
      <c r="T1009" s="217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18" t="s">
        <v>320</v>
      </c>
      <c r="AT1009" s="218" t="s">
        <v>173</v>
      </c>
      <c r="AU1009" s="218" t="s">
        <v>84</v>
      </c>
      <c r="AY1009" s="19" t="s">
        <v>170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19" t="s">
        <v>82</v>
      </c>
      <c r="BK1009" s="219">
        <f>ROUND(I1009*H1009,2)</f>
        <v>0</v>
      </c>
      <c r="BL1009" s="19" t="s">
        <v>320</v>
      </c>
      <c r="BM1009" s="218" t="s">
        <v>1401</v>
      </c>
    </row>
    <row r="1010" s="2" customFormat="1">
      <c r="A1010" s="40"/>
      <c r="B1010" s="41"/>
      <c r="C1010" s="42"/>
      <c r="D1010" s="220" t="s">
        <v>179</v>
      </c>
      <c r="E1010" s="42"/>
      <c r="F1010" s="221" t="s">
        <v>1402</v>
      </c>
      <c r="G1010" s="42"/>
      <c r="H1010" s="42"/>
      <c r="I1010" s="222"/>
      <c r="J1010" s="42"/>
      <c r="K1010" s="42"/>
      <c r="L1010" s="46"/>
      <c r="M1010" s="223"/>
      <c r="N1010" s="224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179</v>
      </c>
      <c r="AU1010" s="19" t="s">
        <v>84</v>
      </c>
    </row>
    <row r="1011" s="15" customFormat="1">
      <c r="A1011" s="15"/>
      <c r="B1011" s="248"/>
      <c r="C1011" s="249"/>
      <c r="D1011" s="227" t="s">
        <v>181</v>
      </c>
      <c r="E1011" s="250" t="s">
        <v>19</v>
      </c>
      <c r="F1011" s="251" t="s">
        <v>1403</v>
      </c>
      <c r="G1011" s="249"/>
      <c r="H1011" s="250" t="s">
        <v>19</v>
      </c>
      <c r="I1011" s="252"/>
      <c r="J1011" s="249"/>
      <c r="K1011" s="249"/>
      <c r="L1011" s="253"/>
      <c r="M1011" s="254"/>
      <c r="N1011" s="255"/>
      <c r="O1011" s="255"/>
      <c r="P1011" s="255"/>
      <c r="Q1011" s="255"/>
      <c r="R1011" s="255"/>
      <c r="S1011" s="255"/>
      <c r="T1011" s="256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7" t="s">
        <v>181</v>
      </c>
      <c r="AU1011" s="257" t="s">
        <v>84</v>
      </c>
      <c r="AV1011" s="15" t="s">
        <v>82</v>
      </c>
      <c r="AW1011" s="15" t="s">
        <v>35</v>
      </c>
      <c r="AX1011" s="15" t="s">
        <v>74</v>
      </c>
      <c r="AY1011" s="257" t="s">
        <v>170</v>
      </c>
    </row>
    <row r="1012" s="13" customFormat="1">
      <c r="A1012" s="13"/>
      <c r="B1012" s="225"/>
      <c r="C1012" s="226"/>
      <c r="D1012" s="227" t="s">
        <v>181</v>
      </c>
      <c r="E1012" s="228" t="s">
        <v>19</v>
      </c>
      <c r="F1012" s="229" t="s">
        <v>1404</v>
      </c>
      <c r="G1012" s="226"/>
      <c r="H1012" s="230">
        <v>48.204000000000001</v>
      </c>
      <c r="I1012" s="231"/>
      <c r="J1012" s="226"/>
      <c r="K1012" s="226"/>
      <c r="L1012" s="232"/>
      <c r="M1012" s="233"/>
      <c r="N1012" s="234"/>
      <c r="O1012" s="234"/>
      <c r="P1012" s="234"/>
      <c r="Q1012" s="234"/>
      <c r="R1012" s="234"/>
      <c r="S1012" s="234"/>
      <c r="T1012" s="235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6" t="s">
        <v>181</v>
      </c>
      <c r="AU1012" s="236" t="s">
        <v>84</v>
      </c>
      <c r="AV1012" s="13" t="s">
        <v>84</v>
      </c>
      <c r="AW1012" s="13" t="s">
        <v>35</v>
      </c>
      <c r="AX1012" s="13" t="s">
        <v>74</v>
      </c>
      <c r="AY1012" s="236" t="s">
        <v>170</v>
      </c>
    </row>
    <row r="1013" s="13" customFormat="1">
      <c r="A1013" s="13"/>
      <c r="B1013" s="225"/>
      <c r="C1013" s="226"/>
      <c r="D1013" s="227" t="s">
        <v>181</v>
      </c>
      <c r="E1013" s="228" t="s">
        <v>19</v>
      </c>
      <c r="F1013" s="229" t="s">
        <v>1405</v>
      </c>
      <c r="G1013" s="226"/>
      <c r="H1013" s="230">
        <v>21.140999999999998</v>
      </c>
      <c r="I1013" s="231"/>
      <c r="J1013" s="226"/>
      <c r="K1013" s="226"/>
      <c r="L1013" s="232"/>
      <c r="M1013" s="233"/>
      <c r="N1013" s="234"/>
      <c r="O1013" s="234"/>
      <c r="P1013" s="234"/>
      <c r="Q1013" s="234"/>
      <c r="R1013" s="234"/>
      <c r="S1013" s="234"/>
      <c r="T1013" s="235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6" t="s">
        <v>181</v>
      </c>
      <c r="AU1013" s="236" t="s">
        <v>84</v>
      </c>
      <c r="AV1013" s="13" t="s">
        <v>84</v>
      </c>
      <c r="AW1013" s="13" t="s">
        <v>35</v>
      </c>
      <c r="AX1013" s="13" t="s">
        <v>74</v>
      </c>
      <c r="AY1013" s="236" t="s">
        <v>170</v>
      </c>
    </row>
    <row r="1014" s="13" customFormat="1">
      <c r="A1014" s="13"/>
      <c r="B1014" s="225"/>
      <c r="C1014" s="226"/>
      <c r="D1014" s="227" t="s">
        <v>181</v>
      </c>
      <c r="E1014" s="228" t="s">
        <v>19</v>
      </c>
      <c r="F1014" s="229" t="s">
        <v>1406</v>
      </c>
      <c r="G1014" s="226"/>
      <c r="H1014" s="230">
        <v>-3.1000000000000001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181</v>
      </c>
      <c r="AU1014" s="236" t="s">
        <v>84</v>
      </c>
      <c r="AV1014" s="13" t="s">
        <v>84</v>
      </c>
      <c r="AW1014" s="13" t="s">
        <v>35</v>
      </c>
      <c r="AX1014" s="13" t="s">
        <v>74</v>
      </c>
      <c r="AY1014" s="236" t="s">
        <v>170</v>
      </c>
    </row>
    <row r="1015" s="13" customFormat="1">
      <c r="A1015" s="13"/>
      <c r="B1015" s="225"/>
      <c r="C1015" s="226"/>
      <c r="D1015" s="227" t="s">
        <v>181</v>
      </c>
      <c r="E1015" s="228" t="s">
        <v>19</v>
      </c>
      <c r="F1015" s="229" t="s">
        <v>1407</v>
      </c>
      <c r="G1015" s="226"/>
      <c r="H1015" s="230">
        <v>-6.6769999999999996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181</v>
      </c>
      <c r="AU1015" s="236" t="s">
        <v>84</v>
      </c>
      <c r="AV1015" s="13" t="s">
        <v>84</v>
      </c>
      <c r="AW1015" s="13" t="s">
        <v>35</v>
      </c>
      <c r="AX1015" s="13" t="s">
        <v>74</v>
      </c>
      <c r="AY1015" s="236" t="s">
        <v>170</v>
      </c>
    </row>
    <row r="1016" s="16" customFormat="1">
      <c r="A1016" s="16"/>
      <c r="B1016" s="258"/>
      <c r="C1016" s="259"/>
      <c r="D1016" s="227" t="s">
        <v>181</v>
      </c>
      <c r="E1016" s="260" t="s">
        <v>19</v>
      </c>
      <c r="F1016" s="261" t="s">
        <v>208</v>
      </c>
      <c r="G1016" s="259"/>
      <c r="H1016" s="262">
        <v>59.567999999999998</v>
      </c>
      <c r="I1016" s="263"/>
      <c r="J1016" s="259"/>
      <c r="K1016" s="259"/>
      <c r="L1016" s="264"/>
      <c r="M1016" s="265"/>
      <c r="N1016" s="266"/>
      <c r="O1016" s="266"/>
      <c r="P1016" s="266"/>
      <c r="Q1016" s="266"/>
      <c r="R1016" s="266"/>
      <c r="S1016" s="266"/>
      <c r="T1016" s="267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268" t="s">
        <v>181</v>
      </c>
      <c r="AU1016" s="268" t="s">
        <v>84</v>
      </c>
      <c r="AV1016" s="16" t="s">
        <v>171</v>
      </c>
      <c r="AW1016" s="16" t="s">
        <v>35</v>
      </c>
      <c r="AX1016" s="16" t="s">
        <v>74</v>
      </c>
      <c r="AY1016" s="268" t="s">
        <v>170</v>
      </c>
    </row>
    <row r="1017" s="15" customFormat="1">
      <c r="A1017" s="15"/>
      <c r="B1017" s="248"/>
      <c r="C1017" s="249"/>
      <c r="D1017" s="227" t="s">
        <v>181</v>
      </c>
      <c r="E1017" s="250" t="s">
        <v>19</v>
      </c>
      <c r="F1017" s="251" t="s">
        <v>1408</v>
      </c>
      <c r="G1017" s="249"/>
      <c r="H1017" s="250" t="s">
        <v>19</v>
      </c>
      <c r="I1017" s="252"/>
      <c r="J1017" s="249"/>
      <c r="K1017" s="249"/>
      <c r="L1017" s="253"/>
      <c r="M1017" s="254"/>
      <c r="N1017" s="255"/>
      <c r="O1017" s="255"/>
      <c r="P1017" s="255"/>
      <c r="Q1017" s="255"/>
      <c r="R1017" s="255"/>
      <c r="S1017" s="255"/>
      <c r="T1017" s="256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57" t="s">
        <v>181</v>
      </c>
      <c r="AU1017" s="257" t="s">
        <v>84</v>
      </c>
      <c r="AV1017" s="15" t="s">
        <v>82</v>
      </c>
      <c r="AW1017" s="15" t="s">
        <v>35</v>
      </c>
      <c r="AX1017" s="15" t="s">
        <v>74</v>
      </c>
      <c r="AY1017" s="257" t="s">
        <v>170</v>
      </c>
    </row>
    <row r="1018" s="13" customFormat="1">
      <c r="A1018" s="13"/>
      <c r="B1018" s="225"/>
      <c r="C1018" s="226"/>
      <c r="D1018" s="227" t="s">
        <v>181</v>
      </c>
      <c r="E1018" s="228" t="s">
        <v>19</v>
      </c>
      <c r="F1018" s="229" t="s">
        <v>1409</v>
      </c>
      <c r="G1018" s="226"/>
      <c r="H1018" s="230">
        <v>24.18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181</v>
      </c>
      <c r="AU1018" s="236" t="s">
        <v>84</v>
      </c>
      <c r="AV1018" s="13" t="s">
        <v>84</v>
      </c>
      <c r="AW1018" s="13" t="s">
        <v>35</v>
      </c>
      <c r="AX1018" s="13" t="s">
        <v>74</v>
      </c>
      <c r="AY1018" s="236" t="s">
        <v>170</v>
      </c>
    </row>
    <row r="1019" s="13" customFormat="1">
      <c r="A1019" s="13"/>
      <c r="B1019" s="225"/>
      <c r="C1019" s="226"/>
      <c r="D1019" s="227" t="s">
        <v>181</v>
      </c>
      <c r="E1019" s="228" t="s">
        <v>19</v>
      </c>
      <c r="F1019" s="229" t="s">
        <v>1410</v>
      </c>
      <c r="G1019" s="226"/>
      <c r="H1019" s="230">
        <v>5.1299999999999999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181</v>
      </c>
      <c r="AU1019" s="236" t="s">
        <v>84</v>
      </c>
      <c r="AV1019" s="13" t="s">
        <v>84</v>
      </c>
      <c r="AW1019" s="13" t="s">
        <v>35</v>
      </c>
      <c r="AX1019" s="13" t="s">
        <v>74</v>
      </c>
      <c r="AY1019" s="236" t="s">
        <v>170</v>
      </c>
    </row>
    <row r="1020" s="13" customFormat="1">
      <c r="A1020" s="13"/>
      <c r="B1020" s="225"/>
      <c r="C1020" s="226"/>
      <c r="D1020" s="227" t="s">
        <v>181</v>
      </c>
      <c r="E1020" s="228" t="s">
        <v>19</v>
      </c>
      <c r="F1020" s="229" t="s">
        <v>1411</v>
      </c>
      <c r="G1020" s="226"/>
      <c r="H1020" s="230">
        <v>-2.9550000000000001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181</v>
      </c>
      <c r="AU1020" s="236" t="s">
        <v>84</v>
      </c>
      <c r="AV1020" s="13" t="s">
        <v>84</v>
      </c>
      <c r="AW1020" s="13" t="s">
        <v>35</v>
      </c>
      <c r="AX1020" s="13" t="s">
        <v>74</v>
      </c>
      <c r="AY1020" s="236" t="s">
        <v>170</v>
      </c>
    </row>
    <row r="1021" s="16" customFormat="1">
      <c r="A1021" s="16"/>
      <c r="B1021" s="258"/>
      <c r="C1021" s="259"/>
      <c r="D1021" s="227" t="s">
        <v>181</v>
      </c>
      <c r="E1021" s="260" t="s">
        <v>19</v>
      </c>
      <c r="F1021" s="261" t="s">
        <v>208</v>
      </c>
      <c r="G1021" s="259"/>
      <c r="H1021" s="262">
        <v>26.355</v>
      </c>
      <c r="I1021" s="263"/>
      <c r="J1021" s="259"/>
      <c r="K1021" s="259"/>
      <c r="L1021" s="264"/>
      <c r="M1021" s="265"/>
      <c r="N1021" s="266"/>
      <c r="O1021" s="266"/>
      <c r="P1021" s="266"/>
      <c r="Q1021" s="266"/>
      <c r="R1021" s="266"/>
      <c r="S1021" s="266"/>
      <c r="T1021" s="267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68" t="s">
        <v>181</v>
      </c>
      <c r="AU1021" s="268" t="s">
        <v>84</v>
      </c>
      <c r="AV1021" s="16" t="s">
        <v>171</v>
      </c>
      <c r="AW1021" s="16" t="s">
        <v>35</v>
      </c>
      <c r="AX1021" s="16" t="s">
        <v>74</v>
      </c>
      <c r="AY1021" s="268" t="s">
        <v>170</v>
      </c>
    </row>
    <row r="1022" s="15" customFormat="1">
      <c r="A1022" s="15"/>
      <c r="B1022" s="248"/>
      <c r="C1022" s="249"/>
      <c r="D1022" s="227" t="s">
        <v>181</v>
      </c>
      <c r="E1022" s="250" t="s">
        <v>19</v>
      </c>
      <c r="F1022" s="251" t="s">
        <v>1412</v>
      </c>
      <c r="G1022" s="249"/>
      <c r="H1022" s="250" t="s">
        <v>19</v>
      </c>
      <c r="I1022" s="252"/>
      <c r="J1022" s="249"/>
      <c r="K1022" s="249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57" t="s">
        <v>181</v>
      </c>
      <c r="AU1022" s="257" t="s">
        <v>84</v>
      </c>
      <c r="AV1022" s="15" t="s">
        <v>82</v>
      </c>
      <c r="AW1022" s="15" t="s">
        <v>35</v>
      </c>
      <c r="AX1022" s="15" t="s">
        <v>74</v>
      </c>
      <c r="AY1022" s="257" t="s">
        <v>170</v>
      </c>
    </row>
    <row r="1023" s="13" customFormat="1">
      <c r="A1023" s="13"/>
      <c r="B1023" s="225"/>
      <c r="C1023" s="226"/>
      <c r="D1023" s="227" t="s">
        <v>181</v>
      </c>
      <c r="E1023" s="228" t="s">
        <v>19</v>
      </c>
      <c r="F1023" s="229" t="s">
        <v>1413</v>
      </c>
      <c r="G1023" s="226"/>
      <c r="H1023" s="230">
        <v>12.792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181</v>
      </c>
      <c r="AU1023" s="236" t="s">
        <v>84</v>
      </c>
      <c r="AV1023" s="13" t="s">
        <v>84</v>
      </c>
      <c r="AW1023" s="13" t="s">
        <v>35</v>
      </c>
      <c r="AX1023" s="13" t="s">
        <v>74</v>
      </c>
      <c r="AY1023" s="236" t="s">
        <v>170</v>
      </c>
    </row>
    <row r="1024" s="13" customFormat="1">
      <c r="A1024" s="13"/>
      <c r="B1024" s="225"/>
      <c r="C1024" s="226"/>
      <c r="D1024" s="227" t="s">
        <v>181</v>
      </c>
      <c r="E1024" s="228" t="s">
        <v>19</v>
      </c>
      <c r="F1024" s="229" t="s">
        <v>1414</v>
      </c>
      <c r="G1024" s="226"/>
      <c r="H1024" s="230">
        <v>1.46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181</v>
      </c>
      <c r="AU1024" s="236" t="s">
        <v>84</v>
      </c>
      <c r="AV1024" s="13" t="s">
        <v>84</v>
      </c>
      <c r="AW1024" s="13" t="s">
        <v>35</v>
      </c>
      <c r="AX1024" s="13" t="s">
        <v>74</v>
      </c>
      <c r="AY1024" s="236" t="s">
        <v>170</v>
      </c>
    </row>
    <row r="1025" s="13" customFormat="1">
      <c r="A1025" s="13"/>
      <c r="B1025" s="225"/>
      <c r="C1025" s="226"/>
      <c r="D1025" s="227" t="s">
        <v>181</v>
      </c>
      <c r="E1025" s="228" t="s">
        <v>19</v>
      </c>
      <c r="F1025" s="229" t="s">
        <v>1415</v>
      </c>
      <c r="G1025" s="226"/>
      <c r="H1025" s="230">
        <v>-9.8399999999999999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181</v>
      </c>
      <c r="AU1025" s="236" t="s">
        <v>84</v>
      </c>
      <c r="AV1025" s="13" t="s">
        <v>84</v>
      </c>
      <c r="AW1025" s="13" t="s">
        <v>35</v>
      </c>
      <c r="AX1025" s="13" t="s">
        <v>74</v>
      </c>
      <c r="AY1025" s="236" t="s">
        <v>170</v>
      </c>
    </row>
    <row r="1026" s="13" customFormat="1">
      <c r="A1026" s="13"/>
      <c r="B1026" s="225"/>
      <c r="C1026" s="226"/>
      <c r="D1026" s="227" t="s">
        <v>181</v>
      </c>
      <c r="E1026" s="228" t="s">
        <v>19</v>
      </c>
      <c r="F1026" s="229" t="s">
        <v>1416</v>
      </c>
      <c r="G1026" s="226"/>
      <c r="H1026" s="230">
        <v>0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181</v>
      </c>
      <c r="AU1026" s="236" t="s">
        <v>84</v>
      </c>
      <c r="AV1026" s="13" t="s">
        <v>84</v>
      </c>
      <c r="AW1026" s="13" t="s">
        <v>35</v>
      </c>
      <c r="AX1026" s="13" t="s">
        <v>74</v>
      </c>
      <c r="AY1026" s="236" t="s">
        <v>170</v>
      </c>
    </row>
    <row r="1027" s="16" customFormat="1">
      <c r="A1027" s="16"/>
      <c r="B1027" s="258"/>
      <c r="C1027" s="259"/>
      <c r="D1027" s="227" t="s">
        <v>181</v>
      </c>
      <c r="E1027" s="260" t="s">
        <v>19</v>
      </c>
      <c r="F1027" s="261" t="s">
        <v>208</v>
      </c>
      <c r="G1027" s="259"/>
      <c r="H1027" s="262">
        <v>4.4119999999999999</v>
      </c>
      <c r="I1027" s="263"/>
      <c r="J1027" s="259"/>
      <c r="K1027" s="259"/>
      <c r="L1027" s="264"/>
      <c r="M1027" s="265"/>
      <c r="N1027" s="266"/>
      <c r="O1027" s="266"/>
      <c r="P1027" s="266"/>
      <c r="Q1027" s="266"/>
      <c r="R1027" s="266"/>
      <c r="S1027" s="266"/>
      <c r="T1027" s="267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T1027" s="268" t="s">
        <v>181</v>
      </c>
      <c r="AU1027" s="268" t="s">
        <v>84</v>
      </c>
      <c r="AV1027" s="16" t="s">
        <v>171</v>
      </c>
      <c r="AW1027" s="16" t="s">
        <v>35</v>
      </c>
      <c r="AX1027" s="16" t="s">
        <v>74</v>
      </c>
      <c r="AY1027" s="268" t="s">
        <v>170</v>
      </c>
    </row>
    <row r="1028" s="15" customFormat="1">
      <c r="A1028" s="15"/>
      <c r="B1028" s="248"/>
      <c r="C1028" s="249"/>
      <c r="D1028" s="227" t="s">
        <v>181</v>
      </c>
      <c r="E1028" s="250" t="s">
        <v>19</v>
      </c>
      <c r="F1028" s="251" t="s">
        <v>291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7" t="s">
        <v>181</v>
      </c>
      <c r="AU1028" s="257" t="s">
        <v>84</v>
      </c>
      <c r="AV1028" s="15" t="s">
        <v>82</v>
      </c>
      <c r="AW1028" s="15" t="s">
        <v>35</v>
      </c>
      <c r="AX1028" s="15" t="s">
        <v>74</v>
      </c>
      <c r="AY1028" s="257" t="s">
        <v>170</v>
      </c>
    </row>
    <row r="1029" s="13" customFormat="1">
      <c r="A1029" s="13"/>
      <c r="B1029" s="225"/>
      <c r="C1029" s="226"/>
      <c r="D1029" s="227" t="s">
        <v>181</v>
      </c>
      <c r="E1029" s="228" t="s">
        <v>19</v>
      </c>
      <c r="F1029" s="229" t="s">
        <v>1417</v>
      </c>
      <c r="G1029" s="226"/>
      <c r="H1029" s="230">
        <v>149.947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181</v>
      </c>
      <c r="AU1029" s="236" t="s">
        <v>84</v>
      </c>
      <c r="AV1029" s="13" t="s">
        <v>84</v>
      </c>
      <c r="AW1029" s="13" t="s">
        <v>35</v>
      </c>
      <c r="AX1029" s="13" t="s">
        <v>74</v>
      </c>
      <c r="AY1029" s="236" t="s">
        <v>170</v>
      </c>
    </row>
    <row r="1030" s="13" customFormat="1">
      <c r="A1030" s="13"/>
      <c r="B1030" s="225"/>
      <c r="C1030" s="226"/>
      <c r="D1030" s="227" t="s">
        <v>181</v>
      </c>
      <c r="E1030" s="228" t="s">
        <v>19</v>
      </c>
      <c r="F1030" s="229" t="s">
        <v>1418</v>
      </c>
      <c r="G1030" s="226"/>
      <c r="H1030" s="230">
        <v>28.835999999999999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181</v>
      </c>
      <c r="AU1030" s="236" t="s">
        <v>84</v>
      </c>
      <c r="AV1030" s="13" t="s">
        <v>84</v>
      </c>
      <c r="AW1030" s="13" t="s">
        <v>35</v>
      </c>
      <c r="AX1030" s="13" t="s">
        <v>74</v>
      </c>
      <c r="AY1030" s="236" t="s">
        <v>170</v>
      </c>
    </row>
    <row r="1031" s="13" customFormat="1">
      <c r="A1031" s="13"/>
      <c r="B1031" s="225"/>
      <c r="C1031" s="226"/>
      <c r="D1031" s="227" t="s">
        <v>181</v>
      </c>
      <c r="E1031" s="228" t="s">
        <v>19</v>
      </c>
      <c r="F1031" s="229" t="s">
        <v>1419</v>
      </c>
      <c r="G1031" s="226"/>
      <c r="H1031" s="230">
        <v>-5.7999999999999998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181</v>
      </c>
      <c r="AU1031" s="236" t="s">
        <v>84</v>
      </c>
      <c r="AV1031" s="13" t="s">
        <v>84</v>
      </c>
      <c r="AW1031" s="13" t="s">
        <v>35</v>
      </c>
      <c r="AX1031" s="13" t="s">
        <v>74</v>
      </c>
      <c r="AY1031" s="236" t="s">
        <v>170</v>
      </c>
    </row>
    <row r="1032" s="13" customFormat="1">
      <c r="A1032" s="13"/>
      <c r="B1032" s="225"/>
      <c r="C1032" s="226"/>
      <c r="D1032" s="227" t="s">
        <v>181</v>
      </c>
      <c r="E1032" s="228" t="s">
        <v>19</v>
      </c>
      <c r="F1032" s="229" t="s">
        <v>1420</v>
      </c>
      <c r="G1032" s="226"/>
      <c r="H1032" s="230">
        <v>-6.9779999999999998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181</v>
      </c>
      <c r="AU1032" s="236" t="s">
        <v>84</v>
      </c>
      <c r="AV1032" s="13" t="s">
        <v>84</v>
      </c>
      <c r="AW1032" s="13" t="s">
        <v>35</v>
      </c>
      <c r="AX1032" s="13" t="s">
        <v>74</v>
      </c>
      <c r="AY1032" s="236" t="s">
        <v>170</v>
      </c>
    </row>
    <row r="1033" s="16" customFormat="1">
      <c r="A1033" s="16"/>
      <c r="B1033" s="258"/>
      <c r="C1033" s="259"/>
      <c r="D1033" s="227" t="s">
        <v>181</v>
      </c>
      <c r="E1033" s="260" t="s">
        <v>19</v>
      </c>
      <c r="F1033" s="261" t="s">
        <v>208</v>
      </c>
      <c r="G1033" s="259"/>
      <c r="H1033" s="262">
        <v>166.005</v>
      </c>
      <c r="I1033" s="263"/>
      <c r="J1033" s="259"/>
      <c r="K1033" s="259"/>
      <c r="L1033" s="264"/>
      <c r="M1033" s="265"/>
      <c r="N1033" s="266"/>
      <c r="O1033" s="266"/>
      <c r="P1033" s="266"/>
      <c r="Q1033" s="266"/>
      <c r="R1033" s="266"/>
      <c r="S1033" s="266"/>
      <c r="T1033" s="267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68" t="s">
        <v>181</v>
      </c>
      <c r="AU1033" s="268" t="s">
        <v>84</v>
      </c>
      <c r="AV1033" s="16" t="s">
        <v>171</v>
      </c>
      <c r="AW1033" s="16" t="s">
        <v>35</v>
      </c>
      <c r="AX1033" s="16" t="s">
        <v>74</v>
      </c>
      <c r="AY1033" s="268" t="s">
        <v>170</v>
      </c>
    </row>
    <row r="1034" s="15" customFormat="1">
      <c r="A1034" s="15"/>
      <c r="B1034" s="248"/>
      <c r="C1034" s="249"/>
      <c r="D1034" s="227" t="s">
        <v>181</v>
      </c>
      <c r="E1034" s="250" t="s">
        <v>19</v>
      </c>
      <c r="F1034" s="251" t="s">
        <v>1421</v>
      </c>
      <c r="G1034" s="249"/>
      <c r="H1034" s="250" t="s">
        <v>19</v>
      </c>
      <c r="I1034" s="252"/>
      <c r="J1034" s="249"/>
      <c r="K1034" s="249"/>
      <c r="L1034" s="253"/>
      <c r="M1034" s="254"/>
      <c r="N1034" s="255"/>
      <c r="O1034" s="255"/>
      <c r="P1034" s="255"/>
      <c r="Q1034" s="255"/>
      <c r="R1034" s="255"/>
      <c r="S1034" s="255"/>
      <c r="T1034" s="256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7" t="s">
        <v>181</v>
      </c>
      <c r="AU1034" s="257" t="s">
        <v>84</v>
      </c>
      <c r="AV1034" s="15" t="s">
        <v>82</v>
      </c>
      <c r="AW1034" s="15" t="s">
        <v>35</v>
      </c>
      <c r="AX1034" s="15" t="s">
        <v>74</v>
      </c>
      <c r="AY1034" s="257" t="s">
        <v>170</v>
      </c>
    </row>
    <row r="1035" s="13" customFormat="1">
      <c r="A1035" s="13"/>
      <c r="B1035" s="225"/>
      <c r="C1035" s="226"/>
      <c r="D1035" s="227" t="s">
        <v>181</v>
      </c>
      <c r="E1035" s="228" t="s">
        <v>19</v>
      </c>
      <c r="F1035" s="229" t="s">
        <v>1422</v>
      </c>
      <c r="G1035" s="226"/>
      <c r="H1035" s="230">
        <v>46.253999999999998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181</v>
      </c>
      <c r="AU1035" s="236" t="s">
        <v>84</v>
      </c>
      <c r="AV1035" s="13" t="s">
        <v>84</v>
      </c>
      <c r="AW1035" s="13" t="s">
        <v>35</v>
      </c>
      <c r="AX1035" s="13" t="s">
        <v>74</v>
      </c>
      <c r="AY1035" s="236" t="s">
        <v>170</v>
      </c>
    </row>
    <row r="1036" s="13" customFormat="1">
      <c r="A1036" s="13"/>
      <c r="B1036" s="225"/>
      <c r="C1036" s="226"/>
      <c r="D1036" s="227" t="s">
        <v>181</v>
      </c>
      <c r="E1036" s="228" t="s">
        <v>19</v>
      </c>
      <c r="F1036" s="229" t="s">
        <v>1423</v>
      </c>
      <c r="G1036" s="226"/>
      <c r="H1036" s="230">
        <v>16.891999999999999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181</v>
      </c>
      <c r="AU1036" s="236" t="s">
        <v>84</v>
      </c>
      <c r="AV1036" s="13" t="s">
        <v>84</v>
      </c>
      <c r="AW1036" s="13" t="s">
        <v>35</v>
      </c>
      <c r="AX1036" s="13" t="s">
        <v>74</v>
      </c>
      <c r="AY1036" s="236" t="s">
        <v>170</v>
      </c>
    </row>
    <row r="1037" s="13" customFormat="1">
      <c r="A1037" s="13"/>
      <c r="B1037" s="225"/>
      <c r="C1037" s="226"/>
      <c r="D1037" s="227" t="s">
        <v>181</v>
      </c>
      <c r="E1037" s="228" t="s">
        <v>19</v>
      </c>
      <c r="F1037" s="229" t="s">
        <v>1424</v>
      </c>
      <c r="G1037" s="226"/>
      <c r="H1037" s="230">
        <v>-6.7809999999999997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181</v>
      </c>
      <c r="AU1037" s="236" t="s">
        <v>84</v>
      </c>
      <c r="AV1037" s="13" t="s">
        <v>84</v>
      </c>
      <c r="AW1037" s="13" t="s">
        <v>35</v>
      </c>
      <c r="AX1037" s="13" t="s">
        <v>74</v>
      </c>
      <c r="AY1037" s="236" t="s">
        <v>170</v>
      </c>
    </row>
    <row r="1038" s="16" customFormat="1">
      <c r="A1038" s="16"/>
      <c r="B1038" s="258"/>
      <c r="C1038" s="259"/>
      <c r="D1038" s="227" t="s">
        <v>181</v>
      </c>
      <c r="E1038" s="260" t="s">
        <v>19</v>
      </c>
      <c r="F1038" s="261" t="s">
        <v>208</v>
      </c>
      <c r="G1038" s="259"/>
      <c r="H1038" s="262">
        <v>56.365000000000002</v>
      </c>
      <c r="I1038" s="263"/>
      <c r="J1038" s="259"/>
      <c r="K1038" s="259"/>
      <c r="L1038" s="264"/>
      <c r="M1038" s="265"/>
      <c r="N1038" s="266"/>
      <c r="O1038" s="266"/>
      <c r="P1038" s="266"/>
      <c r="Q1038" s="266"/>
      <c r="R1038" s="266"/>
      <c r="S1038" s="266"/>
      <c r="T1038" s="267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68" t="s">
        <v>181</v>
      </c>
      <c r="AU1038" s="268" t="s">
        <v>84</v>
      </c>
      <c r="AV1038" s="16" t="s">
        <v>171</v>
      </c>
      <c r="AW1038" s="16" t="s">
        <v>35</v>
      </c>
      <c r="AX1038" s="16" t="s">
        <v>74</v>
      </c>
      <c r="AY1038" s="268" t="s">
        <v>170</v>
      </c>
    </row>
    <row r="1039" s="15" customFormat="1">
      <c r="A1039" s="15"/>
      <c r="B1039" s="248"/>
      <c r="C1039" s="249"/>
      <c r="D1039" s="227" t="s">
        <v>181</v>
      </c>
      <c r="E1039" s="250" t="s">
        <v>19</v>
      </c>
      <c r="F1039" s="251" t="s">
        <v>1425</v>
      </c>
      <c r="G1039" s="249"/>
      <c r="H1039" s="250" t="s">
        <v>19</v>
      </c>
      <c r="I1039" s="252"/>
      <c r="J1039" s="249"/>
      <c r="K1039" s="249"/>
      <c r="L1039" s="253"/>
      <c r="M1039" s="254"/>
      <c r="N1039" s="255"/>
      <c r="O1039" s="255"/>
      <c r="P1039" s="255"/>
      <c r="Q1039" s="255"/>
      <c r="R1039" s="255"/>
      <c r="S1039" s="255"/>
      <c r="T1039" s="256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57" t="s">
        <v>181</v>
      </c>
      <c r="AU1039" s="257" t="s">
        <v>84</v>
      </c>
      <c r="AV1039" s="15" t="s">
        <v>82</v>
      </c>
      <c r="AW1039" s="15" t="s">
        <v>35</v>
      </c>
      <c r="AX1039" s="15" t="s">
        <v>74</v>
      </c>
      <c r="AY1039" s="257" t="s">
        <v>170</v>
      </c>
    </row>
    <row r="1040" s="13" customFormat="1">
      <c r="A1040" s="13"/>
      <c r="B1040" s="225"/>
      <c r="C1040" s="226"/>
      <c r="D1040" s="227" t="s">
        <v>181</v>
      </c>
      <c r="E1040" s="228" t="s">
        <v>19</v>
      </c>
      <c r="F1040" s="229" t="s">
        <v>1426</v>
      </c>
      <c r="G1040" s="226"/>
      <c r="H1040" s="230">
        <v>17.367999999999999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181</v>
      </c>
      <c r="AU1040" s="236" t="s">
        <v>84</v>
      </c>
      <c r="AV1040" s="13" t="s">
        <v>84</v>
      </c>
      <c r="AW1040" s="13" t="s">
        <v>35</v>
      </c>
      <c r="AX1040" s="13" t="s">
        <v>74</v>
      </c>
      <c r="AY1040" s="236" t="s">
        <v>170</v>
      </c>
    </row>
    <row r="1041" s="13" customFormat="1">
      <c r="A1041" s="13"/>
      <c r="B1041" s="225"/>
      <c r="C1041" s="226"/>
      <c r="D1041" s="227" t="s">
        <v>181</v>
      </c>
      <c r="E1041" s="228" t="s">
        <v>19</v>
      </c>
      <c r="F1041" s="229" t="s">
        <v>1427</v>
      </c>
      <c r="G1041" s="226"/>
      <c r="H1041" s="230">
        <v>2.1960000000000002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181</v>
      </c>
      <c r="AU1041" s="236" t="s">
        <v>84</v>
      </c>
      <c r="AV1041" s="13" t="s">
        <v>84</v>
      </c>
      <c r="AW1041" s="13" t="s">
        <v>35</v>
      </c>
      <c r="AX1041" s="13" t="s">
        <v>74</v>
      </c>
      <c r="AY1041" s="236" t="s">
        <v>170</v>
      </c>
    </row>
    <row r="1042" s="13" customFormat="1">
      <c r="A1042" s="13"/>
      <c r="B1042" s="225"/>
      <c r="C1042" s="226"/>
      <c r="D1042" s="227" t="s">
        <v>181</v>
      </c>
      <c r="E1042" s="228" t="s">
        <v>19</v>
      </c>
      <c r="F1042" s="229" t="s">
        <v>1428</v>
      </c>
      <c r="G1042" s="226"/>
      <c r="H1042" s="230">
        <v>-13.359999999999999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181</v>
      </c>
      <c r="AU1042" s="236" t="s">
        <v>84</v>
      </c>
      <c r="AV1042" s="13" t="s">
        <v>84</v>
      </c>
      <c r="AW1042" s="13" t="s">
        <v>35</v>
      </c>
      <c r="AX1042" s="13" t="s">
        <v>74</v>
      </c>
      <c r="AY1042" s="236" t="s">
        <v>170</v>
      </c>
    </row>
    <row r="1043" s="13" customFormat="1">
      <c r="A1043" s="13"/>
      <c r="B1043" s="225"/>
      <c r="C1043" s="226"/>
      <c r="D1043" s="227" t="s">
        <v>181</v>
      </c>
      <c r="E1043" s="228" t="s">
        <v>19</v>
      </c>
      <c r="F1043" s="229" t="s">
        <v>1416</v>
      </c>
      <c r="G1043" s="226"/>
      <c r="H1043" s="230">
        <v>0</v>
      </c>
      <c r="I1043" s="231"/>
      <c r="J1043" s="226"/>
      <c r="K1043" s="226"/>
      <c r="L1043" s="232"/>
      <c r="M1043" s="233"/>
      <c r="N1043" s="234"/>
      <c r="O1043" s="234"/>
      <c r="P1043" s="234"/>
      <c r="Q1043" s="234"/>
      <c r="R1043" s="234"/>
      <c r="S1043" s="234"/>
      <c r="T1043" s="23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6" t="s">
        <v>181</v>
      </c>
      <c r="AU1043" s="236" t="s">
        <v>84</v>
      </c>
      <c r="AV1043" s="13" t="s">
        <v>84</v>
      </c>
      <c r="AW1043" s="13" t="s">
        <v>35</v>
      </c>
      <c r="AX1043" s="13" t="s">
        <v>74</v>
      </c>
      <c r="AY1043" s="236" t="s">
        <v>170</v>
      </c>
    </row>
    <row r="1044" s="16" customFormat="1">
      <c r="A1044" s="16"/>
      <c r="B1044" s="258"/>
      <c r="C1044" s="259"/>
      <c r="D1044" s="227" t="s">
        <v>181</v>
      </c>
      <c r="E1044" s="260" t="s">
        <v>19</v>
      </c>
      <c r="F1044" s="261" t="s">
        <v>208</v>
      </c>
      <c r="G1044" s="259"/>
      <c r="H1044" s="262">
        <v>6.2039999999999997</v>
      </c>
      <c r="I1044" s="263"/>
      <c r="J1044" s="259"/>
      <c r="K1044" s="259"/>
      <c r="L1044" s="264"/>
      <c r="M1044" s="265"/>
      <c r="N1044" s="266"/>
      <c r="O1044" s="266"/>
      <c r="P1044" s="266"/>
      <c r="Q1044" s="266"/>
      <c r="R1044" s="266"/>
      <c r="S1044" s="266"/>
      <c r="T1044" s="267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68" t="s">
        <v>181</v>
      </c>
      <c r="AU1044" s="268" t="s">
        <v>84</v>
      </c>
      <c r="AV1044" s="16" t="s">
        <v>171</v>
      </c>
      <c r="AW1044" s="16" t="s">
        <v>35</v>
      </c>
      <c r="AX1044" s="16" t="s">
        <v>74</v>
      </c>
      <c r="AY1044" s="268" t="s">
        <v>170</v>
      </c>
    </row>
    <row r="1045" s="15" customFormat="1">
      <c r="A1045" s="15"/>
      <c r="B1045" s="248"/>
      <c r="C1045" s="249"/>
      <c r="D1045" s="227" t="s">
        <v>181</v>
      </c>
      <c r="E1045" s="250" t="s">
        <v>19</v>
      </c>
      <c r="F1045" s="251" t="s">
        <v>596</v>
      </c>
      <c r="G1045" s="249"/>
      <c r="H1045" s="250" t="s">
        <v>19</v>
      </c>
      <c r="I1045" s="252"/>
      <c r="J1045" s="249"/>
      <c r="K1045" s="249"/>
      <c r="L1045" s="253"/>
      <c r="M1045" s="254"/>
      <c r="N1045" s="255"/>
      <c r="O1045" s="255"/>
      <c r="P1045" s="255"/>
      <c r="Q1045" s="255"/>
      <c r="R1045" s="255"/>
      <c r="S1045" s="255"/>
      <c r="T1045" s="256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57" t="s">
        <v>181</v>
      </c>
      <c r="AU1045" s="257" t="s">
        <v>84</v>
      </c>
      <c r="AV1045" s="15" t="s">
        <v>82</v>
      </c>
      <c r="AW1045" s="15" t="s">
        <v>35</v>
      </c>
      <c r="AX1045" s="15" t="s">
        <v>74</v>
      </c>
      <c r="AY1045" s="257" t="s">
        <v>170</v>
      </c>
    </row>
    <row r="1046" s="13" customFormat="1">
      <c r="A1046" s="13"/>
      <c r="B1046" s="225"/>
      <c r="C1046" s="226"/>
      <c r="D1046" s="227" t="s">
        <v>181</v>
      </c>
      <c r="E1046" s="228" t="s">
        <v>19</v>
      </c>
      <c r="F1046" s="229" t="s">
        <v>1429</v>
      </c>
      <c r="G1046" s="226"/>
      <c r="H1046" s="230">
        <v>20.812000000000001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181</v>
      </c>
      <c r="AU1046" s="236" t="s">
        <v>84</v>
      </c>
      <c r="AV1046" s="13" t="s">
        <v>84</v>
      </c>
      <c r="AW1046" s="13" t="s">
        <v>35</v>
      </c>
      <c r="AX1046" s="13" t="s">
        <v>74</v>
      </c>
      <c r="AY1046" s="236" t="s">
        <v>170</v>
      </c>
    </row>
    <row r="1047" s="13" customFormat="1">
      <c r="A1047" s="13"/>
      <c r="B1047" s="225"/>
      <c r="C1047" s="226"/>
      <c r="D1047" s="227" t="s">
        <v>181</v>
      </c>
      <c r="E1047" s="228" t="s">
        <v>19</v>
      </c>
      <c r="F1047" s="229" t="s">
        <v>1430</v>
      </c>
      <c r="G1047" s="226"/>
      <c r="H1047" s="230">
        <v>5.048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181</v>
      </c>
      <c r="AU1047" s="236" t="s">
        <v>84</v>
      </c>
      <c r="AV1047" s="13" t="s">
        <v>84</v>
      </c>
      <c r="AW1047" s="13" t="s">
        <v>35</v>
      </c>
      <c r="AX1047" s="13" t="s">
        <v>74</v>
      </c>
      <c r="AY1047" s="236" t="s">
        <v>170</v>
      </c>
    </row>
    <row r="1048" s="13" customFormat="1">
      <c r="A1048" s="13"/>
      <c r="B1048" s="225"/>
      <c r="C1048" s="226"/>
      <c r="D1048" s="227" t="s">
        <v>181</v>
      </c>
      <c r="E1048" s="228" t="s">
        <v>19</v>
      </c>
      <c r="F1048" s="229" t="s">
        <v>1431</v>
      </c>
      <c r="G1048" s="226"/>
      <c r="H1048" s="230">
        <v>-18.920000000000002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181</v>
      </c>
      <c r="AU1048" s="236" t="s">
        <v>84</v>
      </c>
      <c r="AV1048" s="13" t="s">
        <v>84</v>
      </c>
      <c r="AW1048" s="13" t="s">
        <v>35</v>
      </c>
      <c r="AX1048" s="13" t="s">
        <v>74</v>
      </c>
      <c r="AY1048" s="236" t="s">
        <v>170</v>
      </c>
    </row>
    <row r="1049" s="13" customFormat="1">
      <c r="A1049" s="13"/>
      <c r="B1049" s="225"/>
      <c r="C1049" s="226"/>
      <c r="D1049" s="227" t="s">
        <v>181</v>
      </c>
      <c r="E1049" s="228" t="s">
        <v>19</v>
      </c>
      <c r="F1049" s="229" t="s">
        <v>1416</v>
      </c>
      <c r="G1049" s="226"/>
      <c r="H1049" s="230">
        <v>0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181</v>
      </c>
      <c r="AU1049" s="236" t="s">
        <v>84</v>
      </c>
      <c r="AV1049" s="13" t="s">
        <v>84</v>
      </c>
      <c r="AW1049" s="13" t="s">
        <v>35</v>
      </c>
      <c r="AX1049" s="13" t="s">
        <v>74</v>
      </c>
      <c r="AY1049" s="236" t="s">
        <v>170</v>
      </c>
    </row>
    <row r="1050" s="16" customFormat="1">
      <c r="A1050" s="16"/>
      <c r="B1050" s="258"/>
      <c r="C1050" s="259"/>
      <c r="D1050" s="227" t="s">
        <v>181</v>
      </c>
      <c r="E1050" s="260" t="s">
        <v>19</v>
      </c>
      <c r="F1050" s="261" t="s">
        <v>208</v>
      </c>
      <c r="G1050" s="259"/>
      <c r="H1050" s="262">
        <v>6.9400000000000004</v>
      </c>
      <c r="I1050" s="263"/>
      <c r="J1050" s="259"/>
      <c r="K1050" s="259"/>
      <c r="L1050" s="264"/>
      <c r="M1050" s="265"/>
      <c r="N1050" s="266"/>
      <c r="O1050" s="266"/>
      <c r="P1050" s="266"/>
      <c r="Q1050" s="266"/>
      <c r="R1050" s="266"/>
      <c r="S1050" s="266"/>
      <c r="T1050" s="267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68" t="s">
        <v>181</v>
      </c>
      <c r="AU1050" s="268" t="s">
        <v>84</v>
      </c>
      <c r="AV1050" s="16" t="s">
        <v>171</v>
      </c>
      <c r="AW1050" s="16" t="s">
        <v>35</v>
      </c>
      <c r="AX1050" s="16" t="s">
        <v>74</v>
      </c>
      <c r="AY1050" s="268" t="s">
        <v>170</v>
      </c>
    </row>
    <row r="1051" s="15" customFormat="1">
      <c r="A1051" s="15"/>
      <c r="B1051" s="248"/>
      <c r="C1051" s="249"/>
      <c r="D1051" s="227" t="s">
        <v>181</v>
      </c>
      <c r="E1051" s="250" t="s">
        <v>19</v>
      </c>
      <c r="F1051" s="251" t="s">
        <v>1432</v>
      </c>
      <c r="G1051" s="249"/>
      <c r="H1051" s="250" t="s">
        <v>19</v>
      </c>
      <c r="I1051" s="252"/>
      <c r="J1051" s="249"/>
      <c r="K1051" s="249"/>
      <c r="L1051" s="253"/>
      <c r="M1051" s="254"/>
      <c r="N1051" s="255"/>
      <c r="O1051" s="255"/>
      <c r="P1051" s="255"/>
      <c r="Q1051" s="255"/>
      <c r="R1051" s="255"/>
      <c r="S1051" s="255"/>
      <c r="T1051" s="256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57" t="s">
        <v>181</v>
      </c>
      <c r="AU1051" s="257" t="s">
        <v>84</v>
      </c>
      <c r="AV1051" s="15" t="s">
        <v>82</v>
      </c>
      <c r="AW1051" s="15" t="s">
        <v>35</v>
      </c>
      <c r="AX1051" s="15" t="s">
        <v>74</v>
      </c>
      <c r="AY1051" s="257" t="s">
        <v>170</v>
      </c>
    </row>
    <row r="1052" s="13" customFormat="1">
      <c r="A1052" s="13"/>
      <c r="B1052" s="225"/>
      <c r="C1052" s="226"/>
      <c r="D1052" s="227" t="s">
        <v>181</v>
      </c>
      <c r="E1052" s="228" t="s">
        <v>19</v>
      </c>
      <c r="F1052" s="229" t="s">
        <v>1433</v>
      </c>
      <c r="G1052" s="226"/>
      <c r="H1052" s="230">
        <v>18.408000000000001</v>
      </c>
      <c r="I1052" s="231"/>
      <c r="J1052" s="226"/>
      <c r="K1052" s="226"/>
      <c r="L1052" s="232"/>
      <c r="M1052" s="233"/>
      <c r="N1052" s="234"/>
      <c r="O1052" s="234"/>
      <c r="P1052" s="234"/>
      <c r="Q1052" s="234"/>
      <c r="R1052" s="234"/>
      <c r="S1052" s="234"/>
      <c r="T1052" s="23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6" t="s">
        <v>181</v>
      </c>
      <c r="AU1052" s="236" t="s">
        <v>84</v>
      </c>
      <c r="AV1052" s="13" t="s">
        <v>84</v>
      </c>
      <c r="AW1052" s="13" t="s">
        <v>35</v>
      </c>
      <c r="AX1052" s="13" t="s">
        <v>74</v>
      </c>
      <c r="AY1052" s="236" t="s">
        <v>170</v>
      </c>
    </row>
    <row r="1053" s="13" customFormat="1">
      <c r="A1053" s="13"/>
      <c r="B1053" s="225"/>
      <c r="C1053" s="226"/>
      <c r="D1053" s="227" t="s">
        <v>181</v>
      </c>
      <c r="E1053" s="228" t="s">
        <v>19</v>
      </c>
      <c r="F1053" s="229" t="s">
        <v>1434</v>
      </c>
      <c r="G1053" s="226"/>
      <c r="H1053" s="230">
        <v>2.948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181</v>
      </c>
      <c r="AU1053" s="236" t="s">
        <v>84</v>
      </c>
      <c r="AV1053" s="13" t="s">
        <v>84</v>
      </c>
      <c r="AW1053" s="13" t="s">
        <v>35</v>
      </c>
      <c r="AX1053" s="13" t="s">
        <v>74</v>
      </c>
      <c r="AY1053" s="236" t="s">
        <v>170</v>
      </c>
    </row>
    <row r="1054" s="13" customFormat="1">
      <c r="A1054" s="13"/>
      <c r="B1054" s="225"/>
      <c r="C1054" s="226"/>
      <c r="D1054" s="227" t="s">
        <v>181</v>
      </c>
      <c r="E1054" s="228" t="s">
        <v>19</v>
      </c>
      <c r="F1054" s="229" t="s">
        <v>1435</v>
      </c>
      <c r="G1054" s="226"/>
      <c r="H1054" s="230">
        <v>-4.7279999999999998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181</v>
      </c>
      <c r="AU1054" s="236" t="s">
        <v>84</v>
      </c>
      <c r="AV1054" s="13" t="s">
        <v>84</v>
      </c>
      <c r="AW1054" s="13" t="s">
        <v>35</v>
      </c>
      <c r="AX1054" s="13" t="s">
        <v>74</v>
      </c>
      <c r="AY1054" s="236" t="s">
        <v>170</v>
      </c>
    </row>
    <row r="1055" s="16" customFormat="1">
      <c r="A1055" s="16"/>
      <c r="B1055" s="258"/>
      <c r="C1055" s="259"/>
      <c r="D1055" s="227" t="s">
        <v>181</v>
      </c>
      <c r="E1055" s="260" t="s">
        <v>19</v>
      </c>
      <c r="F1055" s="261" t="s">
        <v>208</v>
      </c>
      <c r="G1055" s="259"/>
      <c r="H1055" s="262">
        <v>16.628</v>
      </c>
      <c r="I1055" s="263"/>
      <c r="J1055" s="259"/>
      <c r="K1055" s="259"/>
      <c r="L1055" s="264"/>
      <c r="M1055" s="265"/>
      <c r="N1055" s="266"/>
      <c r="O1055" s="266"/>
      <c r="P1055" s="266"/>
      <c r="Q1055" s="266"/>
      <c r="R1055" s="266"/>
      <c r="S1055" s="266"/>
      <c r="T1055" s="267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68" t="s">
        <v>181</v>
      </c>
      <c r="AU1055" s="268" t="s">
        <v>84</v>
      </c>
      <c r="AV1055" s="16" t="s">
        <v>171</v>
      </c>
      <c r="AW1055" s="16" t="s">
        <v>35</v>
      </c>
      <c r="AX1055" s="16" t="s">
        <v>74</v>
      </c>
      <c r="AY1055" s="268" t="s">
        <v>170</v>
      </c>
    </row>
    <row r="1056" s="14" customFormat="1">
      <c r="A1056" s="14"/>
      <c r="B1056" s="237"/>
      <c r="C1056" s="238"/>
      <c r="D1056" s="227" t="s">
        <v>181</v>
      </c>
      <c r="E1056" s="239" t="s">
        <v>128</v>
      </c>
      <c r="F1056" s="240" t="s">
        <v>184</v>
      </c>
      <c r="G1056" s="238"/>
      <c r="H1056" s="241">
        <v>342.47699999999998</v>
      </c>
      <c r="I1056" s="242"/>
      <c r="J1056" s="238"/>
      <c r="K1056" s="238"/>
      <c r="L1056" s="243"/>
      <c r="M1056" s="280"/>
      <c r="N1056" s="281"/>
      <c r="O1056" s="281"/>
      <c r="P1056" s="281"/>
      <c r="Q1056" s="281"/>
      <c r="R1056" s="281"/>
      <c r="S1056" s="281"/>
      <c r="T1056" s="28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47" t="s">
        <v>181</v>
      </c>
      <c r="AU1056" s="247" t="s">
        <v>84</v>
      </c>
      <c r="AV1056" s="14" t="s">
        <v>177</v>
      </c>
      <c r="AW1056" s="14" t="s">
        <v>35</v>
      </c>
      <c r="AX1056" s="14" t="s">
        <v>82</v>
      </c>
      <c r="AY1056" s="247" t="s">
        <v>170</v>
      </c>
    </row>
    <row r="1057" s="2" customFormat="1" ht="6.96" customHeight="1">
      <c r="A1057" s="40"/>
      <c r="B1057" s="61"/>
      <c r="C1057" s="62"/>
      <c r="D1057" s="62"/>
      <c r="E1057" s="62"/>
      <c r="F1057" s="62"/>
      <c r="G1057" s="62"/>
      <c r="H1057" s="62"/>
      <c r="I1057" s="62"/>
      <c r="J1057" s="62"/>
      <c r="K1057" s="62"/>
      <c r="L1057" s="46"/>
      <c r="M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</row>
  </sheetData>
  <sheetProtection sheet="1" autoFilter="0" formatColumns="0" formatRows="0" objects="1" scenarios="1" spinCount="100000" saltValue="5xlJ4EfRxuwhbZV1g2jG1s3Z5ebtgqmG3Dh2+v7MvOGSI2y2798ECKLQvpb9fjUV27AaVamqBQH+xhIRlaGJqw==" hashValue="Tqq0gC4/JAwzUUvlhl5eT9pmUuTHLPZXiiZDkt3GGjIOaGTKCV5EJDZJrFFaDze+pkMmU2ePEk3w3pNfwTHn2A==" algorithmName="SHA-512" password="EEA3"/>
  <autoFilter ref="C99:K105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2_02/340271045"/>
    <hyperlink ref="F110" r:id="rId2" display="https://podminky.urs.cz/item/CS_URS_2022_02/611325416"/>
    <hyperlink ref="F117" r:id="rId3" display="https://podminky.urs.cz/item/CS_URS_2022_02/612131111"/>
    <hyperlink ref="F122" r:id="rId4" display="https://podminky.urs.cz/item/CS_URS_2022_02/612315201"/>
    <hyperlink ref="F152" r:id="rId5" display="https://podminky.urs.cz/item/CS_URS_2022_02/612315202"/>
    <hyperlink ref="F157" r:id="rId6" display="https://podminky.urs.cz/item/CS_URS_2022_02/612315225"/>
    <hyperlink ref="F162" r:id="rId7" display="https://podminky.urs.cz/item/CS_URS_2022_02/612322421"/>
    <hyperlink ref="F173" r:id="rId8" display="https://podminky.urs.cz/item/CS_URS_2022_02/612325302"/>
    <hyperlink ref="F180" r:id="rId9" display="https://podminky.urs.cz/item/CS_URS_2022_02/619991001"/>
    <hyperlink ref="F191" r:id="rId10" display="https://podminky.urs.cz/item/CS_URS_2022_02/619991011"/>
    <hyperlink ref="F196" r:id="rId11" display="https://podminky.urs.cz/item/CS_URS_2022_02/619995001"/>
    <hyperlink ref="F209" r:id="rId12" display="https://podminky.urs.cz/item/CS_URS_2022_02/612325416"/>
    <hyperlink ref="F230" r:id="rId13" display="https://podminky.urs.cz/item/CS_URS_2022_02/629991011"/>
    <hyperlink ref="F236" r:id="rId14" display="https://podminky.urs.cz/item/CS_URS_2022_02/952901111"/>
    <hyperlink ref="F247" r:id="rId15" display="https://podminky.urs.cz/item/CS_URS_2022_02/953941209"/>
    <hyperlink ref="F252" r:id="rId16" display="https://podminky.urs.cz/item/CS_URS_2022_02/962031132"/>
    <hyperlink ref="F257" r:id="rId17" display="https://podminky.urs.cz/item/CS_URS_2022_02/965043321"/>
    <hyperlink ref="F262" r:id="rId18" display="https://podminky.urs.cz/item/CS_URS_2022_02/965081213"/>
    <hyperlink ref="F268" r:id="rId19" display="https://podminky.urs.cz/item/CS_URS_2022_02/965081611"/>
    <hyperlink ref="F281" r:id="rId20" display="https://podminky.urs.cz/item/CS_URS_2022_02/968062376"/>
    <hyperlink ref="F286" r:id="rId21" display="https://podminky.urs.cz/item/CS_URS_2022_02/968072455"/>
    <hyperlink ref="F291" r:id="rId22" display="https://podminky.urs.cz/item/CS_URS_2022_02/971038141"/>
    <hyperlink ref="F295" r:id="rId23" display="https://podminky.urs.cz/item/CS_URS_2022_02/971038241"/>
    <hyperlink ref="F299" r:id="rId24" display="https://podminky.urs.cz/item/CS_URS_2022_02/971038231"/>
    <hyperlink ref="F308" r:id="rId25" display="https://podminky.urs.cz/item/CS_URS_2022_02/971042231"/>
    <hyperlink ref="F316" r:id="rId26" display="https://podminky.urs.cz/item/CS_URS_2022_02/971042131"/>
    <hyperlink ref="F322" r:id="rId27" display="https://podminky.urs.cz/item/CS_URS_2022_02/971038131"/>
    <hyperlink ref="F328" r:id="rId28" display="https://podminky.urs.cz/item/CS_URS_2022_02/976072321"/>
    <hyperlink ref="F333" r:id="rId29" display="https://podminky.urs.cz/item/CS_URS_2022_02/977311111"/>
    <hyperlink ref="F339" r:id="rId30" display="https://podminky.urs.cz/item/CS_URS_2022_02/978059541"/>
    <hyperlink ref="F350" r:id="rId31" display="https://podminky.urs.cz/item/CS_URS_2022_02/953943211"/>
    <hyperlink ref="F353" r:id="rId32" display="https://podminky.urs.cz/item/CS_URS_2022_02/953993327"/>
    <hyperlink ref="F358" r:id="rId33" display="https://podminky.urs.cz/item/CS_URS_2022_02/949111111"/>
    <hyperlink ref="F360" r:id="rId34" display="https://podminky.urs.cz/item/CS_URS_2022_02/949111211"/>
    <hyperlink ref="F363" r:id="rId35" display="https://podminky.urs.cz/item/CS_URS_2022_02/949111811"/>
    <hyperlink ref="F366" r:id="rId36" display="https://podminky.urs.cz/item/CS_URS_2022_02/997013211"/>
    <hyperlink ref="F368" r:id="rId37" display="https://podminky.urs.cz/item/CS_URS_2022_02/997013501"/>
    <hyperlink ref="F370" r:id="rId38" display="https://podminky.urs.cz/item/CS_URS_2022_02/997013509"/>
    <hyperlink ref="F373" r:id="rId39" display="https://podminky.urs.cz/item/CS_URS_2022_02/997013631"/>
    <hyperlink ref="F375" r:id="rId40" display="https://podminky.urs.cz/item/CS_URS_2022_02/997221141"/>
    <hyperlink ref="F378" r:id="rId41" display="https://podminky.urs.cz/item/CS_URS_2022_02/998011001"/>
    <hyperlink ref="F382" r:id="rId42" display="https://podminky.urs.cz/item/CS_URS_2022_02/721171803"/>
    <hyperlink ref="F387" r:id="rId43" display="https://podminky.urs.cz/item/CS_URS_2022_02/721171905"/>
    <hyperlink ref="F393" r:id="rId44" display="https://podminky.urs.cz/item/CS_URS_2022_02/721174042"/>
    <hyperlink ref="F399" r:id="rId45" display="https://podminky.urs.cz/item/CS_URS_2022_02/721174043"/>
    <hyperlink ref="F403" r:id="rId46" display="https://podminky.urs.cz/item/CS_URS_2022_02/721174045"/>
    <hyperlink ref="F409" r:id="rId47" display="https://podminky.urs.cz/item/CS_URS_2022_02/721194104"/>
    <hyperlink ref="F415" r:id="rId48" display="https://podminky.urs.cz/item/CS_URS_2022_02/721194105"/>
    <hyperlink ref="F419" r:id="rId49" display="https://podminky.urs.cz/item/CS_URS_2022_02/721194109"/>
    <hyperlink ref="F424" r:id="rId50" display="https://podminky.urs.cz/item/CS_URS_2022_02/721210813"/>
    <hyperlink ref="F427" r:id="rId51" display="https://podminky.urs.cz/item/CS_URS_2022_02/721229111"/>
    <hyperlink ref="F430" r:id="rId52" display="https://podminky.urs.cz/item/CS_URS_2022_02/998721201"/>
    <hyperlink ref="F433" r:id="rId53" display="https://podminky.urs.cz/item/CS_URS_2022_02/722130801"/>
    <hyperlink ref="F438" r:id="rId54" display="https://podminky.urs.cz/item/CS_URS_2022_02/722170801"/>
    <hyperlink ref="F443" r:id="rId55" display="https://podminky.urs.cz/item/CS_URS_2022_02/722170804"/>
    <hyperlink ref="F448" r:id="rId56" display="https://podminky.urs.cz/item/CS_URS_2022_02/722175001"/>
    <hyperlink ref="F454" r:id="rId57" display="https://podminky.urs.cz/item/CS_URS_2022_02/722175002"/>
    <hyperlink ref="F459" r:id="rId58" display="https://podminky.urs.cz/item/CS_URS_2022_02/722175003"/>
    <hyperlink ref="F463" r:id="rId59" display="https://podminky.urs.cz/item/CS_URS_2022_02/722181241"/>
    <hyperlink ref="F473" r:id="rId60" display="https://podminky.urs.cz/item/CS_URS_2022_02/722181242"/>
    <hyperlink ref="F477" r:id="rId61" display="https://podminky.urs.cz/item/CS_URS_2022_02/722181851"/>
    <hyperlink ref="F489" r:id="rId62" display="https://podminky.urs.cz/item/CS_URS_2022_02/722190401"/>
    <hyperlink ref="F491" r:id="rId63" display="https://podminky.urs.cz/item/CS_URS_2022_02/722220151"/>
    <hyperlink ref="F493" r:id="rId64" display="https://podminky.urs.cz/item/CS_URS_2022_02/722220232"/>
    <hyperlink ref="F495" r:id="rId65" display="https://podminky.urs.cz/item/CS_URS_2022_02/722220241"/>
    <hyperlink ref="F497" r:id="rId66" display="https://podminky.urs.cz/item/CS_URS_2022_02/722240122"/>
    <hyperlink ref="F499" r:id="rId67" display="https://podminky.urs.cz/item/CS_URS_2022_02/722260811"/>
    <hyperlink ref="F501" r:id="rId68" display="https://podminky.urs.cz/item/CS_URS_2022_02/722262225"/>
    <hyperlink ref="F503" r:id="rId69" display="https://podminky.urs.cz/item/CS_URS_2022_02/722290226"/>
    <hyperlink ref="F505" r:id="rId70" display="https://podminky.urs.cz/item/CS_URS_2022_02/722290234"/>
    <hyperlink ref="F507" r:id="rId71" display="https://podminky.urs.cz/item/CS_URS_2022_02/998722201"/>
    <hyperlink ref="F510" r:id="rId72" display="https://podminky.urs.cz/item/CS_URS_2022_02/725110814"/>
    <hyperlink ref="F512" r:id="rId73" display="https://podminky.urs.cz/item/CS_URS_2022_02/725112022"/>
    <hyperlink ref="F516" r:id="rId74" display="https://podminky.urs.cz/item/CS_URS_2022_02/725112173"/>
    <hyperlink ref="F520" r:id="rId75" display="https://podminky.urs.cz/item/CS_URS_2022_02/725210821"/>
    <hyperlink ref="F522" r:id="rId76" display="https://podminky.urs.cz/item/CS_URS_2022_02/725211681"/>
    <hyperlink ref="F526" r:id="rId77" display="https://podminky.urs.cz/item/CS_URS_2022_02/725211701"/>
    <hyperlink ref="F530" r:id="rId78" display="https://podminky.urs.cz/item/CS_URS_2022_02/725220842"/>
    <hyperlink ref="F533" r:id="rId79" display="https://podminky.urs.cz/item/CS_URS_2022_02/725319111"/>
    <hyperlink ref="F538" r:id="rId80" display="https://podminky.urs.cz/item/CS_URS_2022_02/725330840"/>
    <hyperlink ref="F540" r:id="rId81" display="https://podminky.urs.cz/item/CS_URS_2022_02/725810811"/>
    <hyperlink ref="F542" r:id="rId82" display="https://podminky.urs.cz/item/CS_URS_2022_02/725331111"/>
    <hyperlink ref="F546" r:id="rId83" display="https://podminky.urs.cz/item/CS_URS_2022_02/725813111"/>
    <hyperlink ref="F550" r:id="rId84" display="https://podminky.urs.cz/item/CS_URS_2022_02/725820801"/>
    <hyperlink ref="F552" r:id="rId85" display="https://podminky.urs.cz/item/CS_URS_2022_02/725820802"/>
    <hyperlink ref="F554" r:id="rId86" display="https://podminky.urs.cz/item/CS_URS_2022_02/725821312"/>
    <hyperlink ref="F558" r:id="rId87" display="https://podminky.urs.cz/item/CS_URS_2022_02/725821329"/>
    <hyperlink ref="F560" r:id="rId88" display="https://podminky.urs.cz/item/CS_URS_2022_02/725822611"/>
    <hyperlink ref="F564" r:id="rId89" display="https://podminky.urs.cz/item/CS_URS_2022_02/725829131"/>
    <hyperlink ref="F569" r:id="rId90" display="https://podminky.urs.cz/item/CS_URS_2022_02/725860811"/>
    <hyperlink ref="F571" r:id="rId91" display="https://podminky.urs.cz/item/CS_URS_2022_02/998725201"/>
    <hyperlink ref="F574" r:id="rId92" display="https://podminky.urs.cz/item/CS_URS_2022_02/726131001"/>
    <hyperlink ref="F578" r:id="rId93" display="https://podminky.urs.cz/item/CS_URS_2022_02/726131002"/>
    <hyperlink ref="F582" r:id="rId94" display="https://podminky.urs.cz/item/CS_URS_2022_02/726131041"/>
    <hyperlink ref="F586" r:id="rId95" display="https://podminky.urs.cz/item/CS_URS_2022_02/726131204"/>
    <hyperlink ref="F591" r:id="rId96" display="https://podminky.urs.cz/item/CS_URS_2022_02/998726211"/>
    <hyperlink ref="F594" r:id="rId97" display="https://podminky.urs.cz/item/CS_URS_2022_02/727213227"/>
    <hyperlink ref="F597" r:id="rId98" display="https://podminky.urs.cz/item/CS_URS_2022_02/763111431"/>
    <hyperlink ref="F604" r:id="rId99" display="https://podminky.urs.cz/item/CS_URS_2022_02/763111717"/>
    <hyperlink ref="F608" r:id="rId100" display="https://podminky.urs.cz/item/CS_URS_2022_02/763111751"/>
    <hyperlink ref="F614" r:id="rId101" display="https://podminky.urs.cz/item/CS_URS_2022_02/763111771"/>
    <hyperlink ref="F618" r:id="rId102" display="https://podminky.urs.cz/item/CS_URS_2022_02/763121422"/>
    <hyperlink ref="F627" r:id="rId103" display="https://podminky.urs.cz/item/CS_URS_2022_02/763121621"/>
    <hyperlink ref="F633" r:id="rId104" display="https://podminky.urs.cz/item/CS_URS_2022_02/763121714"/>
    <hyperlink ref="F640" r:id="rId105" display="https://podminky.urs.cz/item/CS_URS_2022_02/763121751"/>
    <hyperlink ref="F647" r:id="rId106" display="https://podminky.urs.cz/item/CS_URS_2022_02/763121761"/>
    <hyperlink ref="F654" r:id="rId107" display="https://podminky.urs.cz/item/CS_URS_2022_02/763131461"/>
    <hyperlink ref="F660" r:id="rId108" display="https://podminky.urs.cz/item/CS_URS_2022_02/763131714"/>
    <hyperlink ref="F664" r:id="rId109" display="https://podminky.urs.cz/item/CS_URS_2022_02/763131761"/>
    <hyperlink ref="F668" r:id="rId110" display="https://podminky.urs.cz/item/CS_URS_2022_02/763131771"/>
    <hyperlink ref="F672" r:id="rId111" display="https://podminky.urs.cz/item/CS_URS_2022_02/763164547"/>
    <hyperlink ref="F677" r:id="rId112" display="https://podminky.urs.cz/item/CS_URS_2022_02/763164567"/>
    <hyperlink ref="F685" r:id="rId113" display="https://podminky.urs.cz/item/CS_URS_2022_02/763164667"/>
    <hyperlink ref="F690" r:id="rId114" display="https://podminky.urs.cz/item/CS_URS_2022_02/763172387"/>
    <hyperlink ref="F698" r:id="rId115" display="https://podminky.urs.cz/item/CS_URS_2022_02/763172388"/>
    <hyperlink ref="F706" r:id="rId116" display="https://podminky.urs.cz/item/CS_URS_2022_02/763172398"/>
    <hyperlink ref="F722" r:id="rId117" display="https://podminky.urs.cz/item/CS_URS_2022_02/763181311"/>
    <hyperlink ref="F735" r:id="rId118" display="https://podminky.urs.cz/item/CS_URS_2022_02/998763401"/>
    <hyperlink ref="F738" r:id="rId119" display="https://podminky.urs.cz/item/CS_URS_2022_02/764002851"/>
    <hyperlink ref="F742" r:id="rId120" display="https://podminky.urs.cz/item/CS_URS_2022_02/764246304"/>
    <hyperlink ref="F746" r:id="rId121" display="https://podminky.urs.cz/item/CS_URS_2022_02/998764201"/>
    <hyperlink ref="F749" r:id="rId122" display="https://podminky.urs.cz/item/CS_URS_2022_02/766441821"/>
    <hyperlink ref="F753" r:id="rId123" display="https://podminky.urs.cz/item/CS_URS_2022_02/766491851"/>
    <hyperlink ref="F755" r:id="rId124" display="https://podminky.urs.cz/item/CS_URS_2022_02/766622131"/>
    <hyperlink ref="F760" r:id="rId125" display="https://podminky.urs.cz/item/CS_URS_2022_02/766629214"/>
    <hyperlink ref="F765" r:id="rId126" display="https://podminky.urs.cz/item/CS_URS_2022_02/766641141"/>
    <hyperlink ref="F772" r:id="rId127" display="https://podminky.urs.cz/item/CS_URS_2022_02/766660001"/>
    <hyperlink ref="F793" r:id="rId128" display="https://podminky.urs.cz/item/CS_URS_2022_02/766660717"/>
    <hyperlink ref="F798" r:id="rId129" display="https://podminky.urs.cz/item/CS_URS_2022_02/766691914"/>
    <hyperlink ref="F800" r:id="rId130" display="https://podminky.urs.cz/item/CS_URS_2022_02/766694112"/>
    <hyperlink ref="F808" r:id="rId131" display="https://podminky.urs.cz/item/CS_URS_2022_02/998766201"/>
    <hyperlink ref="F811" r:id="rId132" display="https://podminky.urs.cz/item/CS_URS_2022_02/771111011"/>
    <hyperlink ref="F815" r:id="rId133" display="https://podminky.urs.cz/item/CS_URS_2022_02/771121011"/>
    <hyperlink ref="F819" r:id="rId134" display="https://podminky.urs.cz/item/CS_URS_2022_02/771151021"/>
    <hyperlink ref="F823" r:id="rId135" display="https://podminky.urs.cz/item/CS_URS_2022_02/771161021"/>
    <hyperlink ref="F830" r:id="rId136" display="https://podminky.urs.cz/item/CS_URS_2022_02/771574264"/>
    <hyperlink ref="F839" r:id="rId137" display="https://podminky.urs.cz/item/CS_URS_2022_02/771577111"/>
    <hyperlink ref="F843" r:id="rId138" display="https://podminky.urs.cz/item/CS_URS_2022_02/771591115"/>
    <hyperlink ref="F849" r:id="rId139" display="https://podminky.urs.cz/item/CS_URS_2022_02/771592011"/>
    <hyperlink ref="F853" r:id="rId140" display="https://podminky.urs.cz/item/CS_URS_2022_02/998771201"/>
    <hyperlink ref="F856" r:id="rId141" display="https://podminky.urs.cz/item/CS_URS_2022_02/776111116"/>
    <hyperlink ref="F860" r:id="rId142" display="https://podminky.urs.cz/item/CS_URS_2022_02/776111311"/>
    <hyperlink ref="F864" r:id="rId143" display="https://podminky.urs.cz/item/CS_URS_2022_02/776121321"/>
    <hyperlink ref="F868" r:id="rId144" display="https://podminky.urs.cz/item/CS_URS_2022_02/776141124"/>
    <hyperlink ref="F872" r:id="rId145" display="https://podminky.urs.cz/item/CS_URS_2022_02/776201811"/>
    <hyperlink ref="F876" r:id="rId146" display="https://podminky.urs.cz/item/CS_URS_2022_02/776221111"/>
    <hyperlink ref="F887" r:id="rId147" display="https://podminky.urs.cz/item/CS_URS_2022_02/776223112"/>
    <hyperlink ref="F891" r:id="rId148" display="https://podminky.urs.cz/item/CS_URS_2022_02/776411112"/>
    <hyperlink ref="F902" r:id="rId149" display="https://podminky.urs.cz/item/CS_URS_2022_02/998776201"/>
    <hyperlink ref="F905" r:id="rId150" display="https://podminky.urs.cz/item/CS_URS_2022_02/781111011"/>
    <hyperlink ref="F909" r:id="rId151" display="https://podminky.urs.cz/item/CS_URS_2022_02/781121011"/>
    <hyperlink ref="F913" r:id="rId152" display="https://podminky.urs.cz/item/CS_URS_2022_02/781151031"/>
    <hyperlink ref="F917" r:id="rId153" display="https://podminky.urs.cz/item/CS_URS_2022_02/781474115"/>
    <hyperlink ref="F931" r:id="rId154" display="https://podminky.urs.cz/item/CS_URS_2022_02/781494511"/>
    <hyperlink ref="F939" r:id="rId155" display="https://podminky.urs.cz/item/CS_URS_2022_02/781495115"/>
    <hyperlink ref="F947" r:id="rId156" display="https://podminky.urs.cz/item/CS_URS_2022_02/781495211"/>
    <hyperlink ref="F951" r:id="rId157" display="https://podminky.urs.cz/item/CS_URS_2022_02/998781201"/>
    <hyperlink ref="F954" r:id="rId158" display="https://podminky.urs.cz/item/CS_URS_2022_02/783301313"/>
    <hyperlink ref="F960" r:id="rId159" display="https://podminky.urs.cz/item/CS_URS_2022_02/783314101"/>
    <hyperlink ref="F966" r:id="rId160" display="https://podminky.urs.cz/item/CS_URS_2022_02/783315101"/>
    <hyperlink ref="F972" r:id="rId161" display="https://podminky.urs.cz/item/CS_URS_2022_02/783317101"/>
    <hyperlink ref="F978" r:id="rId162" display="https://podminky.urs.cz/item/CS_URS_2022_02/783342101"/>
    <hyperlink ref="F983" r:id="rId163" display="https://podminky.urs.cz/item/CS_URS_2022_02/783617615"/>
    <hyperlink ref="F990" r:id="rId164" display="https://podminky.urs.cz/item/CS_URS_2022_02/784111001"/>
    <hyperlink ref="F994" r:id="rId165" display="https://podminky.urs.cz/item/CS_URS_2022_02/784181101"/>
    <hyperlink ref="F1010" r:id="rId166" display="https://podminky.urs.cz/item/CS_URS_2022_02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39.75" customHeight="1">
      <c r="B7" s="22"/>
      <c r="E7" s="136" t="str">
        <f>'Rekapitulace stavby'!K6</f>
        <v>STAVEBNÍ ÚPRAVY A ZMĚNA UŽÍVÁNÍ - ORDINACE PRAKTICKÉHO LÉKAŘE V DOMĚ PRO SENIORY ČP. 2031 ŽIŽKOVA, TURNOV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1436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20. 12. 2023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ROUND(J79,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ROUND((SUM(BE79:BE148)),  2)</f>
        <v>0</v>
      </c>
      <c r="G33" s="40"/>
      <c r="H33" s="40"/>
      <c r="I33" s="151">
        <v>0.20999999999999999</v>
      </c>
      <c r="J33" s="150">
        <f>ROUND(((SUM(BE79:BE148))*I33),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ROUND((SUM(BF79:BF148)),  2)</f>
        <v>0</v>
      </c>
      <c r="G34" s="40"/>
      <c r="H34" s="40"/>
      <c r="I34" s="151">
        <v>0.14999999999999999</v>
      </c>
      <c r="J34" s="150">
        <f>ROUND(((SUM(BF79:BF148))*I34),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ROUND((SUM(BG79:BG148)),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ROUND((SUM(BH79:BH148)),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ROUND((SUM(BI79:BI148)),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39.75" customHeight="1">
      <c r="A48" s="40"/>
      <c r="B48" s="41"/>
      <c r="C48" s="42"/>
      <c r="D48" s="42"/>
      <c r="E48" s="163" t="str">
        <f>E7</f>
        <v>STAVEBNÍ ÚPRAVY A ZMĚNA UŽÍVÁNÍ - ORDINACE PRAKTICKÉHO LÉKAŘE V DOMĚ PRO SENIORY ČP. 2031 ŽIŽKOVA, TURNOV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EL - Elektroinstalace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p.č. 865/3 v k.ú. Turnov</v>
      </c>
      <c r="G52" s="42"/>
      <c r="H52" s="42"/>
      <c r="I52" s="34" t="s">
        <v>23</v>
      </c>
      <c r="J52" s="74" t="str">
        <f>IF(J12="","",J12)</f>
        <v>20. 12. 2023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131</v>
      </c>
      <c r="D57" s="165"/>
      <c r="E57" s="165"/>
      <c r="F57" s="165"/>
      <c r="G57" s="165"/>
      <c r="H57" s="165"/>
      <c r="I57" s="165"/>
      <c r="J57" s="166" t="s">
        <v>132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133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155</v>
      </c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39.75" customHeight="1">
      <c r="A69" s="40"/>
      <c r="B69" s="41"/>
      <c r="C69" s="42"/>
      <c r="D69" s="42"/>
      <c r="E69" s="163" t="str">
        <f>E7</f>
        <v>STAVEBNÍ ÚPRAVY A ZMĚNA UŽÍVÁNÍ - ORDINACE PRAKTICKÉHO LÉKAŘE V DOMĚ PRO SENIORY ČP. 2031 ŽIŽKOVA, TURNOV</v>
      </c>
      <c r="F69" s="34"/>
      <c r="G69" s="34"/>
      <c r="H69" s="34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113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EL - Elektroinstalace</v>
      </c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>na p.č. 865/3 v k.ú. Turnov</v>
      </c>
      <c r="G73" s="42"/>
      <c r="H73" s="42"/>
      <c r="I73" s="34" t="s">
        <v>23</v>
      </c>
      <c r="J73" s="74" t="str">
        <f>IF(J12="","",J12)</f>
        <v>20. 12. 2023</v>
      </c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5.65" customHeight="1">
      <c r="A75" s="40"/>
      <c r="B75" s="41"/>
      <c r="C75" s="34" t="s">
        <v>25</v>
      </c>
      <c r="D75" s="42"/>
      <c r="E75" s="42"/>
      <c r="F75" s="29" t="str">
        <f>E15</f>
        <v>Město Turnov</v>
      </c>
      <c r="G75" s="42"/>
      <c r="H75" s="42"/>
      <c r="I75" s="34" t="s">
        <v>32</v>
      </c>
      <c r="J75" s="38" t="str">
        <f>E21</f>
        <v>ACTIV Projekce, s.r.o.</v>
      </c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30</v>
      </c>
      <c r="D76" s="42"/>
      <c r="E76" s="42"/>
      <c r="F76" s="29" t="str">
        <f>IF(E18="","",E18)</f>
        <v>Vyplň údaj</v>
      </c>
      <c r="G76" s="42"/>
      <c r="H76" s="42"/>
      <c r="I76" s="34" t="s">
        <v>36</v>
      </c>
      <c r="J76" s="38" t="str">
        <f>E24</f>
        <v xml:space="preserve"> 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80"/>
      <c r="B78" s="181"/>
      <c r="C78" s="182" t="s">
        <v>156</v>
      </c>
      <c r="D78" s="183" t="s">
        <v>59</v>
      </c>
      <c r="E78" s="183" t="s">
        <v>55</v>
      </c>
      <c r="F78" s="183" t="s">
        <v>56</v>
      </c>
      <c r="G78" s="183" t="s">
        <v>157</v>
      </c>
      <c r="H78" s="183" t="s">
        <v>158</v>
      </c>
      <c r="I78" s="183" t="s">
        <v>159</v>
      </c>
      <c r="J78" s="183" t="s">
        <v>132</v>
      </c>
      <c r="K78" s="184" t="s">
        <v>160</v>
      </c>
      <c r="L78" s="185"/>
      <c r="M78" s="94" t="s">
        <v>19</v>
      </c>
      <c r="N78" s="95" t="s">
        <v>44</v>
      </c>
      <c r="O78" s="95" t="s">
        <v>161</v>
      </c>
      <c r="P78" s="95" t="s">
        <v>162</v>
      </c>
      <c r="Q78" s="95" t="s">
        <v>163</v>
      </c>
      <c r="R78" s="95" t="s">
        <v>164</v>
      </c>
      <c r="S78" s="95" t="s">
        <v>165</v>
      </c>
      <c r="T78" s="96" t="s">
        <v>166</v>
      </c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</row>
    <row r="79" s="2" customFormat="1" ht="22.8" customHeight="1">
      <c r="A79" s="40"/>
      <c r="B79" s="41"/>
      <c r="C79" s="101" t="s">
        <v>167</v>
      </c>
      <c r="D79" s="42"/>
      <c r="E79" s="42"/>
      <c r="F79" s="42"/>
      <c r="G79" s="42"/>
      <c r="H79" s="42"/>
      <c r="I79" s="42"/>
      <c r="J79" s="186">
        <f>BK79</f>
        <v>0</v>
      </c>
      <c r="K79" s="42"/>
      <c r="L79" s="46"/>
      <c r="M79" s="97"/>
      <c r="N79" s="187"/>
      <c r="O79" s="98"/>
      <c r="P79" s="188">
        <f>SUM(P80:P148)</f>
        <v>0</v>
      </c>
      <c r="Q79" s="98"/>
      <c r="R79" s="188">
        <f>SUM(R80:R148)</f>
        <v>0</v>
      </c>
      <c r="S79" s="98"/>
      <c r="T79" s="189">
        <f>SUM(T80:T148)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73</v>
      </c>
      <c r="AU79" s="19" t="s">
        <v>133</v>
      </c>
      <c r="BK79" s="190">
        <f>SUM(BK80:BK148)</f>
        <v>0</v>
      </c>
    </row>
    <row r="80" s="2" customFormat="1" ht="16.5" customHeight="1">
      <c r="A80" s="40"/>
      <c r="B80" s="41"/>
      <c r="C80" s="207" t="s">
        <v>82</v>
      </c>
      <c r="D80" s="207" t="s">
        <v>173</v>
      </c>
      <c r="E80" s="208" t="s">
        <v>1437</v>
      </c>
      <c r="F80" s="209" t="s">
        <v>1438</v>
      </c>
      <c r="G80" s="210" t="s">
        <v>115</v>
      </c>
      <c r="H80" s="211">
        <v>56</v>
      </c>
      <c r="I80" s="212"/>
      <c r="J80" s="213">
        <f>ROUND(I80*H80,2)</f>
        <v>0</v>
      </c>
      <c r="K80" s="209" t="s">
        <v>19</v>
      </c>
      <c r="L80" s="46"/>
      <c r="M80" s="214" t="s">
        <v>19</v>
      </c>
      <c r="N80" s="215" t="s">
        <v>45</v>
      </c>
      <c r="O80" s="86"/>
      <c r="P80" s="216">
        <f>O80*H80</f>
        <v>0</v>
      </c>
      <c r="Q80" s="216">
        <v>0</v>
      </c>
      <c r="R80" s="216">
        <f>Q80*H80</f>
        <v>0</v>
      </c>
      <c r="S80" s="216">
        <v>0</v>
      </c>
      <c r="T80" s="217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8" t="s">
        <v>177</v>
      </c>
      <c r="AT80" s="218" t="s">
        <v>173</v>
      </c>
      <c r="AU80" s="218" t="s">
        <v>74</v>
      </c>
      <c r="AY80" s="19" t="s">
        <v>170</v>
      </c>
      <c r="BE80" s="219">
        <f>IF(N80="základní",J80,0)</f>
        <v>0</v>
      </c>
      <c r="BF80" s="219">
        <f>IF(N80="snížená",J80,0)</f>
        <v>0</v>
      </c>
      <c r="BG80" s="219">
        <f>IF(N80="zákl. přenesená",J80,0)</f>
        <v>0</v>
      </c>
      <c r="BH80" s="219">
        <f>IF(N80="sníž. přenesená",J80,0)</f>
        <v>0</v>
      </c>
      <c r="BI80" s="219">
        <f>IF(N80="nulová",J80,0)</f>
        <v>0</v>
      </c>
      <c r="BJ80" s="19" t="s">
        <v>82</v>
      </c>
      <c r="BK80" s="219">
        <f>ROUND(I80*H80,2)</f>
        <v>0</v>
      </c>
      <c r="BL80" s="19" t="s">
        <v>177</v>
      </c>
      <c r="BM80" s="218" t="s">
        <v>84</v>
      </c>
    </row>
    <row r="81" s="2" customFormat="1" ht="21.75" customHeight="1">
      <c r="A81" s="40"/>
      <c r="B81" s="41"/>
      <c r="C81" s="207" t="s">
        <v>84</v>
      </c>
      <c r="D81" s="207" t="s">
        <v>173</v>
      </c>
      <c r="E81" s="208" t="s">
        <v>1439</v>
      </c>
      <c r="F81" s="209" t="s">
        <v>1440</v>
      </c>
      <c r="G81" s="210" t="s">
        <v>1441</v>
      </c>
      <c r="H81" s="211">
        <v>10</v>
      </c>
      <c r="I81" s="212"/>
      <c r="J81" s="213">
        <f>ROUND(I81*H81,2)</f>
        <v>0</v>
      </c>
      <c r="K81" s="209" t="s">
        <v>19</v>
      </c>
      <c r="L81" s="46"/>
      <c r="M81" s="214" t="s">
        <v>19</v>
      </c>
      <c r="N81" s="215" t="s">
        <v>45</v>
      </c>
      <c r="O81" s="86"/>
      <c r="P81" s="216">
        <f>O81*H81</f>
        <v>0</v>
      </c>
      <c r="Q81" s="216">
        <v>0</v>
      </c>
      <c r="R81" s="216">
        <f>Q81*H81</f>
        <v>0</v>
      </c>
      <c r="S81" s="216">
        <v>0</v>
      </c>
      <c r="T81" s="217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8" t="s">
        <v>177</v>
      </c>
      <c r="AT81" s="218" t="s">
        <v>173</v>
      </c>
      <c r="AU81" s="218" t="s">
        <v>74</v>
      </c>
      <c r="AY81" s="19" t="s">
        <v>170</v>
      </c>
      <c r="BE81" s="219">
        <f>IF(N81="základní",J81,0)</f>
        <v>0</v>
      </c>
      <c r="BF81" s="219">
        <f>IF(N81="snížená",J81,0)</f>
        <v>0</v>
      </c>
      <c r="BG81" s="219">
        <f>IF(N81="zákl. přenesená",J81,0)</f>
        <v>0</v>
      </c>
      <c r="BH81" s="219">
        <f>IF(N81="sníž. přenesená",J81,0)</f>
        <v>0</v>
      </c>
      <c r="BI81" s="219">
        <f>IF(N81="nulová",J81,0)</f>
        <v>0</v>
      </c>
      <c r="BJ81" s="19" t="s">
        <v>82</v>
      </c>
      <c r="BK81" s="219">
        <f>ROUND(I81*H81,2)</f>
        <v>0</v>
      </c>
      <c r="BL81" s="19" t="s">
        <v>177</v>
      </c>
      <c r="BM81" s="218" t="s">
        <v>177</v>
      </c>
    </row>
    <row r="82" s="2" customFormat="1" ht="21.75" customHeight="1">
      <c r="A82" s="40"/>
      <c r="B82" s="41"/>
      <c r="C82" s="207" t="s">
        <v>171</v>
      </c>
      <c r="D82" s="207" t="s">
        <v>173</v>
      </c>
      <c r="E82" s="208" t="s">
        <v>1442</v>
      </c>
      <c r="F82" s="209" t="s">
        <v>1443</v>
      </c>
      <c r="G82" s="210" t="s">
        <v>1441</v>
      </c>
      <c r="H82" s="211">
        <v>24</v>
      </c>
      <c r="I82" s="212"/>
      <c r="J82" s="213">
        <f>ROUND(I82*H82,2)</f>
        <v>0</v>
      </c>
      <c r="K82" s="209" t="s">
        <v>19</v>
      </c>
      <c r="L82" s="46"/>
      <c r="M82" s="214" t="s">
        <v>19</v>
      </c>
      <c r="N82" s="215" t="s">
        <v>45</v>
      </c>
      <c r="O82" s="86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8" t="s">
        <v>177</v>
      </c>
      <c r="AT82" s="218" t="s">
        <v>173</v>
      </c>
      <c r="AU82" s="218" t="s">
        <v>74</v>
      </c>
      <c r="AY82" s="19" t="s">
        <v>170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19" t="s">
        <v>82</v>
      </c>
      <c r="BK82" s="219">
        <f>ROUND(I82*H82,2)</f>
        <v>0</v>
      </c>
      <c r="BL82" s="19" t="s">
        <v>177</v>
      </c>
      <c r="BM82" s="218" t="s">
        <v>185</v>
      </c>
    </row>
    <row r="83" s="2" customFormat="1" ht="21.75" customHeight="1">
      <c r="A83" s="40"/>
      <c r="B83" s="41"/>
      <c r="C83" s="207" t="s">
        <v>177</v>
      </c>
      <c r="D83" s="207" t="s">
        <v>173</v>
      </c>
      <c r="E83" s="208" t="s">
        <v>1444</v>
      </c>
      <c r="F83" s="209" t="s">
        <v>1445</v>
      </c>
      <c r="G83" s="210" t="s">
        <v>1441</v>
      </c>
      <c r="H83" s="211">
        <v>4</v>
      </c>
      <c r="I83" s="212"/>
      <c r="J83" s="213">
        <f>ROUND(I83*H83,2)</f>
        <v>0</v>
      </c>
      <c r="K83" s="209" t="s">
        <v>19</v>
      </c>
      <c r="L83" s="46"/>
      <c r="M83" s="214" t="s">
        <v>19</v>
      </c>
      <c r="N83" s="215" t="s">
        <v>45</v>
      </c>
      <c r="O83" s="86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8" t="s">
        <v>177</v>
      </c>
      <c r="AT83" s="218" t="s">
        <v>173</v>
      </c>
      <c r="AU83" s="218" t="s">
        <v>74</v>
      </c>
      <c r="AY83" s="19" t="s">
        <v>170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19" t="s">
        <v>82</v>
      </c>
      <c r="BK83" s="219">
        <f>ROUND(I83*H83,2)</f>
        <v>0</v>
      </c>
      <c r="BL83" s="19" t="s">
        <v>177</v>
      </c>
      <c r="BM83" s="218" t="s">
        <v>244</v>
      </c>
    </row>
    <row r="84" s="2" customFormat="1" ht="21.75" customHeight="1">
      <c r="A84" s="40"/>
      <c r="B84" s="41"/>
      <c r="C84" s="207" t="s">
        <v>221</v>
      </c>
      <c r="D84" s="207" t="s">
        <v>173</v>
      </c>
      <c r="E84" s="208" t="s">
        <v>1446</v>
      </c>
      <c r="F84" s="209" t="s">
        <v>1447</v>
      </c>
      <c r="G84" s="210" t="s">
        <v>1441</v>
      </c>
      <c r="H84" s="211">
        <v>5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45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177</v>
      </c>
      <c r="AT84" s="218" t="s">
        <v>173</v>
      </c>
      <c r="AU84" s="218" t="s">
        <v>74</v>
      </c>
      <c r="AY84" s="19" t="s">
        <v>170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82</v>
      </c>
      <c r="BK84" s="219">
        <f>ROUND(I84*H84,2)</f>
        <v>0</v>
      </c>
      <c r="BL84" s="19" t="s">
        <v>177</v>
      </c>
      <c r="BM84" s="218" t="s">
        <v>263</v>
      </c>
    </row>
    <row r="85" s="2" customFormat="1" ht="21.75" customHeight="1">
      <c r="A85" s="40"/>
      <c r="B85" s="41"/>
      <c r="C85" s="207" t="s">
        <v>185</v>
      </c>
      <c r="D85" s="207" t="s">
        <v>173</v>
      </c>
      <c r="E85" s="208" t="s">
        <v>1448</v>
      </c>
      <c r="F85" s="209" t="s">
        <v>1449</v>
      </c>
      <c r="G85" s="210" t="s">
        <v>1441</v>
      </c>
      <c r="H85" s="211">
        <v>7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45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177</v>
      </c>
      <c r="AT85" s="218" t="s">
        <v>173</v>
      </c>
      <c r="AU85" s="218" t="s">
        <v>74</v>
      </c>
      <c r="AY85" s="19" t="s">
        <v>170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82</v>
      </c>
      <c r="BK85" s="219">
        <f>ROUND(I85*H85,2)</f>
        <v>0</v>
      </c>
      <c r="BL85" s="19" t="s">
        <v>177</v>
      </c>
      <c r="BM85" s="218" t="s">
        <v>283</v>
      </c>
    </row>
    <row r="86" s="2" customFormat="1" ht="16.5" customHeight="1">
      <c r="A86" s="40"/>
      <c r="B86" s="41"/>
      <c r="C86" s="207" t="s">
        <v>233</v>
      </c>
      <c r="D86" s="207" t="s">
        <v>173</v>
      </c>
      <c r="E86" s="208" t="s">
        <v>1450</v>
      </c>
      <c r="F86" s="209" t="s">
        <v>1451</v>
      </c>
      <c r="G86" s="210" t="s">
        <v>115</v>
      </c>
      <c r="H86" s="211">
        <v>30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45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177</v>
      </c>
      <c r="AT86" s="218" t="s">
        <v>173</v>
      </c>
      <c r="AU86" s="218" t="s">
        <v>74</v>
      </c>
      <c r="AY86" s="19" t="s">
        <v>170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82</v>
      </c>
      <c r="BK86" s="219">
        <f>ROUND(I86*H86,2)</f>
        <v>0</v>
      </c>
      <c r="BL86" s="19" t="s">
        <v>177</v>
      </c>
      <c r="BM86" s="218" t="s">
        <v>310</v>
      </c>
    </row>
    <row r="87" s="2" customFormat="1" ht="16.5" customHeight="1">
      <c r="A87" s="40"/>
      <c r="B87" s="41"/>
      <c r="C87" s="207" t="s">
        <v>244</v>
      </c>
      <c r="D87" s="207" t="s">
        <v>173</v>
      </c>
      <c r="E87" s="208" t="s">
        <v>1452</v>
      </c>
      <c r="F87" s="209" t="s">
        <v>1453</v>
      </c>
      <c r="G87" s="210" t="s">
        <v>1441</v>
      </c>
      <c r="H87" s="211">
        <v>4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177</v>
      </c>
      <c r="AT87" s="218" t="s">
        <v>173</v>
      </c>
      <c r="AU87" s="218" t="s">
        <v>74</v>
      </c>
      <c r="AY87" s="19" t="s">
        <v>170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177</v>
      </c>
      <c r="BM87" s="218" t="s">
        <v>320</v>
      </c>
    </row>
    <row r="88" s="2" customFormat="1" ht="21.75" customHeight="1">
      <c r="A88" s="40"/>
      <c r="B88" s="41"/>
      <c r="C88" s="207" t="s">
        <v>252</v>
      </c>
      <c r="D88" s="207" t="s">
        <v>173</v>
      </c>
      <c r="E88" s="208" t="s">
        <v>1454</v>
      </c>
      <c r="F88" s="209" t="s">
        <v>1455</v>
      </c>
      <c r="G88" s="210" t="s">
        <v>1441</v>
      </c>
      <c r="H88" s="211">
        <v>11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177</v>
      </c>
      <c r="AT88" s="218" t="s">
        <v>173</v>
      </c>
      <c r="AU88" s="218" t="s">
        <v>74</v>
      </c>
      <c r="AY88" s="19" t="s">
        <v>170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177</v>
      </c>
      <c r="BM88" s="218" t="s">
        <v>332</v>
      </c>
    </row>
    <row r="89" s="2" customFormat="1" ht="16.5" customHeight="1">
      <c r="A89" s="40"/>
      <c r="B89" s="41"/>
      <c r="C89" s="207" t="s">
        <v>263</v>
      </c>
      <c r="D89" s="207" t="s">
        <v>173</v>
      </c>
      <c r="E89" s="208" t="s">
        <v>1456</v>
      </c>
      <c r="F89" s="209" t="s">
        <v>1457</v>
      </c>
      <c r="G89" s="210" t="s">
        <v>1441</v>
      </c>
      <c r="H89" s="211">
        <v>3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177</v>
      </c>
      <c r="AT89" s="218" t="s">
        <v>173</v>
      </c>
      <c r="AU89" s="218" t="s">
        <v>74</v>
      </c>
      <c r="AY89" s="19" t="s">
        <v>170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177</v>
      </c>
      <c r="BM89" s="218" t="s">
        <v>348</v>
      </c>
    </row>
    <row r="90" s="2" customFormat="1" ht="16.5" customHeight="1">
      <c r="A90" s="40"/>
      <c r="B90" s="41"/>
      <c r="C90" s="207" t="s">
        <v>270</v>
      </c>
      <c r="D90" s="207" t="s">
        <v>173</v>
      </c>
      <c r="E90" s="208" t="s">
        <v>1458</v>
      </c>
      <c r="F90" s="209" t="s">
        <v>1459</v>
      </c>
      <c r="G90" s="210" t="s">
        <v>1441</v>
      </c>
      <c r="H90" s="211">
        <v>1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177</v>
      </c>
      <c r="AT90" s="218" t="s">
        <v>173</v>
      </c>
      <c r="AU90" s="218" t="s">
        <v>74</v>
      </c>
      <c r="AY90" s="19" t="s">
        <v>170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177</v>
      </c>
      <c r="BM90" s="218" t="s">
        <v>363</v>
      </c>
    </row>
    <row r="91" s="2" customFormat="1" ht="16.5" customHeight="1">
      <c r="A91" s="40"/>
      <c r="B91" s="41"/>
      <c r="C91" s="207" t="s">
        <v>283</v>
      </c>
      <c r="D91" s="207" t="s">
        <v>173</v>
      </c>
      <c r="E91" s="208" t="s">
        <v>1460</v>
      </c>
      <c r="F91" s="209" t="s">
        <v>1461</v>
      </c>
      <c r="G91" s="210" t="s">
        <v>1441</v>
      </c>
      <c r="H91" s="211">
        <v>2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177</v>
      </c>
      <c r="AT91" s="218" t="s">
        <v>173</v>
      </c>
      <c r="AU91" s="218" t="s">
        <v>74</v>
      </c>
      <c r="AY91" s="19" t="s">
        <v>170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177</v>
      </c>
      <c r="BM91" s="218" t="s">
        <v>373</v>
      </c>
    </row>
    <row r="92" s="2" customFormat="1" ht="16.5" customHeight="1">
      <c r="A92" s="40"/>
      <c r="B92" s="41"/>
      <c r="C92" s="207" t="s">
        <v>302</v>
      </c>
      <c r="D92" s="207" t="s">
        <v>173</v>
      </c>
      <c r="E92" s="208" t="s">
        <v>1462</v>
      </c>
      <c r="F92" s="209" t="s">
        <v>1463</v>
      </c>
      <c r="G92" s="210" t="s">
        <v>1441</v>
      </c>
      <c r="H92" s="211">
        <v>2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177</v>
      </c>
      <c r="AT92" s="218" t="s">
        <v>173</v>
      </c>
      <c r="AU92" s="218" t="s">
        <v>74</v>
      </c>
      <c r="AY92" s="19" t="s">
        <v>170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177</v>
      </c>
      <c r="BM92" s="218" t="s">
        <v>388</v>
      </c>
    </row>
    <row r="93" s="2" customFormat="1" ht="16.5" customHeight="1">
      <c r="A93" s="40"/>
      <c r="B93" s="41"/>
      <c r="C93" s="207" t="s">
        <v>310</v>
      </c>
      <c r="D93" s="207" t="s">
        <v>173</v>
      </c>
      <c r="E93" s="208" t="s">
        <v>1464</v>
      </c>
      <c r="F93" s="209" t="s">
        <v>1465</v>
      </c>
      <c r="G93" s="210" t="s">
        <v>115</v>
      </c>
      <c r="H93" s="211">
        <v>86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177</v>
      </c>
      <c r="AT93" s="218" t="s">
        <v>173</v>
      </c>
      <c r="AU93" s="218" t="s">
        <v>74</v>
      </c>
      <c r="AY93" s="19" t="s">
        <v>170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177</v>
      </c>
      <c r="BM93" s="218" t="s">
        <v>402</v>
      </c>
    </row>
    <row r="94" s="2" customFormat="1" ht="24.15" customHeight="1">
      <c r="A94" s="40"/>
      <c r="B94" s="41"/>
      <c r="C94" s="207" t="s">
        <v>8</v>
      </c>
      <c r="D94" s="207" t="s">
        <v>173</v>
      </c>
      <c r="E94" s="208" t="s">
        <v>1466</v>
      </c>
      <c r="F94" s="209" t="s">
        <v>1467</v>
      </c>
      <c r="G94" s="210" t="s">
        <v>1441</v>
      </c>
      <c r="H94" s="211">
        <v>49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177</v>
      </c>
      <c r="AT94" s="218" t="s">
        <v>173</v>
      </c>
      <c r="AU94" s="218" t="s">
        <v>74</v>
      </c>
      <c r="AY94" s="19" t="s">
        <v>170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177</v>
      </c>
      <c r="BM94" s="218" t="s">
        <v>413</v>
      </c>
    </row>
    <row r="95" s="2" customFormat="1" ht="21.75" customHeight="1">
      <c r="A95" s="40"/>
      <c r="B95" s="41"/>
      <c r="C95" s="207" t="s">
        <v>320</v>
      </c>
      <c r="D95" s="207" t="s">
        <v>173</v>
      </c>
      <c r="E95" s="208" t="s">
        <v>1468</v>
      </c>
      <c r="F95" s="209" t="s">
        <v>1469</v>
      </c>
      <c r="G95" s="210" t="s">
        <v>115</v>
      </c>
      <c r="H95" s="211">
        <v>143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177</v>
      </c>
      <c r="AT95" s="218" t="s">
        <v>173</v>
      </c>
      <c r="AU95" s="218" t="s">
        <v>74</v>
      </c>
      <c r="AY95" s="19" t="s">
        <v>170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177</v>
      </c>
      <c r="BM95" s="218" t="s">
        <v>428</v>
      </c>
    </row>
    <row r="96" s="2" customFormat="1" ht="16.5" customHeight="1">
      <c r="A96" s="40"/>
      <c r="B96" s="41"/>
      <c r="C96" s="207" t="s">
        <v>325</v>
      </c>
      <c r="D96" s="207" t="s">
        <v>173</v>
      </c>
      <c r="E96" s="208" t="s">
        <v>1470</v>
      </c>
      <c r="F96" s="209" t="s">
        <v>1471</v>
      </c>
      <c r="G96" s="210" t="s">
        <v>1441</v>
      </c>
      <c r="H96" s="211">
        <v>14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177</v>
      </c>
      <c r="AT96" s="218" t="s">
        <v>173</v>
      </c>
      <c r="AU96" s="218" t="s">
        <v>74</v>
      </c>
      <c r="AY96" s="19" t="s">
        <v>170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177</v>
      </c>
      <c r="BM96" s="218" t="s">
        <v>437</v>
      </c>
    </row>
    <row r="97" s="2" customFormat="1" ht="21.75" customHeight="1">
      <c r="A97" s="40"/>
      <c r="B97" s="41"/>
      <c r="C97" s="207" t="s">
        <v>332</v>
      </c>
      <c r="D97" s="207" t="s">
        <v>173</v>
      </c>
      <c r="E97" s="208" t="s">
        <v>1472</v>
      </c>
      <c r="F97" s="209" t="s">
        <v>1473</v>
      </c>
      <c r="G97" s="210" t="s">
        <v>115</v>
      </c>
      <c r="H97" s="211">
        <v>12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177</v>
      </c>
      <c r="AT97" s="218" t="s">
        <v>173</v>
      </c>
      <c r="AU97" s="218" t="s">
        <v>74</v>
      </c>
      <c r="AY97" s="19" t="s">
        <v>170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177</v>
      </c>
      <c r="BM97" s="218" t="s">
        <v>446</v>
      </c>
    </row>
    <row r="98" s="2" customFormat="1" ht="16.5" customHeight="1">
      <c r="A98" s="40"/>
      <c r="B98" s="41"/>
      <c r="C98" s="207" t="s">
        <v>340</v>
      </c>
      <c r="D98" s="207" t="s">
        <v>173</v>
      </c>
      <c r="E98" s="208" t="s">
        <v>1474</v>
      </c>
      <c r="F98" s="209" t="s">
        <v>1475</v>
      </c>
      <c r="G98" s="210" t="s">
        <v>1441</v>
      </c>
      <c r="H98" s="211">
        <v>12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45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177</v>
      </c>
      <c r="AT98" s="218" t="s">
        <v>173</v>
      </c>
      <c r="AU98" s="218" t="s">
        <v>74</v>
      </c>
      <c r="AY98" s="19" t="s">
        <v>170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82</v>
      </c>
      <c r="BK98" s="219">
        <f>ROUND(I98*H98,2)</f>
        <v>0</v>
      </c>
      <c r="BL98" s="19" t="s">
        <v>177</v>
      </c>
      <c r="BM98" s="218" t="s">
        <v>459</v>
      </c>
    </row>
    <row r="99" s="2" customFormat="1" ht="16.5" customHeight="1">
      <c r="A99" s="40"/>
      <c r="B99" s="41"/>
      <c r="C99" s="207" t="s">
        <v>348</v>
      </c>
      <c r="D99" s="207" t="s">
        <v>173</v>
      </c>
      <c r="E99" s="208" t="s">
        <v>1476</v>
      </c>
      <c r="F99" s="209" t="s">
        <v>1477</v>
      </c>
      <c r="G99" s="210" t="s">
        <v>1441</v>
      </c>
      <c r="H99" s="211">
        <v>2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177</v>
      </c>
      <c r="AT99" s="218" t="s">
        <v>173</v>
      </c>
      <c r="AU99" s="218" t="s">
        <v>74</v>
      </c>
      <c r="AY99" s="19" t="s">
        <v>170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177</v>
      </c>
      <c r="BM99" s="218" t="s">
        <v>472</v>
      </c>
    </row>
    <row r="100" s="2" customFormat="1" ht="16.5" customHeight="1">
      <c r="A100" s="40"/>
      <c r="B100" s="41"/>
      <c r="C100" s="207" t="s">
        <v>7</v>
      </c>
      <c r="D100" s="207" t="s">
        <v>173</v>
      </c>
      <c r="E100" s="208" t="s">
        <v>1478</v>
      </c>
      <c r="F100" s="209" t="s">
        <v>1479</v>
      </c>
      <c r="G100" s="210" t="s">
        <v>1441</v>
      </c>
      <c r="H100" s="211">
        <v>80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177</v>
      </c>
      <c r="AT100" s="218" t="s">
        <v>173</v>
      </c>
      <c r="AU100" s="218" t="s">
        <v>74</v>
      </c>
      <c r="AY100" s="19" t="s">
        <v>170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177</v>
      </c>
      <c r="BM100" s="218" t="s">
        <v>483</v>
      </c>
    </row>
    <row r="101" s="2" customFormat="1" ht="16.5" customHeight="1">
      <c r="A101" s="40"/>
      <c r="B101" s="41"/>
      <c r="C101" s="207" t="s">
        <v>363</v>
      </c>
      <c r="D101" s="207" t="s">
        <v>173</v>
      </c>
      <c r="E101" s="208" t="s">
        <v>1480</v>
      </c>
      <c r="F101" s="209" t="s">
        <v>1481</v>
      </c>
      <c r="G101" s="210" t="s">
        <v>1441</v>
      </c>
      <c r="H101" s="211">
        <v>30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177</v>
      </c>
      <c r="AT101" s="218" t="s">
        <v>173</v>
      </c>
      <c r="AU101" s="218" t="s">
        <v>74</v>
      </c>
      <c r="AY101" s="19" t="s">
        <v>170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177</v>
      </c>
      <c r="BM101" s="218" t="s">
        <v>494</v>
      </c>
    </row>
    <row r="102" s="2" customFormat="1" ht="16.5" customHeight="1">
      <c r="A102" s="40"/>
      <c r="B102" s="41"/>
      <c r="C102" s="207" t="s">
        <v>368</v>
      </c>
      <c r="D102" s="207" t="s">
        <v>173</v>
      </c>
      <c r="E102" s="208" t="s">
        <v>1482</v>
      </c>
      <c r="F102" s="209" t="s">
        <v>1483</v>
      </c>
      <c r="G102" s="210" t="s">
        <v>1441</v>
      </c>
      <c r="H102" s="211">
        <v>30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177</v>
      </c>
      <c r="AT102" s="218" t="s">
        <v>173</v>
      </c>
      <c r="AU102" s="218" t="s">
        <v>74</v>
      </c>
      <c r="AY102" s="19" t="s">
        <v>170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177</v>
      </c>
      <c r="BM102" s="218" t="s">
        <v>510</v>
      </c>
    </row>
    <row r="103" s="2" customFormat="1" ht="16.5" customHeight="1">
      <c r="A103" s="40"/>
      <c r="B103" s="41"/>
      <c r="C103" s="207" t="s">
        <v>373</v>
      </c>
      <c r="D103" s="207" t="s">
        <v>173</v>
      </c>
      <c r="E103" s="208" t="s">
        <v>1484</v>
      </c>
      <c r="F103" s="209" t="s">
        <v>1485</v>
      </c>
      <c r="G103" s="210" t="s">
        <v>1441</v>
      </c>
      <c r="H103" s="211">
        <v>6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177</v>
      </c>
      <c r="AT103" s="218" t="s">
        <v>173</v>
      </c>
      <c r="AU103" s="218" t="s">
        <v>74</v>
      </c>
      <c r="AY103" s="19" t="s">
        <v>170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177</v>
      </c>
      <c r="BM103" s="218" t="s">
        <v>525</v>
      </c>
    </row>
    <row r="104" s="2" customFormat="1" ht="16.5" customHeight="1">
      <c r="A104" s="40"/>
      <c r="B104" s="41"/>
      <c r="C104" s="207" t="s">
        <v>378</v>
      </c>
      <c r="D104" s="207" t="s">
        <v>173</v>
      </c>
      <c r="E104" s="208" t="s">
        <v>1486</v>
      </c>
      <c r="F104" s="209" t="s">
        <v>1487</v>
      </c>
      <c r="G104" s="210" t="s">
        <v>1441</v>
      </c>
      <c r="H104" s="211">
        <v>4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177</v>
      </c>
      <c r="AT104" s="218" t="s">
        <v>173</v>
      </c>
      <c r="AU104" s="218" t="s">
        <v>74</v>
      </c>
      <c r="AY104" s="19" t="s">
        <v>170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177</v>
      </c>
      <c r="BM104" s="218" t="s">
        <v>539</v>
      </c>
    </row>
    <row r="105" s="2" customFormat="1" ht="24.15" customHeight="1">
      <c r="A105" s="40"/>
      <c r="B105" s="41"/>
      <c r="C105" s="207" t="s">
        <v>388</v>
      </c>
      <c r="D105" s="207" t="s">
        <v>173</v>
      </c>
      <c r="E105" s="208" t="s">
        <v>1488</v>
      </c>
      <c r="F105" s="209" t="s">
        <v>1489</v>
      </c>
      <c r="G105" s="210" t="s">
        <v>1441</v>
      </c>
      <c r="H105" s="211">
        <v>2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177</v>
      </c>
      <c r="AT105" s="218" t="s">
        <v>173</v>
      </c>
      <c r="AU105" s="218" t="s">
        <v>74</v>
      </c>
      <c r="AY105" s="19" t="s">
        <v>170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177</v>
      </c>
      <c r="BM105" s="218" t="s">
        <v>555</v>
      </c>
    </row>
    <row r="106" s="2" customFormat="1" ht="16.5" customHeight="1">
      <c r="A106" s="40"/>
      <c r="B106" s="41"/>
      <c r="C106" s="207" t="s">
        <v>395</v>
      </c>
      <c r="D106" s="207" t="s">
        <v>173</v>
      </c>
      <c r="E106" s="208" t="s">
        <v>1490</v>
      </c>
      <c r="F106" s="209" t="s">
        <v>1491</v>
      </c>
      <c r="G106" s="210" t="s">
        <v>1441</v>
      </c>
      <c r="H106" s="211">
        <v>2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177</v>
      </c>
      <c r="AT106" s="218" t="s">
        <v>173</v>
      </c>
      <c r="AU106" s="218" t="s">
        <v>74</v>
      </c>
      <c r="AY106" s="19" t="s">
        <v>170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177</v>
      </c>
      <c r="BM106" s="218" t="s">
        <v>568</v>
      </c>
    </row>
    <row r="107" s="2" customFormat="1" ht="24.15" customHeight="1">
      <c r="A107" s="40"/>
      <c r="B107" s="41"/>
      <c r="C107" s="207" t="s">
        <v>402</v>
      </c>
      <c r="D107" s="207" t="s">
        <v>173</v>
      </c>
      <c r="E107" s="208" t="s">
        <v>1492</v>
      </c>
      <c r="F107" s="209" t="s">
        <v>1493</v>
      </c>
      <c r="G107" s="210" t="s">
        <v>1441</v>
      </c>
      <c r="H107" s="211">
        <v>33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177</v>
      </c>
      <c r="AT107" s="218" t="s">
        <v>173</v>
      </c>
      <c r="AU107" s="218" t="s">
        <v>74</v>
      </c>
      <c r="AY107" s="19" t="s">
        <v>170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177</v>
      </c>
      <c r="BM107" s="218" t="s">
        <v>579</v>
      </c>
    </row>
    <row r="108" s="2" customFormat="1" ht="24.15" customHeight="1">
      <c r="A108" s="40"/>
      <c r="B108" s="41"/>
      <c r="C108" s="207" t="s">
        <v>408</v>
      </c>
      <c r="D108" s="207" t="s">
        <v>173</v>
      </c>
      <c r="E108" s="208" t="s">
        <v>1494</v>
      </c>
      <c r="F108" s="209" t="s">
        <v>1495</v>
      </c>
      <c r="G108" s="210" t="s">
        <v>1441</v>
      </c>
      <c r="H108" s="211">
        <v>5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45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177</v>
      </c>
      <c r="AT108" s="218" t="s">
        <v>173</v>
      </c>
      <c r="AU108" s="218" t="s">
        <v>74</v>
      </c>
      <c r="AY108" s="19" t="s">
        <v>170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177</v>
      </c>
      <c r="BM108" s="218" t="s">
        <v>591</v>
      </c>
    </row>
    <row r="109" s="2" customFormat="1" ht="21.75" customHeight="1">
      <c r="A109" s="40"/>
      <c r="B109" s="41"/>
      <c r="C109" s="207" t="s">
        <v>413</v>
      </c>
      <c r="D109" s="207" t="s">
        <v>173</v>
      </c>
      <c r="E109" s="208" t="s">
        <v>1496</v>
      </c>
      <c r="F109" s="209" t="s">
        <v>1497</v>
      </c>
      <c r="G109" s="210" t="s">
        <v>1441</v>
      </c>
      <c r="H109" s="211">
        <v>6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177</v>
      </c>
      <c r="AT109" s="218" t="s">
        <v>173</v>
      </c>
      <c r="AU109" s="218" t="s">
        <v>74</v>
      </c>
      <c r="AY109" s="19" t="s">
        <v>170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ROUND(I109*H109,2)</f>
        <v>0</v>
      </c>
      <c r="BL109" s="19" t="s">
        <v>177</v>
      </c>
      <c r="BM109" s="218" t="s">
        <v>605</v>
      </c>
    </row>
    <row r="110" s="2" customFormat="1" ht="24.15" customHeight="1">
      <c r="A110" s="40"/>
      <c r="B110" s="41"/>
      <c r="C110" s="207" t="s">
        <v>421</v>
      </c>
      <c r="D110" s="207" t="s">
        <v>173</v>
      </c>
      <c r="E110" s="208" t="s">
        <v>1498</v>
      </c>
      <c r="F110" s="209" t="s">
        <v>1499</v>
      </c>
      <c r="G110" s="210" t="s">
        <v>1441</v>
      </c>
      <c r="H110" s="211">
        <v>2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177</v>
      </c>
      <c r="AT110" s="218" t="s">
        <v>173</v>
      </c>
      <c r="AU110" s="218" t="s">
        <v>74</v>
      </c>
      <c r="AY110" s="19" t="s">
        <v>170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177</v>
      </c>
      <c r="BM110" s="218" t="s">
        <v>619</v>
      </c>
    </row>
    <row r="111" s="2" customFormat="1" ht="24.15" customHeight="1">
      <c r="A111" s="40"/>
      <c r="B111" s="41"/>
      <c r="C111" s="207" t="s">
        <v>428</v>
      </c>
      <c r="D111" s="207" t="s">
        <v>173</v>
      </c>
      <c r="E111" s="208" t="s">
        <v>1500</v>
      </c>
      <c r="F111" s="209" t="s">
        <v>1501</v>
      </c>
      <c r="G111" s="210" t="s">
        <v>1441</v>
      </c>
      <c r="H111" s="211">
        <v>6</v>
      </c>
      <c r="I111" s="212"/>
      <c r="J111" s="213">
        <f>ROUND(I111*H111,2)</f>
        <v>0</v>
      </c>
      <c r="K111" s="209" t="s">
        <v>19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177</v>
      </c>
      <c r="AT111" s="218" t="s">
        <v>173</v>
      </c>
      <c r="AU111" s="218" t="s">
        <v>74</v>
      </c>
      <c r="AY111" s="19" t="s">
        <v>170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177</v>
      </c>
      <c r="BM111" s="218" t="s">
        <v>632</v>
      </c>
    </row>
    <row r="112" s="2" customFormat="1" ht="24.15" customHeight="1">
      <c r="A112" s="40"/>
      <c r="B112" s="41"/>
      <c r="C112" s="207" t="s">
        <v>433</v>
      </c>
      <c r="D112" s="207" t="s">
        <v>173</v>
      </c>
      <c r="E112" s="208" t="s">
        <v>1502</v>
      </c>
      <c r="F112" s="209" t="s">
        <v>1503</v>
      </c>
      <c r="G112" s="210" t="s">
        <v>1441</v>
      </c>
      <c r="H112" s="211">
        <v>1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45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177</v>
      </c>
      <c r="AT112" s="218" t="s">
        <v>173</v>
      </c>
      <c r="AU112" s="218" t="s">
        <v>74</v>
      </c>
      <c r="AY112" s="19" t="s">
        <v>170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177</v>
      </c>
      <c r="BM112" s="218" t="s">
        <v>642</v>
      </c>
    </row>
    <row r="113" s="2" customFormat="1" ht="24.15" customHeight="1">
      <c r="A113" s="40"/>
      <c r="B113" s="41"/>
      <c r="C113" s="207" t="s">
        <v>437</v>
      </c>
      <c r="D113" s="207" t="s">
        <v>173</v>
      </c>
      <c r="E113" s="208" t="s">
        <v>1504</v>
      </c>
      <c r="F113" s="209" t="s">
        <v>1505</v>
      </c>
      <c r="G113" s="210" t="s">
        <v>1441</v>
      </c>
      <c r="H113" s="211">
        <v>12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177</v>
      </c>
      <c r="AT113" s="218" t="s">
        <v>173</v>
      </c>
      <c r="AU113" s="218" t="s">
        <v>74</v>
      </c>
      <c r="AY113" s="19" t="s">
        <v>170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177</v>
      </c>
      <c r="BM113" s="218" t="s">
        <v>655</v>
      </c>
    </row>
    <row r="114" s="2" customFormat="1" ht="24.15" customHeight="1">
      <c r="A114" s="40"/>
      <c r="B114" s="41"/>
      <c r="C114" s="207" t="s">
        <v>442</v>
      </c>
      <c r="D114" s="207" t="s">
        <v>173</v>
      </c>
      <c r="E114" s="208" t="s">
        <v>1506</v>
      </c>
      <c r="F114" s="209" t="s">
        <v>1507</v>
      </c>
      <c r="G114" s="210" t="s">
        <v>1441</v>
      </c>
      <c r="H114" s="211">
        <v>2</v>
      </c>
      <c r="I114" s="212"/>
      <c r="J114" s="213">
        <f>ROUND(I114*H114,2)</f>
        <v>0</v>
      </c>
      <c r="K114" s="209" t="s">
        <v>19</v>
      </c>
      <c r="L114" s="46"/>
      <c r="M114" s="214" t="s">
        <v>19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177</v>
      </c>
      <c r="AT114" s="218" t="s">
        <v>173</v>
      </c>
      <c r="AU114" s="218" t="s">
        <v>74</v>
      </c>
      <c r="AY114" s="19" t="s">
        <v>170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177</v>
      </c>
      <c r="BM114" s="218" t="s">
        <v>665</v>
      </c>
    </row>
    <row r="115" s="2" customFormat="1" ht="21.75" customHeight="1">
      <c r="A115" s="40"/>
      <c r="B115" s="41"/>
      <c r="C115" s="207" t="s">
        <v>446</v>
      </c>
      <c r="D115" s="207" t="s">
        <v>173</v>
      </c>
      <c r="E115" s="208" t="s">
        <v>1508</v>
      </c>
      <c r="F115" s="209" t="s">
        <v>1509</v>
      </c>
      <c r="G115" s="210" t="s">
        <v>1441</v>
      </c>
      <c r="H115" s="211">
        <v>1</v>
      </c>
      <c r="I115" s="212"/>
      <c r="J115" s="213">
        <f>ROUND(I115*H115,2)</f>
        <v>0</v>
      </c>
      <c r="K115" s="209" t="s">
        <v>19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177</v>
      </c>
      <c r="AT115" s="218" t="s">
        <v>173</v>
      </c>
      <c r="AU115" s="218" t="s">
        <v>74</v>
      </c>
      <c r="AY115" s="19" t="s">
        <v>170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177</v>
      </c>
      <c r="BM115" s="218" t="s">
        <v>675</v>
      </c>
    </row>
    <row r="116" s="2" customFormat="1" ht="24.15" customHeight="1">
      <c r="A116" s="40"/>
      <c r="B116" s="41"/>
      <c r="C116" s="207" t="s">
        <v>453</v>
      </c>
      <c r="D116" s="207" t="s">
        <v>173</v>
      </c>
      <c r="E116" s="208" t="s">
        <v>1510</v>
      </c>
      <c r="F116" s="209" t="s">
        <v>1511</v>
      </c>
      <c r="G116" s="210" t="s">
        <v>1441</v>
      </c>
      <c r="H116" s="211">
        <v>1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177</v>
      </c>
      <c r="AT116" s="218" t="s">
        <v>173</v>
      </c>
      <c r="AU116" s="218" t="s">
        <v>74</v>
      </c>
      <c r="AY116" s="19" t="s">
        <v>170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177</v>
      </c>
      <c r="BM116" s="218" t="s">
        <v>685</v>
      </c>
    </row>
    <row r="117" s="2" customFormat="1" ht="21.75" customHeight="1">
      <c r="A117" s="40"/>
      <c r="B117" s="41"/>
      <c r="C117" s="207" t="s">
        <v>459</v>
      </c>
      <c r="D117" s="207" t="s">
        <v>173</v>
      </c>
      <c r="E117" s="208" t="s">
        <v>1512</v>
      </c>
      <c r="F117" s="209" t="s">
        <v>1513</v>
      </c>
      <c r="G117" s="210" t="s">
        <v>1441</v>
      </c>
      <c r="H117" s="211">
        <v>6</v>
      </c>
      <c r="I117" s="212"/>
      <c r="J117" s="213">
        <f>ROUND(I117*H117,2)</f>
        <v>0</v>
      </c>
      <c r="K117" s="209" t="s">
        <v>19</v>
      </c>
      <c r="L117" s="46"/>
      <c r="M117" s="214" t="s">
        <v>19</v>
      </c>
      <c r="N117" s="215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177</v>
      </c>
      <c r="AT117" s="218" t="s">
        <v>173</v>
      </c>
      <c r="AU117" s="218" t="s">
        <v>74</v>
      </c>
      <c r="AY117" s="19" t="s">
        <v>170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177</v>
      </c>
      <c r="BM117" s="218" t="s">
        <v>695</v>
      </c>
    </row>
    <row r="118" s="2" customFormat="1" ht="24.15" customHeight="1">
      <c r="A118" s="40"/>
      <c r="B118" s="41"/>
      <c r="C118" s="207" t="s">
        <v>465</v>
      </c>
      <c r="D118" s="207" t="s">
        <v>173</v>
      </c>
      <c r="E118" s="208" t="s">
        <v>1514</v>
      </c>
      <c r="F118" s="209" t="s">
        <v>1515</v>
      </c>
      <c r="G118" s="210" t="s">
        <v>1441</v>
      </c>
      <c r="H118" s="211">
        <v>6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177</v>
      </c>
      <c r="AT118" s="218" t="s">
        <v>173</v>
      </c>
      <c r="AU118" s="218" t="s">
        <v>74</v>
      </c>
      <c r="AY118" s="19" t="s">
        <v>170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177</v>
      </c>
      <c r="BM118" s="218" t="s">
        <v>708</v>
      </c>
    </row>
    <row r="119" s="2" customFormat="1" ht="16.5" customHeight="1">
      <c r="A119" s="40"/>
      <c r="B119" s="41"/>
      <c r="C119" s="207" t="s">
        <v>472</v>
      </c>
      <c r="D119" s="207" t="s">
        <v>173</v>
      </c>
      <c r="E119" s="208" t="s">
        <v>1516</v>
      </c>
      <c r="F119" s="209" t="s">
        <v>1517</v>
      </c>
      <c r="G119" s="210" t="s">
        <v>1441</v>
      </c>
      <c r="H119" s="211">
        <v>24</v>
      </c>
      <c r="I119" s="212"/>
      <c r="J119" s="213">
        <f>ROUND(I119*H119,2)</f>
        <v>0</v>
      </c>
      <c r="K119" s="209" t="s">
        <v>19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177</v>
      </c>
      <c r="AT119" s="218" t="s">
        <v>173</v>
      </c>
      <c r="AU119" s="218" t="s">
        <v>74</v>
      </c>
      <c r="AY119" s="19" t="s">
        <v>170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177</v>
      </c>
      <c r="BM119" s="218" t="s">
        <v>720</v>
      </c>
    </row>
    <row r="120" s="2" customFormat="1" ht="16.5" customHeight="1">
      <c r="A120" s="40"/>
      <c r="B120" s="41"/>
      <c r="C120" s="207" t="s">
        <v>478</v>
      </c>
      <c r="D120" s="207" t="s">
        <v>173</v>
      </c>
      <c r="E120" s="208" t="s">
        <v>1518</v>
      </c>
      <c r="F120" s="209" t="s">
        <v>1519</v>
      </c>
      <c r="G120" s="210" t="s">
        <v>1441</v>
      </c>
      <c r="H120" s="211">
        <v>2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177</v>
      </c>
      <c r="AT120" s="218" t="s">
        <v>173</v>
      </c>
      <c r="AU120" s="218" t="s">
        <v>74</v>
      </c>
      <c r="AY120" s="19" t="s">
        <v>170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177</v>
      </c>
      <c r="BM120" s="218" t="s">
        <v>731</v>
      </c>
    </row>
    <row r="121" s="2" customFormat="1" ht="21.75" customHeight="1">
      <c r="A121" s="40"/>
      <c r="B121" s="41"/>
      <c r="C121" s="207" t="s">
        <v>483</v>
      </c>
      <c r="D121" s="207" t="s">
        <v>173</v>
      </c>
      <c r="E121" s="208" t="s">
        <v>1520</v>
      </c>
      <c r="F121" s="209" t="s">
        <v>1521</v>
      </c>
      <c r="G121" s="210" t="s">
        <v>115</v>
      </c>
      <c r="H121" s="211">
        <v>120</v>
      </c>
      <c r="I121" s="212"/>
      <c r="J121" s="213">
        <f>ROUND(I121*H121,2)</f>
        <v>0</v>
      </c>
      <c r="K121" s="209" t="s">
        <v>19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177</v>
      </c>
      <c r="AT121" s="218" t="s">
        <v>173</v>
      </c>
      <c r="AU121" s="218" t="s">
        <v>74</v>
      </c>
      <c r="AY121" s="19" t="s">
        <v>170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177</v>
      </c>
      <c r="BM121" s="218" t="s">
        <v>742</v>
      </c>
    </row>
    <row r="122" s="2" customFormat="1" ht="21.75" customHeight="1">
      <c r="A122" s="40"/>
      <c r="B122" s="41"/>
      <c r="C122" s="207" t="s">
        <v>489</v>
      </c>
      <c r="D122" s="207" t="s">
        <v>173</v>
      </c>
      <c r="E122" s="208" t="s">
        <v>1522</v>
      </c>
      <c r="F122" s="209" t="s">
        <v>1523</v>
      </c>
      <c r="G122" s="210" t="s">
        <v>115</v>
      </c>
      <c r="H122" s="211">
        <v>290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177</v>
      </c>
      <c r="AT122" s="218" t="s">
        <v>173</v>
      </c>
      <c r="AU122" s="218" t="s">
        <v>74</v>
      </c>
      <c r="AY122" s="19" t="s">
        <v>170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177</v>
      </c>
      <c r="BM122" s="218" t="s">
        <v>752</v>
      </c>
    </row>
    <row r="123" s="2" customFormat="1" ht="21.75" customHeight="1">
      <c r="A123" s="40"/>
      <c r="B123" s="41"/>
      <c r="C123" s="207" t="s">
        <v>494</v>
      </c>
      <c r="D123" s="207" t="s">
        <v>173</v>
      </c>
      <c r="E123" s="208" t="s">
        <v>1524</v>
      </c>
      <c r="F123" s="209" t="s">
        <v>1525</v>
      </c>
      <c r="G123" s="210" t="s">
        <v>115</v>
      </c>
      <c r="H123" s="211">
        <v>310</v>
      </c>
      <c r="I123" s="212"/>
      <c r="J123" s="213">
        <f>ROUND(I123*H123,2)</f>
        <v>0</v>
      </c>
      <c r="K123" s="209" t="s">
        <v>19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177</v>
      </c>
      <c r="AT123" s="218" t="s">
        <v>173</v>
      </c>
      <c r="AU123" s="218" t="s">
        <v>74</v>
      </c>
      <c r="AY123" s="19" t="s">
        <v>170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177</v>
      </c>
      <c r="BM123" s="218" t="s">
        <v>761</v>
      </c>
    </row>
    <row r="124" s="2" customFormat="1" ht="21.75" customHeight="1">
      <c r="A124" s="40"/>
      <c r="B124" s="41"/>
      <c r="C124" s="207" t="s">
        <v>501</v>
      </c>
      <c r="D124" s="207" t="s">
        <v>173</v>
      </c>
      <c r="E124" s="208" t="s">
        <v>1526</v>
      </c>
      <c r="F124" s="209" t="s">
        <v>1527</v>
      </c>
      <c r="G124" s="210" t="s">
        <v>115</v>
      </c>
      <c r="H124" s="211">
        <v>30</v>
      </c>
      <c r="I124" s="212"/>
      <c r="J124" s="213">
        <f>ROUND(I124*H124,2)</f>
        <v>0</v>
      </c>
      <c r="K124" s="209" t="s">
        <v>19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177</v>
      </c>
      <c r="AT124" s="218" t="s">
        <v>173</v>
      </c>
      <c r="AU124" s="218" t="s">
        <v>74</v>
      </c>
      <c r="AY124" s="19" t="s">
        <v>170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177</v>
      </c>
      <c r="BM124" s="218" t="s">
        <v>772</v>
      </c>
    </row>
    <row r="125" s="2" customFormat="1" ht="21.75" customHeight="1">
      <c r="A125" s="40"/>
      <c r="B125" s="41"/>
      <c r="C125" s="207" t="s">
        <v>510</v>
      </c>
      <c r="D125" s="207" t="s">
        <v>173</v>
      </c>
      <c r="E125" s="208" t="s">
        <v>1528</v>
      </c>
      <c r="F125" s="209" t="s">
        <v>1529</v>
      </c>
      <c r="G125" s="210" t="s">
        <v>115</v>
      </c>
      <c r="H125" s="211">
        <v>80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177</v>
      </c>
      <c r="AT125" s="218" t="s">
        <v>173</v>
      </c>
      <c r="AU125" s="218" t="s">
        <v>74</v>
      </c>
      <c r="AY125" s="19" t="s">
        <v>170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177</v>
      </c>
      <c r="BM125" s="218" t="s">
        <v>783</v>
      </c>
    </row>
    <row r="126" s="2" customFormat="1" ht="21.75" customHeight="1">
      <c r="A126" s="40"/>
      <c r="B126" s="41"/>
      <c r="C126" s="207" t="s">
        <v>517</v>
      </c>
      <c r="D126" s="207" t="s">
        <v>173</v>
      </c>
      <c r="E126" s="208" t="s">
        <v>1530</v>
      </c>
      <c r="F126" s="209" t="s">
        <v>1531</v>
      </c>
      <c r="G126" s="210" t="s">
        <v>115</v>
      </c>
      <c r="H126" s="211">
        <v>16</v>
      </c>
      <c r="I126" s="212"/>
      <c r="J126" s="213">
        <f>ROUND(I126*H126,2)</f>
        <v>0</v>
      </c>
      <c r="K126" s="209" t="s">
        <v>19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177</v>
      </c>
      <c r="AT126" s="218" t="s">
        <v>173</v>
      </c>
      <c r="AU126" s="218" t="s">
        <v>74</v>
      </c>
      <c r="AY126" s="19" t="s">
        <v>170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177</v>
      </c>
      <c r="BM126" s="218" t="s">
        <v>451</v>
      </c>
    </row>
    <row r="127" s="2" customFormat="1" ht="21.75" customHeight="1">
      <c r="A127" s="40"/>
      <c r="B127" s="41"/>
      <c r="C127" s="207" t="s">
        <v>525</v>
      </c>
      <c r="D127" s="207" t="s">
        <v>173</v>
      </c>
      <c r="E127" s="208" t="s">
        <v>1532</v>
      </c>
      <c r="F127" s="209" t="s">
        <v>1533</v>
      </c>
      <c r="G127" s="210" t="s">
        <v>115</v>
      </c>
      <c r="H127" s="211">
        <v>240</v>
      </c>
      <c r="I127" s="212"/>
      <c r="J127" s="213">
        <f>ROUND(I127*H127,2)</f>
        <v>0</v>
      </c>
      <c r="K127" s="209" t="s">
        <v>19</v>
      </c>
      <c r="L127" s="46"/>
      <c r="M127" s="214" t="s">
        <v>19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177</v>
      </c>
      <c r="AT127" s="218" t="s">
        <v>173</v>
      </c>
      <c r="AU127" s="218" t="s">
        <v>74</v>
      </c>
      <c r="AY127" s="19" t="s">
        <v>170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177</v>
      </c>
      <c r="BM127" s="218" t="s">
        <v>802</v>
      </c>
    </row>
    <row r="128" s="2" customFormat="1" ht="16.5" customHeight="1">
      <c r="A128" s="40"/>
      <c r="B128" s="41"/>
      <c r="C128" s="207" t="s">
        <v>533</v>
      </c>
      <c r="D128" s="207" t="s">
        <v>173</v>
      </c>
      <c r="E128" s="208" t="s">
        <v>1534</v>
      </c>
      <c r="F128" s="209" t="s">
        <v>1535</v>
      </c>
      <c r="G128" s="210" t="s">
        <v>115</v>
      </c>
      <c r="H128" s="211">
        <v>240</v>
      </c>
      <c r="I128" s="212"/>
      <c r="J128" s="213">
        <f>ROUND(I128*H128,2)</f>
        <v>0</v>
      </c>
      <c r="K128" s="209" t="s">
        <v>19</v>
      </c>
      <c r="L128" s="46"/>
      <c r="M128" s="214" t="s">
        <v>19</v>
      </c>
      <c r="N128" s="215" t="s">
        <v>45</v>
      </c>
      <c r="O128" s="86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177</v>
      </c>
      <c r="AT128" s="218" t="s">
        <v>173</v>
      </c>
      <c r="AU128" s="218" t="s">
        <v>74</v>
      </c>
      <c r="AY128" s="19" t="s">
        <v>170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177</v>
      </c>
      <c r="BM128" s="218" t="s">
        <v>811</v>
      </c>
    </row>
    <row r="129" s="2" customFormat="1" ht="16.5" customHeight="1">
      <c r="A129" s="40"/>
      <c r="B129" s="41"/>
      <c r="C129" s="207" t="s">
        <v>539</v>
      </c>
      <c r="D129" s="207" t="s">
        <v>173</v>
      </c>
      <c r="E129" s="208" t="s">
        <v>1536</v>
      </c>
      <c r="F129" s="209" t="s">
        <v>1537</v>
      </c>
      <c r="G129" s="210" t="s">
        <v>115</v>
      </c>
      <c r="H129" s="211">
        <v>25</v>
      </c>
      <c r="I129" s="212"/>
      <c r="J129" s="213">
        <f>ROUND(I129*H129,2)</f>
        <v>0</v>
      </c>
      <c r="K129" s="209" t="s">
        <v>19</v>
      </c>
      <c r="L129" s="46"/>
      <c r="M129" s="214" t="s">
        <v>19</v>
      </c>
      <c r="N129" s="215" t="s">
        <v>45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177</v>
      </c>
      <c r="AT129" s="218" t="s">
        <v>173</v>
      </c>
      <c r="AU129" s="218" t="s">
        <v>74</v>
      </c>
      <c r="AY129" s="19" t="s">
        <v>170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82</v>
      </c>
      <c r="BK129" s="219">
        <f>ROUND(I129*H129,2)</f>
        <v>0</v>
      </c>
      <c r="BL129" s="19" t="s">
        <v>177</v>
      </c>
      <c r="BM129" s="218" t="s">
        <v>823</v>
      </c>
    </row>
    <row r="130" s="2" customFormat="1" ht="16.5" customHeight="1">
      <c r="A130" s="40"/>
      <c r="B130" s="41"/>
      <c r="C130" s="207" t="s">
        <v>547</v>
      </c>
      <c r="D130" s="207" t="s">
        <v>173</v>
      </c>
      <c r="E130" s="208" t="s">
        <v>1538</v>
      </c>
      <c r="F130" s="209" t="s">
        <v>1539</v>
      </c>
      <c r="G130" s="210" t="s">
        <v>115</v>
      </c>
      <c r="H130" s="211">
        <v>12</v>
      </c>
      <c r="I130" s="212"/>
      <c r="J130" s="213">
        <f>ROUND(I130*H130,2)</f>
        <v>0</v>
      </c>
      <c r="K130" s="209" t="s">
        <v>19</v>
      </c>
      <c r="L130" s="46"/>
      <c r="M130" s="214" t="s">
        <v>19</v>
      </c>
      <c r="N130" s="215" t="s">
        <v>45</v>
      </c>
      <c r="O130" s="86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8" t="s">
        <v>177</v>
      </c>
      <c r="AT130" s="218" t="s">
        <v>173</v>
      </c>
      <c r="AU130" s="218" t="s">
        <v>74</v>
      </c>
      <c r="AY130" s="19" t="s">
        <v>170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9" t="s">
        <v>82</v>
      </c>
      <c r="BK130" s="219">
        <f>ROUND(I130*H130,2)</f>
        <v>0</v>
      </c>
      <c r="BL130" s="19" t="s">
        <v>177</v>
      </c>
      <c r="BM130" s="218" t="s">
        <v>833</v>
      </c>
    </row>
    <row r="131" s="2" customFormat="1" ht="16.5" customHeight="1">
      <c r="A131" s="40"/>
      <c r="B131" s="41"/>
      <c r="C131" s="207" t="s">
        <v>555</v>
      </c>
      <c r="D131" s="207" t="s">
        <v>173</v>
      </c>
      <c r="E131" s="208" t="s">
        <v>1540</v>
      </c>
      <c r="F131" s="209" t="s">
        <v>1541</v>
      </c>
      <c r="G131" s="210" t="s">
        <v>115</v>
      </c>
      <c r="H131" s="211">
        <v>50</v>
      </c>
      <c r="I131" s="212"/>
      <c r="J131" s="213">
        <f>ROUND(I131*H131,2)</f>
        <v>0</v>
      </c>
      <c r="K131" s="209" t="s">
        <v>19</v>
      </c>
      <c r="L131" s="46"/>
      <c r="M131" s="214" t="s">
        <v>19</v>
      </c>
      <c r="N131" s="215" t="s">
        <v>45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177</v>
      </c>
      <c r="AT131" s="218" t="s">
        <v>173</v>
      </c>
      <c r="AU131" s="218" t="s">
        <v>74</v>
      </c>
      <c r="AY131" s="19" t="s">
        <v>170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82</v>
      </c>
      <c r="BK131" s="219">
        <f>ROUND(I131*H131,2)</f>
        <v>0</v>
      </c>
      <c r="BL131" s="19" t="s">
        <v>177</v>
      </c>
      <c r="BM131" s="218" t="s">
        <v>843</v>
      </c>
    </row>
    <row r="132" s="2" customFormat="1" ht="16.5" customHeight="1">
      <c r="A132" s="40"/>
      <c r="B132" s="41"/>
      <c r="C132" s="207" t="s">
        <v>561</v>
      </c>
      <c r="D132" s="207" t="s">
        <v>173</v>
      </c>
      <c r="E132" s="208" t="s">
        <v>1542</v>
      </c>
      <c r="F132" s="209" t="s">
        <v>1543</v>
      </c>
      <c r="G132" s="210" t="s">
        <v>115</v>
      </c>
      <c r="H132" s="211">
        <v>40</v>
      </c>
      <c r="I132" s="212"/>
      <c r="J132" s="213">
        <f>ROUND(I132*H132,2)</f>
        <v>0</v>
      </c>
      <c r="K132" s="209" t="s">
        <v>19</v>
      </c>
      <c r="L132" s="46"/>
      <c r="M132" s="214" t="s">
        <v>19</v>
      </c>
      <c r="N132" s="215" t="s">
        <v>45</v>
      </c>
      <c r="O132" s="86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8" t="s">
        <v>177</v>
      </c>
      <c r="AT132" s="218" t="s">
        <v>173</v>
      </c>
      <c r="AU132" s="218" t="s">
        <v>74</v>
      </c>
      <c r="AY132" s="19" t="s">
        <v>170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9" t="s">
        <v>82</v>
      </c>
      <c r="BK132" s="219">
        <f>ROUND(I132*H132,2)</f>
        <v>0</v>
      </c>
      <c r="BL132" s="19" t="s">
        <v>177</v>
      </c>
      <c r="BM132" s="218" t="s">
        <v>854</v>
      </c>
    </row>
    <row r="133" s="2" customFormat="1" ht="16.5" customHeight="1">
      <c r="A133" s="40"/>
      <c r="B133" s="41"/>
      <c r="C133" s="207" t="s">
        <v>568</v>
      </c>
      <c r="D133" s="207" t="s">
        <v>173</v>
      </c>
      <c r="E133" s="208" t="s">
        <v>1544</v>
      </c>
      <c r="F133" s="209" t="s">
        <v>1545</v>
      </c>
      <c r="G133" s="210" t="s">
        <v>1441</v>
      </c>
      <c r="H133" s="211">
        <v>2</v>
      </c>
      <c r="I133" s="212"/>
      <c r="J133" s="213">
        <f>ROUND(I133*H133,2)</f>
        <v>0</v>
      </c>
      <c r="K133" s="209" t="s">
        <v>19</v>
      </c>
      <c r="L133" s="46"/>
      <c r="M133" s="214" t="s">
        <v>19</v>
      </c>
      <c r="N133" s="215" t="s">
        <v>45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177</v>
      </c>
      <c r="AT133" s="218" t="s">
        <v>173</v>
      </c>
      <c r="AU133" s="218" t="s">
        <v>74</v>
      </c>
      <c r="AY133" s="19" t="s">
        <v>170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177</v>
      </c>
      <c r="BM133" s="218" t="s">
        <v>869</v>
      </c>
    </row>
    <row r="134" s="2" customFormat="1" ht="16.5" customHeight="1">
      <c r="A134" s="40"/>
      <c r="B134" s="41"/>
      <c r="C134" s="207" t="s">
        <v>574</v>
      </c>
      <c r="D134" s="207" t="s">
        <v>173</v>
      </c>
      <c r="E134" s="208" t="s">
        <v>1546</v>
      </c>
      <c r="F134" s="209" t="s">
        <v>1547</v>
      </c>
      <c r="G134" s="210" t="s">
        <v>1441</v>
      </c>
      <c r="H134" s="211">
        <v>1</v>
      </c>
      <c r="I134" s="212"/>
      <c r="J134" s="213">
        <f>ROUND(I134*H134,2)</f>
        <v>0</v>
      </c>
      <c r="K134" s="209" t="s">
        <v>19</v>
      </c>
      <c r="L134" s="46"/>
      <c r="M134" s="214" t="s">
        <v>19</v>
      </c>
      <c r="N134" s="215" t="s">
        <v>45</v>
      </c>
      <c r="O134" s="86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8" t="s">
        <v>177</v>
      </c>
      <c r="AT134" s="218" t="s">
        <v>173</v>
      </c>
      <c r="AU134" s="218" t="s">
        <v>74</v>
      </c>
      <c r="AY134" s="19" t="s">
        <v>170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9" t="s">
        <v>82</v>
      </c>
      <c r="BK134" s="219">
        <f>ROUND(I134*H134,2)</f>
        <v>0</v>
      </c>
      <c r="BL134" s="19" t="s">
        <v>177</v>
      </c>
      <c r="BM134" s="218" t="s">
        <v>880</v>
      </c>
    </row>
    <row r="135" s="2" customFormat="1" ht="16.5" customHeight="1">
      <c r="A135" s="40"/>
      <c r="B135" s="41"/>
      <c r="C135" s="207" t="s">
        <v>579</v>
      </c>
      <c r="D135" s="207" t="s">
        <v>173</v>
      </c>
      <c r="E135" s="208" t="s">
        <v>1548</v>
      </c>
      <c r="F135" s="209" t="s">
        <v>1549</v>
      </c>
      <c r="G135" s="210" t="s">
        <v>1441</v>
      </c>
      <c r="H135" s="211">
        <v>1</v>
      </c>
      <c r="I135" s="212"/>
      <c r="J135" s="213">
        <f>ROUND(I135*H135,2)</f>
        <v>0</v>
      </c>
      <c r="K135" s="209" t="s">
        <v>19</v>
      </c>
      <c r="L135" s="46"/>
      <c r="M135" s="214" t="s">
        <v>19</v>
      </c>
      <c r="N135" s="215" t="s">
        <v>45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177</v>
      </c>
      <c r="AT135" s="218" t="s">
        <v>173</v>
      </c>
      <c r="AU135" s="218" t="s">
        <v>74</v>
      </c>
      <c r="AY135" s="19" t="s">
        <v>170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82</v>
      </c>
      <c r="BK135" s="219">
        <f>ROUND(I135*H135,2)</f>
        <v>0</v>
      </c>
      <c r="BL135" s="19" t="s">
        <v>177</v>
      </c>
      <c r="BM135" s="218" t="s">
        <v>894</v>
      </c>
    </row>
    <row r="136" s="2" customFormat="1" ht="16.5" customHeight="1">
      <c r="A136" s="40"/>
      <c r="B136" s="41"/>
      <c r="C136" s="207" t="s">
        <v>583</v>
      </c>
      <c r="D136" s="207" t="s">
        <v>173</v>
      </c>
      <c r="E136" s="208" t="s">
        <v>1550</v>
      </c>
      <c r="F136" s="209" t="s">
        <v>1551</v>
      </c>
      <c r="G136" s="210" t="s">
        <v>1441</v>
      </c>
      <c r="H136" s="211">
        <v>1</v>
      </c>
      <c r="I136" s="212"/>
      <c r="J136" s="213">
        <f>ROUND(I136*H136,2)</f>
        <v>0</v>
      </c>
      <c r="K136" s="209" t="s">
        <v>19</v>
      </c>
      <c r="L136" s="46"/>
      <c r="M136" s="214" t="s">
        <v>19</v>
      </c>
      <c r="N136" s="215" t="s">
        <v>45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177</v>
      </c>
      <c r="AT136" s="218" t="s">
        <v>173</v>
      </c>
      <c r="AU136" s="218" t="s">
        <v>74</v>
      </c>
      <c r="AY136" s="19" t="s">
        <v>170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177</v>
      </c>
      <c r="BM136" s="218" t="s">
        <v>904</v>
      </c>
    </row>
    <row r="137" s="2" customFormat="1" ht="16.5" customHeight="1">
      <c r="A137" s="40"/>
      <c r="B137" s="41"/>
      <c r="C137" s="207" t="s">
        <v>591</v>
      </c>
      <c r="D137" s="207" t="s">
        <v>173</v>
      </c>
      <c r="E137" s="208" t="s">
        <v>1552</v>
      </c>
      <c r="F137" s="209" t="s">
        <v>1553</v>
      </c>
      <c r="G137" s="210" t="s">
        <v>1441</v>
      </c>
      <c r="H137" s="211">
        <v>1</v>
      </c>
      <c r="I137" s="212"/>
      <c r="J137" s="213">
        <f>ROUND(I137*H137,2)</f>
        <v>0</v>
      </c>
      <c r="K137" s="209" t="s">
        <v>19</v>
      </c>
      <c r="L137" s="46"/>
      <c r="M137" s="214" t="s">
        <v>19</v>
      </c>
      <c r="N137" s="215" t="s">
        <v>45</v>
      </c>
      <c r="O137" s="86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8" t="s">
        <v>177</v>
      </c>
      <c r="AT137" s="218" t="s">
        <v>173</v>
      </c>
      <c r="AU137" s="218" t="s">
        <v>74</v>
      </c>
      <c r="AY137" s="19" t="s">
        <v>170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9" t="s">
        <v>82</v>
      </c>
      <c r="BK137" s="219">
        <f>ROUND(I137*H137,2)</f>
        <v>0</v>
      </c>
      <c r="BL137" s="19" t="s">
        <v>177</v>
      </c>
      <c r="BM137" s="218" t="s">
        <v>916</v>
      </c>
    </row>
    <row r="138" s="2" customFormat="1" ht="16.5" customHeight="1">
      <c r="A138" s="40"/>
      <c r="B138" s="41"/>
      <c r="C138" s="207" t="s">
        <v>598</v>
      </c>
      <c r="D138" s="207" t="s">
        <v>173</v>
      </c>
      <c r="E138" s="208" t="s">
        <v>1554</v>
      </c>
      <c r="F138" s="209" t="s">
        <v>1555</v>
      </c>
      <c r="G138" s="210" t="s">
        <v>1441</v>
      </c>
      <c r="H138" s="211">
        <v>1</v>
      </c>
      <c r="I138" s="212"/>
      <c r="J138" s="213">
        <f>ROUND(I138*H138,2)</f>
        <v>0</v>
      </c>
      <c r="K138" s="209" t="s">
        <v>19</v>
      </c>
      <c r="L138" s="46"/>
      <c r="M138" s="214" t="s">
        <v>19</v>
      </c>
      <c r="N138" s="215" t="s">
        <v>45</v>
      </c>
      <c r="O138" s="86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8" t="s">
        <v>177</v>
      </c>
      <c r="AT138" s="218" t="s">
        <v>173</v>
      </c>
      <c r="AU138" s="218" t="s">
        <v>74</v>
      </c>
      <c r="AY138" s="19" t="s">
        <v>170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9" t="s">
        <v>82</v>
      </c>
      <c r="BK138" s="219">
        <f>ROUND(I138*H138,2)</f>
        <v>0</v>
      </c>
      <c r="BL138" s="19" t="s">
        <v>177</v>
      </c>
      <c r="BM138" s="218" t="s">
        <v>928</v>
      </c>
    </row>
    <row r="139" s="2" customFormat="1" ht="16.5" customHeight="1">
      <c r="A139" s="40"/>
      <c r="B139" s="41"/>
      <c r="C139" s="207" t="s">
        <v>605</v>
      </c>
      <c r="D139" s="207" t="s">
        <v>173</v>
      </c>
      <c r="E139" s="208" t="s">
        <v>1556</v>
      </c>
      <c r="F139" s="209" t="s">
        <v>1557</v>
      </c>
      <c r="G139" s="210" t="s">
        <v>1441</v>
      </c>
      <c r="H139" s="211">
        <v>1</v>
      </c>
      <c r="I139" s="212"/>
      <c r="J139" s="213">
        <f>ROUND(I139*H139,2)</f>
        <v>0</v>
      </c>
      <c r="K139" s="209" t="s">
        <v>19</v>
      </c>
      <c r="L139" s="46"/>
      <c r="M139" s="214" t="s">
        <v>19</v>
      </c>
      <c r="N139" s="215" t="s">
        <v>45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177</v>
      </c>
      <c r="AT139" s="218" t="s">
        <v>173</v>
      </c>
      <c r="AU139" s="218" t="s">
        <v>74</v>
      </c>
      <c r="AY139" s="19" t="s">
        <v>170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177</v>
      </c>
      <c r="BM139" s="218" t="s">
        <v>938</v>
      </c>
    </row>
    <row r="140" s="2" customFormat="1" ht="16.5" customHeight="1">
      <c r="A140" s="40"/>
      <c r="B140" s="41"/>
      <c r="C140" s="207" t="s">
        <v>611</v>
      </c>
      <c r="D140" s="207" t="s">
        <v>173</v>
      </c>
      <c r="E140" s="208" t="s">
        <v>1558</v>
      </c>
      <c r="F140" s="209" t="s">
        <v>1559</v>
      </c>
      <c r="G140" s="210" t="s">
        <v>1441</v>
      </c>
      <c r="H140" s="211">
        <v>1</v>
      </c>
      <c r="I140" s="212"/>
      <c r="J140" s="213">
        <f>ROUND(I140*H140,2)</f>
        <v>0</v>
      </c>
      <c r="K140" s="209" t="s">
        <v>19</v>
      </c>
      <c r="L140" s="46"/>
      <c r="M140" s="214" t="s">
        <v>19</v>
      </c>
      <c r="N140" s="215" t="s">
        <v>45</v>
      </c>
      <c r="O140" s="86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8" t="s">
        <v>177</v>
      </c>
      <c r="AT140" s="218" t="s">
        <v>173</v>
      </c>
      <c r="AU140" s="218" t="s">
        <v>74</v>
      </c>
      <c r="AY140" s="19" t="s">
        <v>170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9" t="s">
        <v>82</v>
      </c>
      <c r="BK140" s="219">
        <f>ROUND(I140*H140,2)</f>
        <v>0</v>
      </c>
      <c r="BL140" s="19" t="s">
        <v>177</v>
      </c>
      <c r="BM140" s="218" t="s">
        <v>949</v>
      </c>
    </row>
    <row r="141" s="2" customFormat="1" ht="16.5" customHeight="1">
      <c r="A141" s="40"/>
      <c r="B141" s="41"/>
      <c r="C141" s="207" t="s">
        <v>619</v>
      </c>
      <c r="D141" s="207" t="s">
        <v>173</v>
      </c>
      <c r="E141" s="208" t="s">
        <v>1560</v>
      </c>
      <c r="F141" s="209" t="s">
        <v>1561</v>
      </c>
      <c r="G141" s="210" t="s">
        <v>1441</v>
      </c>
      <c r="H141" s="211">
        <v>1</v>
      </c>
      <c r="I141" s="212"/>
      <c r="J141" s="213">
        <f>ROUND(I141*H141,2)</f>
        <v>0</v>
      </c>
      <c r="K141" s="209" t="s">
        <v>19</v>
      </c>
      <c r="L141" s="46"/>
      <c r="M141" s="214" t="s">
        <v>19</v>
      </c>
      <c r="N141" s="215" t="s">
        <v>45</v>
      </c>
      <c r="O141" s="86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8" t="s">
        <v>177</v>
      </c>
      <c r="AT141" s="218" t="s">
        <v>173</v>
      </c>
      <c r="AU141" s="218" t="s">
        <v>74</v>
      </c>
      <c r="AY141" s="19" t="s">
        <v>170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9" t="s">
        <v>82</v>
      </c>
      <c r="BK141" s="219">
        <f>ROUND(I141*H141,2)</f>
        <v>0</v>
      </c>
      <c r="BL141" s="19" t="s">
        <v>177</v>
      </c>
      <c r="BM141" s="218" t="s">
        <v>963</v>
      </c>
    </row>
    <row r="142" s="2" customFormat="1" ht="16.5" customHeight="1">
      <c r="A142" s="40"/>
      <c r="B142" s="41"/>
      <c r="C142" s="207" t="s">
        <v>632</v>
      </c>
      <c r="D142" s="207" t="s">
        <v>173</v>
      </c>
      <c r="E142" s="208" t="s">
        <v>1562</v>
      </c>
      <c r="F142" s="209" t="s">
        <v>1563</v>
      </c>
      <c r="G142" s="210" t="s">
        <v>1441</v>
      </c>
      <c r="H142" s="211">
        <v>1</v>
      </c>
      <c r="I142" s="212"/>
      <c r="J142" s="213">
        <f>ROUND(I142*H142,2)</f>
        <v>0</v>
      </c>
      <c r="K142" s="209" t="s">
        <v>19</v>
      </c>
      <c r="L142" s="46"/>
      <c r="M142" s="214" t="s">
        <v>19</v>
      </c>
      <c r="N142" s="215" t="s">
        <v>45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177</v>
      </c>
      <c r="AT142" s="218" t="s">
        <v>173</v>
      </c>
      <c r="AU142" s="218" t="s">
        <v>74</v>
      </c>
      <c r="AY142" s="19" t="s">
        <v>170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ROUND(I142*H142,2)</f>
        <v>0</v>
      </c>
      <c r="BL142" s="19" t="s">
        <v>177</v>
      </c>
      <c r="BM142" s="218" t="s">
        <v>984</v>
      </c>
    </row>
    <row r="143" s="2" customFormat="1" ht="16.5" customHeight="1">
      <c r="A143" s="40"/>
      <c r="B143" s="41"/>
      <c r="C143" s="207" t="s">
        <v>637</v>
      </c>
      <c r="D143" s="207" t="s">
        <v>173</v>
      </c>
      <c r="E143" s="208" t="s">
        <v>1564</v>
      </c>
      <c r="F143" s="209" t="s">
        <v>1565</v>
      </c>
      <c r="G143" s="210" t="s">
        <v>1566</v>
      </c>
      <c r="H143" s="211">
        <v>24</v>
      </c>
      <c r="I143" s="212"/>
      <c r="J143" s="213">
        <f>ROUND(I143*H143,2)</f>
        <v>0</v>
      </c>
      <c r="K143" s="209" t="s">
        <v>19</v>
      </c>
      <c r="L143" s="46"/>
      <c r="M143" s="214" t="s">
        <v>19</v>
      </c>
      <c r="N143" s="215" t="s">
        <v>45</v>
      </c>
      <c r="O143" s="86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8" t="s">
        <v>177</v>
      </c>
      <c r="AT143" s="218" t="s">
        <v>173</v>
      </c>
      <c r="AU143" s="218" t="s">
        <v>74</v>
      </c>
      <c r="AY143" s="19" t="s">
        <v>170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9" t="s">
        <v>82</v>
      </c>
      <c r="BK143" s="219">
        <f>ROUND(I143*H143,2)</f>
        <v>0</v>
      </c>
      <c r="BL143" s="19" t="s">
        <v>177</v>
      </c>
      <c r="BM143" s="218" t="s">
        <v>995</v>
      </c>
    </row>
    <row r="144" s="2" customFormat="1" ht="16.5" customHeight="1">
      <c r="A144" s="40"/>
      <c r="B144" s="41"/>
      <c r="C144" s="207" t="s">
        <v>642</v>
      </c>
      <c r="D144" s="207" t="s">
        <v>173</v>
      </c>
      <c r="E144" s="208" t="s">
        <v>1567</v>
      </c>
      <c r="F144" s="209" t="s">
        <v>1568</v>
      </c>
      <c r="G144" s="210" t="s">
        <v>1566</v>
      </c>
      <c r="H144" s="211">
        <v>20</v>
      </c>
      <c r="I144" s="212"/>
      <c r="J144" s="213">
        <f>ROUND(I144*H144,2)</f>
        <v>0</v>
      </c>
      <c r="K144" s="209" t="s">
        <v>19</v>
      </c>
      <c r="L144" s="46"/>
      <c r="M144" s="214" t="s">
        <v>19</v>
      </c>
      <c r="N144" s="215" t="s">
        <v>45</v>
      </c>
      <c r="O144" s="86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8" t="s">
        <v>177</v>
      </c>
      <c r="AT144" s="218" t="s">
        <v>173</v>
      </c>
      <c r="AU144" s="218" t="s">
        <v>74</v>
      </c>
      <c r="AY144" s="19" t="s">
        <v>170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9" t="s">
        <v>82</v>
      </c>
      <c r="BK144" s="219">
        <f>ROUND(I144*H144,2)</f>
        <v>0</v>
      </c>
      <c r="BL144" s="19" t="s">
        <v>177</v>
      </c>
      <c r="BM144" s="218" t="s">
        <v>1013</v>
      </c>
    </row>
    <row r="145" s="2" customFormat="1" ht="16.5" customHeight="1">
      <c r="A145" s="40"/>
      <c r="B145" s="41"/>
      <c r="C145" s="207" t="s">
        <v>650</v>
      </c>
      <c r="D145" s="207" t="s">
        <v>173</v>
      </c>
      <c r="E145" s="208" t="s">
        <v>1569</v>
      </c>
      <c r="F145" s="209" t="s">
        <v>1570</v>
      </c>
      <c r="G145" s="210" t="s">
        <v>1441</v>
      </c>
      <c r="H145" s="211">
        <v>1</v>
      </c>
      <c r="I145" s="212"/>
      <c r="J145" s="213">
        <f>ROUND(I145*H145,2)</f>
        <v>0</v>
      </c>
      <c r="K145" s="209" t="s">
        <v>19</v>
      </c>
      <c r="L145" s="46"/>
      <c r="M145" s="214" t="s">
        <v>19</v>
      </c>
      <c r="N145" s="215" t="s">
        <v>45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177</v>
      </c>
      <c r="AT145" s="218" t="s">
        <v>173</v>
      </c>
      <c r="AU145" s="218" t="s">
        <v>74</v>
      </c>
      <c r="AY145" s="19" t="s">
        <v>170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177</v>
      </c>
      <c r="BM145" s="218" t="s">
        <v>1021</v>
      </c>
    </row>
    <row r="146" s="2" customFormat="1" ht="16.5" customHeight="1">
      <c r="A146" s="40"/>
      <c r="B146" s="41"/>
      <c r="C146" s="207" t="s">
        <v>655</v>
      </c>
      <c r="D146" s="207" t="s">
        <v>173</v>
      </c>
      <c r="E146" s="208" t="s">
        <v>1571</v>
      </c>
      <c r="F146" s="209" t="s">
        <v>1572</v>
      </c>
      <c r="G146" s="210" t="s">
        <v>1441</v>
      </c>
      <c r="H146" s="211">
        <v>1</v>
      </c>
      <c r="I146" s="212"/>
      <c r="J146" s="213">
        <f>ROUND(I146*H146,2)</f>
        <v>0</v>
      </c>
      <c r="K146" s="209" t="s">
        <v>19</v>
      </c>
      <c r="L146" s="46"/>
      <c r="M146" s="214" t="s">
        <v>19</v>
      </c>
      <c r="N146" s="215" t="s">
        <v>45</v>
      </c>
      <c r="O146" s="86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8" t="s">
        <v>177</v>
      </c>
      <c r="AT146" s="218" t="s">
        <v>173</v>
      </c>
      <c r="AU146" s="218" t="s">
        <v>74</v>
      </c>
      <c r="AY146" s="19" t="s">
        <v>170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9" t="s">
        <v>82</v>
      </c>
      <c r="BK146" s="219">
        <f>ROUND(I146*H146,2)</f>
        <v>0</v>
      </c>
      <c r="BL146" s="19" t="s">
        <v>177</v>
      </c>
      <c r="BM146" s="218" t="s">
        <v>1034</v>
      </c>
    </row>
    <row r="147" s="2" customFormat="1" ht="16.5" customHeight="1">
      <c r="A147" s="40"/>
      <c r="B147" s="41"/>
      <c r="C147" s="207" t="s">
        <v>660</v>
      </c>
      <c r="D147" s="207" t="s">
        <v>173</v>
      </c>
      <c r="E147" s="208" t="s">
        <v>1573</v>
      </c>
      <c r="F147" s="209" t="s">
        <v>1574</v>
      </c>
      <c r="G147" s="210" t="s">
        <v>1441</v>
      </c>
      <c r="H147" s="211">
        <v>1</v>
      </c>
      <c r="I147" s="212"/>
      <c r="J147" s="213">
        <f>ROUND(I147*H147,2)</f>
        <v>0</v>
      </c>
      <c r="K147" s="209" t="s">
        <v>19</v>
      </c>
      <c r="L147" s="46"/>
      <c r="M147" s="214" t="s">
        <v>19</v>
      </c>
      <c r="N147" s="215" t="s">
        <v>45</v>
      </c>
      <c r="O147" s="86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8" t="s">
        <v>177</v>
      </c>
      <c r="AT147" s="218" t="s">
        <v>173</v>
      </c>
      <c r="AU147" s="218" t="s">
        <v>74</v>
      </c>
      <c r="AY147" s="19" t="s">
        <v>170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9" t="s">
        <v>82</v>
      </c>
      <c r="BK147" s="219">
        <f>ROUND(I147*H147,2)</f>
        <v>0</v>
      </c>
      <c r="BL147" s="19" t="s">
        <v>177</v>
      </c>
      <c r="BM147" s="218" t="s">
        <v>1046</v>
      </c>
    </row>
    <row r="148" s="2" customFormat="1" ht="16.5" customHeight="1">
      <c r="A148" s="40"/>
      <c r="B148" s="41"/>
      <c r="C148" s="207" t="s">
        <v>665</v>
      </c>
      <c r="D148" s="207" t="s">
        <v>173</v>
      </c>
      <c r="E148" s="208" t="s">
        <v>1575</v>
      </c>
      <c r="F148" s="209" t="s">
        <v>1576</v>
      </c>
      <c r="G148" s="210" t="s">
        <v>1577</v>
      </c>
      <c r="H148" s="211">
        <v>25</v>
      </c>
      <c r="I148" s="212"/>
      <c r="J148" s="213">
        <f>ROUND(I148*H148,2)</f>
        <v>0</v>
      </c>
      <c r="K148" s="209" t="s">
        <v>19</v>
      </c>
      <c r="L148" s="46"/>
      <c r="M148" s="283" t="s">
        <v>19</v>
      </c>
      <c r="N148" s="284" t="s">
        <v>45</v>
      </c>
      <c r="O148" s="285"/>
      <c r="P148" s="286">
        <f>O148*H148</f>
        <v>0</v>
      </c>
      <c r="Q148" s="286">
        <v>0</v>
      </c>
      <c r="R148" s="286">
        <f>Q148*H148</f>
        <v>0</v>
      </c>
      <c r="S148" s="286">
        <v>0</v>
      </c>
      <c r="T148" s="28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177</v>
      </c>
      <c r="AT148" s="218" t="s">
        <v>173</v>
      </c>
      <c r="AU148" s="218" t="s">
        <v>74</v>
      </c>
      <c r="AY148" s="19" t="s">
        <v>170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ROUND(I148*H148,2)</f>
        <v>0</v>
      </c>
      <c r="BL148" s="19" t="s">
        <v>177</v>
      </c>
      <c r="BM148" s="218" t="s">
        <v>1057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mKvBV8SltldztTaI3SW6ZZVWWuzxXmImP0JQlyU8Uv0jZEE0VVMlbQVE4bVYuFNKpujcH9QJu/a9mdGp3fF9kg==" hashValue="MFKp74U9udb4AchDLbp1LaHqjH+qIxFmzBIodFA71V8VP8mKx/lhHVs1wQNYDUXWxrCFGfCow36WZ7DXUemMNg==" algorithmName="SHA-512" password="EEA3"/>
  <autoFilter ref="C78:K14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39.75" customHeight="1">
      <c r="B7" s="22"/>
      <c r="E7" s="136" t="str">
        <f>'Rekapitulace stavby'!K6</f>
        <v>STAVEBNÍ ÚPRAVY A ZMĚNA UŽÍVÁNÍ - ORDINACE PRAKTICKÉHO LÉKAŘE V DOMĚ PRO SENIORY ČP. 2031 ŽIŽKOVA, TURNOV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1578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20. 12. 2023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ROUND(J82,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ROUND((SUM(BE82:BE127)),  2)</f>
        <v>0</v>
      </c>
      <c r="G33" s="40"/>
      <c r="H33" s="40"/>
      <c r="I33" s="151">
        <v>0.20999999999999999</v>
      </c>
      <c r="J33" s="150">
        <f>ROUND(((SUM(BE82:BE127))*I33),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ROUND((SUM(BF82:BF127)),  2)</f>
        <v>0</v>
      </c>
      <c r="G34" s="40"/>
      <c r="H34" s="40"/>
      <c r="I34" s="151">
        <v>0.14999999999999999</v>
      </c>
      <c r="J34" s="150">
        <f>ROUND(((SUM(BF82:BF127))*I34),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ROUND((SUM(BG82:BG127)),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ROUND((SUM(BH82:BH127)),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ROUND((SUM(BI82:BI127)),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39.75" customHeight="1">
      <c r="A48" s="40"/>
      <c r="B48" s="41"/>
      <c r="C48" s="42"/>
      <c r="D48" s="42"/>
      <c r="E48" s="163" t="str">
        <f>E7</f>
        <v>STAVEBNÍ ÚPRAVY A ZMĚNA UŽÍVÁNÍ - ORDINACE PRAKTICKÉHO LÉKAŘE V DOMĚ PRO SENIORY ČP. 2031 ŽIŽKOVA, TURNOV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VZT - Vzduchotechnika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p.č. 865/3 v k.ú. Turnov</v>
      </c>
      <c r="G52" s="42"/>
      <c r="H52" s="42"/>
      <c r="I52" s="34" t="s">
        <v>23</v>
      </c>
      <c r="J52" s="74" t="str">
        <f>IF(J12="","",J12)</f>
        <v>20. 12. 2023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131</v>
      </c>
      <c r="D57" s="165"/>
      <c r="E57" s="165"/>
      <c r="F57" s="165"/>
      <c r="G57" s="165"/>
      <c r="H57" s="165"/>
      <c r="I57" s="165"/>
      <c r="J57" s="166" t="s">
        <v>132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133</v>
      </c>
    </row>
    <row r="60" s="9" customFormat="1" ht="24.96" customHeight="1">
      <c r="A60" s="9"/>
      <c r="B60" s="168"/>
      <c r="C60" s="169"/>
      <c r="D60" s="170" t="s">
        <v>1579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1580</v>
      </c>
      <c r="E61" s="171"/>
      <c r="F61" s="171"/>
      <c r="G61" s="171"/>
      <c r="H61" s="171"/>
      <c r="I61" s="171"/>
      <c r="J61" s="172">
        <f>J88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1581</v>
      </c>
      <c r="E62" s="171"/>
      <c r="F62" s="171"/>
      <c r="G62" s="171"/>
      <c r="H62" s="171"/>
      <c r="I62" s="171"/>
      <c r="J62" s="172">
        <f>J114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155</v>
      </c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39.75" customHeight="1">
      <c r="A72" s="40"/>
      <c r="B72" s="41"/>
      <c r="C72" s="42"/>
      <c r="D72" s="42"/>
      <c r="E72" s="163" t="str">
        <f>E7</f>
        <v>STAVEBNÍ ÚPRAVY A ZMĚNA UŽÍVÁNÍ - ORDINACE PRAKTICKÉHO LÉKAŘE V DOMĚ PRO SENIORY ČP. 2031 ŽIŽKOVA, TURNOV</v>
      </c>
      <c r="F72" s="34"/>
      <c r="G72" s="34"/>
      <c r="H72" s="34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VZT - Vzduchotechnika</v>
      </c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na p.č. 865/3 v k.ú. Turnov</v>
      </c>
      <c r="G76" s="42"/>
      <c r="H76" s="42"/>
      <c r="I76" s="34" t="s">
        <v>23</v>
      </c>
      <c r="J76" s="74" t="str">
        <f>IF(J12="","",J12)</f>
        <v>20. 12. 2023</v>
      </c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Město Turnov</v>
      </c>
      <c r="G78" s="42"/>
      <c r="H78" s="42"/>
      <c r="I78" s="34" t="s">
        <v>32</v>
      </c>
      <c r="J78" s="38" t="str">
        <f>E21</f>
        <v>ACTIV Projekce, s.r.o.</v>
      </c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 xml:space="preserve"> 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0"/>
      <c r="B81" s="181"/>
      <c r="C81" s="182" t="s">
        <v>156</v>
      </c>
      <c r="D81" s="183" t="s">
        <v>59</v>
      </c>
      <c r="E81" s="183" t="s">
        <v>55</v>
      </c>
      <c r="F81" s="183" t="s">
        <v>56</v>
      </c>
      <c r="G81" s="183" t="s">
        <v>157</v>
      </c>
      <c r="H81" s="183" t="s">
        <v>158</v>
      </c>
      <c r="I81" s="183" t="s">
        <v>159</v>
      </c>
      <c r="J81" s="183" t="s">
        <v>132</v>
      </c>
      <c r="K81" s="184" t="s">
        <v>160</v>
      </c>
      <c r="L81" s="185"/>
      <c r="M81" s="94" t="s">
        <v>19</v>
      </c>
      <c r="N81" s="95" t="s">
        <v>44</v>
      </c>
      <c r="O81" s="95" t="s">
        <v>161</v>
      </c>
      <c r="P81" s="95" t="s">
        <v>162</v>
      </c>
      <c r="Q81" s="95" t="s">
        <v>163</v>
      </c>
      <c r="R81" s="95" t="s">
        <v>164</v>
      </c>
      <c r="S81" s="95" t="s">
        <v>165</v>
      </c>
      <c r="T81" s="96" t="s">
        <v>166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0"/>
      <c r="B82" s="41"/>
      <c r="C82" s="101" t="s">
        <v>167</v>
      </c>
      <c r="D82" s="42"/>
      <c r="E82" s="42"/>
      <c r="F82" s="42"/>
      <c r="G82" s="42"/>
      <c r="H82" s="42"/>
      <c r="I82" s="42"/>
      <c r="J82" s="186">
        <f>BK82</f>
        <v>0</v>
      </c>
      <c r="K82" s="42"/>
      <c r="L82" s="46"/>
      <c r="M82" s="97"/>
      <c r="N82" s="187"/>
      <c r="O82" s="98"/>
      <c r="P82" s="188">
        <f>P83+P88+P114</f>
        <v>0</v>
      </c>
      <c r="Q82" s="98"/>
      <c r="R82" s="188">
        <f>R83+R88+R114</f>
        <v>0</v>
      </c>
      <c r="S82" s="98"/>
      <c r="T82" s="189">
        <f>T83+T88+T114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133</v>
      </c>
      <c r="BK82" s="190">
        <f>BK83+BK88+BK114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1582</v>
      </c>
      <c r="F83" s="194" t="s">
        <v>1583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SUM(P84:P87)</f>
        <v>0</v>
      </c>
      <c r="Q83" s="199"/>
      <c r="R83" s="200">
        <f>SUM(R84:R87)</f>
        <v>0</v>
      </c>
      <c r="S83" s="199"/>
      <c r="T83" s="201">
        <f>SUM(T84:T87)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82</v>
      </c>
      <c r="AT83" s="203" t="s">
        <v>73</v>
      </c>
      <c r="AU83" s="203" t="s">
        <v>74</v>
      </c>
      <c r="AY83" s="202" t="s">
        <v>170</v>
      </c>
      <c r="BK83" s="204">
        <f>SUM(BK84:BK87)</f>
        <v>0</v>
      </c>
    </row>
    <row r="84" s="2" customFormat="1" ht="33" customHeight="1">
      <c r="A84" s="40"/>
      <c r="B84" s="41"/>
      <c r="C84" s="207" t="s">
        <v>74</v>
      </c>
      <c r="D84" s="207" t="s">
        <v>173</v>
      </c>
      <c r="E84" s="208" t="s">
        <v>1584</v>
      </c>
      <c r="F84" s="209" t="s">
        <v>1585</v>
      </c>
      <c r="G84" s="210" t="s">
        <v>998</v>
      </c>
      <c r="H84" s="211">
        <v>1</v>
      </c>
      <c r="I84" s="212"/>
      <c r="J84" s="213">
        <f>ROUND(I84*H84,2)</f>
        <v>0</v>
      </c>
      <c r="K84" s="209" t="s">
        <v>19</v>
      </c>
      <c r="L84" s="46"/>
      <c r="M84" s="214" t="s">
        <v>19</v>
      </c>
      <c r="N84" s="215" t="s">
        <v>45</v>
      </c>
      <c r="O84" s="86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8" t="s">
        <v>177</v>
      </c>
      <c r="AT84" s="218" t="s">
        <v>173</v>
      </c>
      <c r="AU84" s="218" t="s">
        <v>82</v>
      </c>
      <c r="AY84" s="19" t="s">
        <v>170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9" t="s">
        <v>82</v>
      </c>
      <c r="BK84" s="219">
        <f>ROUND(I84*H84,2)</f>
        <v>0</v>
      </c>
      <c r="BL84" s="19" t="s">
        <v>177</v>
      </c>
      <c r="BM84" s="218" t="s">
        <v>84</v>
      </c>
    </row>
    <row r="85" s="2" customFormat="1" ht="24.15" customHeight="1">
      <c r="A85" s="40"/>
      <c r="B85" s="41"/>
      <c r="C85" s="207" t="s">
        <v>74</v>
      </c>
      <c r="D85" s="207" t="s">
        <v>173</v>
      </c>
      <c r="E85" s="208" t="s">
        <v>1586</v>
      </c>
      <c r="F85" s="209" t="s">
        <v>1587</v>
      </c>
      <c r="G85" s="210" t="s">
        <v>998</v>
      </c>
      <c r="H85" s="211">
        <v>1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45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177</v>
      </c>
      <c r="AT85" s="218" t="s">
        <v>173</v>
      </c>
      <c r="AU85" s="218" t="s">
        <v>82</v>
      </c>
      <c r="AY85" s="19" t="s">
        <v>170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82</v>
      </c>
      <c r="BK85" s="219">
        <f>ROUND(I85*H85,2)</f>
        <v>0</v>
      </c>
      <c r="BL85" s="19" t="s">
        <v>177</v>
      </c>
      <c r="BM85" s="218" t="s">
        <v>177</v>
      </c>
    </row>
    <row r="86" s="2" customFormat="1" ht="16.5" customHeight="1">
      <c r="A86" s="40"/>
      <c r="B86" s="41"/>
      <c r="C86" s="207" t="s">
        <v>74</v>
      </c>
      <c r="D86" s="207" t="s">
        <v>173</v>
      </c>
      <c r="E86" s="208" t="s">
        <v>1588</v>
      </c>
      <c r="F86" s="209" t="s">
        <v>1589</v>
      </c>
      <c r="G86" s="210" t="s">
        <v>998</v>
      </c>
      <c r="H86" s="211">
        <v>1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45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177</v>
      </c>
      <c r="AT86" s="218" t="s">
        <v>173</v>
      </c>
      <c r="AU86" s="218" t="s">
        <v>82</v>
      </c>
      <c r="AY86" s="19" t="s">
        <v>170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82</v>
      </c>
      <c r="BK86" s="219">
        <f>ROUND(I86*H86,2)</f>
        <v>0</v>
      </c>
      <c r="BL86" s="19" t="s">
        <v>177</v>
      </c>
      <c r="BM86" s="218" t="s">
        <v>185</v>
      </c>
    </row>
    <row r="87" s="2" customFormat="1" ht="16.5" customHeight="1">
      <c r="A87" s="40"/>
      <c r="B87" s="41"/>
      <c r="C87" s="207" t="s">
        <v>74</v>
      </c>
      <c r="D87" s="207" t="s">
        <v>173</v>
      </c>
      <c r="E87" s="208" t="s">
        <v>1590</v>
      </c>
      <c r="F87" s="209" t="s">
        <v>1591</v>
      </c>
      <c r="G87" s="210" t="s">
        <v>1592</v>
      </c>
      <c r="H87" s="211">
        <v>4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177</v>
      </c>
      <c r="AT87" s="218" t="s">
        <v>173</v>
      </c>
      <c r="AU87" s="218" t="s">
        <v>82</v>
      </c>
      <c r="AY87" s="19" t="s">
        <v>170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177</v>
      </c>
      <c r="BM87" s="218" t="s">
        <v>244</v>
      </c>
    </row>
    <row r="88" s="12" customFormat="1" ht="25.92" customHeight="1">
      <c r="A88" s="12"/>
      <c r="B88" s="191"/>
      <c r="C88" s="192"/>
      <c r="D88" s="193" t="s">
        <v>73</v>
      </c>
      <c r="E88" s="194" t="s">
        <v>1593</v>
      </c>
      <c r="F88" s="194" t="s">
        <v>1594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SUM(P89:P113)</f>
        <v>0</v>
      </c>
      <c r="Q88" s="199"/>
      <c r="R88" s="200">
        <f>SUM(R89:R113)</f>
        <v>0</v>
      </c>
      <c r="S88" s="199"/>
      <c r="T88" s="201">
        <f>SUM(T89:T113)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74</v>
      </c>
      <c r="AY88" s="202" t="s">
        <v>170</v>
      </c>
      <c r="BK88" s="204">
        <f>SUM(BK89:BK113)</f>
        <v>0</v>
      </c>
    </row>
    <row r="89" s="2" customFormat="1" ht="44.25" customHeight="1">
      <c r="A89" s="40"/>
      <c r="B89" s="41"/>
      <c r="C89" s="207" t="s">
        <v>82</v>
      </c>
      <c r="D89" s="207" t="s">
        <v>173</v>
      </c>
      <c r="E89" s="208" t="s">
        <v>1595</v>
      </c>
      <c r="F89" s="209" t="s">
        <v>1596</v>
      </c>
      <c r="G89" s="210" t="s">
        <v>998</v>
      </c>
      <c r="H89" s="211">
        <v>1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177</v>
      </c>
      <c r="AT89" s="218" t="s">
        <v>173</v>
      </c>
      <c r="AU89" s="218" t="s">
        <v>82</v>
      </c>
      <c r="AY89" s="19" t="s">
        <v>170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177</v>
      </c>
      <c r="BM89" s="218" t="s">
        <v>263</v>
      </c>
    </row>
    <row r="90" s="2" customFormat="1" ht="16.5" customHeight="1">
      <c r="A90" s="40"/>
      <c r="B90" s="41"/>
      <c r="C90" s="207" t="s">
        <v>74</v>
      </c>
      <c r="D90" s="207" t="s">
        <v>173</v>
      </c>
      <c r="E90" s="208" t="s">
        <v>1597</v>
      </c>
      <c r="F90" s="209" t="s">
        <v>1598</v>
      </c>
      <c r="G90" s="210" t="s">
        <v>998</v>
      </c>
      <c r="H90" s="211">
        <v>1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177</v>
      </c>
      <c r="AT90" s="218" t="s">
        <v>173</v>
      </c>
      <c r="AU90" s="218" t="s">
        <v>82</v>
      </c>
      <c r="AY90" s="19" t="s">
        <v>170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177</v>
      </c>
      <c r="BM90" s="218" t="s">
        <v>283</v>
      </c>
    </row>
    <row r="91" s="2" customFormat="1" ht="16.5" customHeight="1">
      <c r="A91" s="40"/>
      <c r="B91" s="41"/>
      <c r="C91" s="207" t="s">
        <v>74</v>
      </c>
      <c r="D91" s="207" t="s">
        <v>173</v>
      </c>
      <c r="E91" s="208" t="s">
        <v>1599</v>
      </c>
      <c r="F91" s="209" t="s">
        <v>1600</v>
      </c>
      <c r="G91" s="210" t="s">
        <v>998</v>
      </c>
      <c r="H91" s="211">
        <v>1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177</v>
      </c>
      <c r="AT91" s="218" t="s">
        <v>173</v>
      </c>
      <c r="AU91" s="218" t="s">
        <v>82</v>
      </c>
      <c r="AY91" s="19" t="s">
        <v>170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177</v>
      </c>
      <c r="BM91" s="218" t="s">
        <v>310</v>
      </c>
    </row>
    <row r="92" s="2" customFormat="1" ht="44.25" customHeight="1">
      <c r="A92" s="40"/>
      <c r="B92" s="41"/>
      <c r="C92" s="207" t="s">
        <v>84</v>
      </c>
      <c r="D92" s="207" t="s">
        <v>173</v>
      </c>
      <c r="E92" s="208" t="s">
        <v>1601</v>
      </c>
      <c r="F92" s="209" t="s">
        <v>1602</v>
      </c>
      <c r="G92" s="210" t="s">
        <v>998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177</v>
      </c>
      <c r="AT92" s="218" t="s">
        <v>173</v>
      </c>
      <c r="AU92" s="218" t="s">
        <v>82</v>
      </c>
      <c r="AY92" s="19" t="s">
        <v>170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177</v>
      </c>
      <c r="BM92" s="218" t="s">
        <v>320</v>
      </c>
    </row>
    <row r="93" s="2" customFormat="1" ht="24.15" customHeight="1">
      <c r="A93" s="40"/>
      <c r="B93" s="41"/>
      <c r="C93" s="207" t="s">
        <v>74</v>
      </c>
      <c r="D93" s="207" t="s">
        <v>173</v>
      </c>
      <c r="E93" s="208" t="s">
        <v>1603</v>
      </c>
      <c r="F93" s="209" t="s">
        <v>1604</v>
      </c>
      <c r="G93" s="210" t="s">
        <v>998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45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177</v>
      </c>
      <c r="AT93" s="218" t="s">
        <v>173</v>
      </c>
      <c r="AU93" s="218" t="s">
        <v>82</v>
      </c>
      <c r="AY93" s="19" t="s">
        <v>170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177</v>
      </c>
      <c r="BM93" s="218" t="s">
        <v>332</v>
      </c>
    </row>
    <row r="94" s="2" customFormat="1" ht="16.5" customHeight="1">
      <c r="A94" s="40"/>
      <c r="B94" s="41"/>
      <c r="C94" s="207" t="s">
        <v>74</v>
      </c>
      <c r="D94" s="207" t="s">
        <v>173</v>
      </c>
      <c r="E94" s="208" t="s">
        <v>1605</v>
      </c>
      <c r="F94" s="209" t="s">
        <v>1600</v>
      </c>
      <c r="G94" s="210" t="s">
        <v>998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177</v>
      </c>
      <c r="AT94" s="218" t="s">
        <v>173</v>
      </c>
      <c r="AU94" s="218" t="s">
        <v>82</v>
      </c>
      <c r="AY94" s="19" t="s">
        <v>170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177</v>
      </c>
      <c r="BM94" s="218" t="s">
        <v>348</v>
      </c>
    </row>
    <row r="95" s="2" customFormat="1" ht="37.8" customHeight="1">
      <c r="A95" s="40"/>
      <c r="B95" s="41"/>
      <c r="C95" s="207" t="s">
        <v>177</v>
      </c>
      <c r="D95" s="207" t="s">
        <v>173</v>
      </c>
      <c r="E95" s="208" t="s">
        <v>1606</v>
      </c>
      <c r="F95" s="209" t="s">
        <v>1607</v>
      </c>
      <c r="G95" s="210" t="s">
        <v>998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177</v>
      </c>
      <c r="AT95" s="218" t="s">
        <v>173</v>
      </c>
      <c r="AU95" s="218" t="s">
        <v>82</v>
      </c>
      <c r="AY95" s="19" t="s">
        <v>170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177</v>
      </c>
      <c r="BM95" s="218" t="s">
        <v>363</v>
      </c>
    </row>
    <row r="96" s="2" customFormat="1" ht="37.8" customHeight="1">
      <c r="A96" s="40"/>
      <c r="B96" s="41"/>
      <c r="C96" s="207" t="s">
        <v>221</v>
      </c>
      <c r="D96" s="207" t="s">
        <v>173</v>
      </c>
      <c r="E96" s="208" t="s">
        <v>1608</v>
      </c>
      <c r="F96" s="209" t="s">
        <v>1609</v>
      </c>
      <c r="G96" s="210" t="s">
        <v>998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177</v>
      </c>
      <c r="AT96" s="218" t="s">
        <v>173</v>
      </c>
      <c r="AU96" s="218" t="s">
        <v>82</v>
      </c>
      <c r="AY96" s="19" t="s">
        <v>170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177</v>
      </c>
      <c r="BM96" s="218" t="s">
        <v>373</v>
      </c>
    </row>
    <row r="97" s="2" customFormat="1" ht="37.8" customHeight="1">
      <c r="A97" s="40"/>
      <c r="B97" s="41"/>
      <c r="C97" s="207" t="s">
        <v>185</v>
      </c>
      <c r="D97" s="207" t="s">
        <v>173</v>
      </c>
      <c r="E97" s="208" t="s">
        <v>1610</v>
      </c>
      <c r="F97" s="209" t="s">
        <v>1611</v>
      </c>
      <c r="G97" s="210" t="s">
        <v>998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177</v>
      </c>
      <c r="AT97" s="218" t="s">
        <v>173</v>
      </c>
      <c r="AU97" s="218" t="s">
        <v>82</v>
      </c>
      <c r="AY97" s="19" t="s">
        <v>170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177</v>
      </c>
      <c r="BM97" s="218" t="s">
        <v>388</v>
      </c>
    </row>
    <row r="98" s="2" customFormat="1" ht="37.8" customHeight="1">
      <c r="A98" s="40"/>
      <c r="B98" s="41"/>
      <c r="C98" s="207" t="s">
        <v>233</v>
      </c>
      <c r="D98" s="207" t="s">
        <v>173</v>
      </c>
      <c r="E98" s="208" t="s">
        <v>1612</v>
      </c>
      <c r="F98" s="209" t="s">
        <v>1613</v>
      </c>
      <c r="G98" s="210" t="s">
        <v>998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45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177</v>
      </c>
      <c r="AT98" s="218" t="s">
        <v>173</v>
      </c>
      <c r="AU98" s="218" t="s">
        <v>82</v>
      </c>
      <c r="AY98" s="19" t="s">
        <v>170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82</v>
      </c>
      <c r="BK98" s="219">
        <f>ROUND(I98*H98,2)</f>
        <v>0</v>
      </c>
      <c r="BL98" s="19" t="s">
        <v>177</v>
      </c>
      <c r="BM98" s="218" t="s">
        <v>402</v>
      </c>
    </row>
    <row r="99" s="2" customFormat="1" ht="37.8" customHeight="1">
      <c r="A99" s="40"/>
      <c r="B99" s="41"/>
      <c r="C99" s="207" t="s">
        <v>244</v>
      </c>
      <c r="D99" s="207" t="s">
        <v>173</v>
      </c>
      <c r="E99" s="208" t="s">
        <v>1614</v>
      </c>
      <c r="F99" s="209" t="s">
        <v>1615</v>
      </c>
      <c r="G99" s="210" t="s">
        <v>998</v>
      </c>
      <c r="H99" s="211">
        <v>1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177</v>
      </c>
      <c r="AT99" s="218" t="s">
        <v>173</v>
      </c>
      <c r="AU99" s="218" t="s">
        <v>82</v>
      </c>
      <c r="AY99" s="19" t="s">
        <v>170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177</v>
      </c>
      <c r="BM99" s="218" t="s">
        <v>413</v>
      </c>
    </row>
    <row r="100" s="2" customFormat="1" ht="49.05" customHeight="1">
      <c r="A100" s="40"/>
      <c r="B100" s="41"/>
      <c r="C100" s="207" t="s">
        <v>252</v>
      </c>
      <c r="D100" s="207" t="s">
        <v>173</v>
      </c>
      <c r="E100" s="208" t="s">
        <v>1616</v>
      </c>
      <c r="F100" s="209" t="s">
        <v>1617</v>
      </c>
      <c r="G100" s="210" t="s">
        <v>998</v>
      </c>
      <c r="H100" s="211">
        <v>1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177</v>
      </c>
      <c r="AT100" s="218" t="s">
        <v>173</v>
      </c>
      <c r="AU100" s="218" t="s">
        <v>82</v>
      </c>
      <c r="AY100" s="19" t="s">
        <v>170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177</v>
      </c>
      <c r="BM100" s="218" t="s">
        <v>428</v>
      </c>
    </row>
    <row r="101" s="2" customFormat="1" ht="55.5" customHeight="1">
      <c r="A101" s="40"/>
      <c r="B101" s="41"/>
      <c r="C101" s="207" t="s">
        <v>263</v>
      </c>
      <c r="D101" s="207" t="s">
        <v>173</v>
      </c>
      <c r="E101" s="208" t="s">
        <v>1618</v>
      </c>
      <c r="F101" s="209" t="s">
        <v>1619</v>
      </c>
      <c r="G101" s="210" t="s">
        <v>998</v>
      </c>
      <c r="H101" s="211">
        <v>1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177</v>
      </c>
      <c r="AT101" s="218" t="s">
        <v>173</v>
      </c>
      <c r="AU101" s="218" t="s">
        <v>82</v>
      </c>
      <c r="AY101" s="19" t="s">
        <v>170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177</v>
      </c>
      <c r="BM101" s="218" t="s">
        <v>437</v>
      </c>
    </row>
    <row r="102" s="2" customFormat="1" ht="37.8" customHeight="1">
      <c r="A102" s="40"/>
      <c r="B102" s="41"/>
      <c r="C102" s="207" t="s">
        <v>74</v>
      </c>
      <c r="D102" s="207" t="s">
        <v>173</v>
      </c>
      <c r="E102" s="208" t="s">
        <v>1620</v>
      </c>
      <c r="F102" s="209" t="s">
        <v>1621</v>
      </c>
      <c r="G102" s="210" t="s">
        <v>998</v>
      </c>
      <c r="H102" s="211">
        <v>1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177</v>
      </c>
      <c r="AT102" s="218" t="s">
        <v>173</v>
      </c>
      <c r="AU102" s="218" t="s">
        <v>82</v>
      </c>
      <c r="AY102" s="19" t="s">
        <v>170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177</v>
      </c>
      <c r="BM102" s="218" t="s">
        <v>446</v>
      </c>
    </row>
    <row r="103" s="2" customFormat="1" ht="16.5" customHeight="1">
      <c r="A103" s="40"/>
      <c r="B103" s="41"/>
      <c r="C103" s="207" t="s">
        <v>74</v>
      </c>
      <c r="D103" s="207" t="s">
        <v>173</v>
      </c>
      <c r="E103" s="208" t="s">
        <v>1622</v>
      </c>
      <c r="F103" s="209" t="s">
        <v>1623</v>
      </c>
      <c r="G103" s="210" t="s">
        <v>1624</v>
      </c>
      <c r="H103" s="211">
        <v>10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177</v>
      </c>
      <c r="AT103" s="218" t="s">
        <v>173</v>
      </c>
      <c r="AU103" s="218" t="s">
        <v>82</v>
      </c>
      <c r="AY103" s="19" t="s">
        <v>170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177</v>
      </c>
      <c r="BM103" s="218" t="s">
        <v>459</v>
      </c>
    </row>
    <row r="104" s="2" customFormat="1" ht="16.5" customHeight="1">
      <c r="A104" s="40"/>
      <c r="B104" s="41"/>
      <c r="C104" s="207" t="s">
        <v>74</v>
      </c>
      <c r="D104" s="207" t="s">
        <v>173</v>
      </c>
      <c r="E104" s="208" t="s">
        <v>1625</v>
      </c>
      <c r="F104" s="209" t="s">
        <v>1626</v>
      </c>
      <c r="G104" s="210" t="s">
        <v>1624</v>
      </c>
      <c r="H104" s="211">
        <v>15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177</v>
      </c>
      <c r="AT104" s="218" t="s">
        <v>173</v>
      </c>
      <c r="AU104" s="218" t="s">
        <v>82</v>
      </c>
      <c r="AY104" s="19" t="s">
        <v>170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177</v>
      </c>
      <c r="BM104" s="218" t="s">
        <v>472</v>
      </c>
    </row>
    <row r="105" s="2" customFormat="1" ht="16.5" customHeight="1">
      <c r="A105" s="40"/>
      <c r="B105" s="41"/>
      <c r="C105" s="207" t="s">
        <v>74</v>
      </c>
      <c r="D105" s="207" t="s">
        <v>173</v>
      </c>
      <c r="E105" s="208" t="s">
        <v>1627</v>
      </c>
      <c r="F105" s="209" t="s">
        <v>1623</v>
      </c>
      <c r="G105" s="210" t="s">
        <v>1624</v>
      </c>
      <c r="H105" s="211">
        <v>1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177</v>
      </c>
      <c r="AT105" s="218" t="s">
        <v>173</v>
      </c>
      <c r="AU105" s="218" t="s">
        <v>82</v>
      </c>
      <c r="AY105" s="19" t="s">
        <v>170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177</v>
      </c>
      <c r="BM105" s="218" t="s">
        <v>483</v>
      </c>
    </row>
    <row r="106" s="2" customFormat="1" ht="16.5" customHeight="1">
      <c r="A106" s="40"/>
      <c r="B106" s="41"/>
      <c r="C106" s="207" t="s">
        <v>74</v>
      </c>
      <c r="D106" s="207" t="s">
        <v>173</v>
      </c>
      <c r="E106" s="208" t="s">
        <v>1628</v>
      </c>
      <c r="F106" s="209" t="s">
        <v>1626</v>
      </c>
      <c r="G106" s="210" t="s">
        <v>1624</v>
      </c>
      <c r="H106" s="211">
        <v>2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177</v>
      </c>
      <c r="AT106" s="218" t="s">
        <v>173</v>
      </c>
      <c r="AU106" s="218" t="s">
        <v>82</v>
      </c>
      <c r="AY106" s="19" t="s">
        <v>170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177</v>
      </c>
      <c r="BM106" s="218" t="s">
        <v>494</v>
      </c>
    </row>
    <row r="107" s="2" customFormat="1" ht="24.15" customHeight="1">
      <c r="A107" s="40"/>
      <c r="B107" s="41"/>
      <c r="C107" s="207" t="s">
        <v>74</v>
      </c>
      <c r="D107" s="207" t="s">
        <v>173</v>
      </c>
      <c r="E107" s="208" t="s">
        <v>1629</v>
      </c>
      <c r="F107" s="209" t="s">
        <v>1630</v>
      </c>
      <c r="G107" s="210" t="s">
        <v>99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177</v>
      </c>
      <c r="AT107" s="218" t="s">
        <v>173</v>
      </c>
      <c r="AU107" s="218" t="s">
        <v>82</v>
      </c>
      <c r="AY107" s="19" t="s">
        <v>170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177</v>
      </c>
      <c r="BM107" s="218" t="s">
        <v>510</v>
      </c>
    </row>
    <row r="108" s="2" customFormat="1" ht="16.5" customHeight="1">
      <c r="A108" s="40"/>
      <c r="B108" s="41"/>
      <c r="C108" s="207" t="s">
        <v>74</v>
      </c>
      <c r="D108" s="207" t="s">
        <v>173</v>
      </c>
      <c r="E108" s="208" t="s">
        <v>1631</v>
      </c>
      <c r="F108" s="209" t="s">
        <v>1632</v>
      </c>
      <c r="G108" s="210" t="s">
        <v>998</v>
      </c>
      <c r="H108" s="211">
        <v>1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45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177</v>
      </c>
      <c r="AT108" s="218" t="s">
        <v>173</v>
      </c>
      <c r="AU108" s="218" t="s">
        <v>82</v>
      </c>
      <c r="AY108" s="19" t="s">
        <v>170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177</v>
      </c>
      <c r="BM108" s="218" t="s">
        <v>525</v>
      </c>
    </row>
    <row r="109" s="2" customFormat="1" ht="24.15" customHeight="1">
      <c r="A109" s="40"/>
      <c r="B109" s="41"/>
      <c r="C109" s="207" t="s">
        <v>74</v>
      </c>
      <c r="D109" s="207" t="s">
        <v>173</v>
      </c>
      <c r="E109" s="208" t="s">
        <v>1633</v>
      </c>
      <c r="F109" s="209" t="s">
        <v>1634</v>
      </c>
      <c r="G109" s="210" t="s">
        <v>99</v>
      </c>
      <c r="H109" s="211">
        <v>2</v>
      </c>
      <c r="I109" s="212"/>
      <c r="J109" s="213">
        <f>ROUND(I109*H109,2)</f>
        <v>0</v>
      </c>
      <c r="K109" s="209" t="s">
        <v>19</v>
      </c>
      <c r="L109" s="46"/>
      <c r="M109" s="214" t="s">
        <v>19</v>
      </c>
      <c r="N109" s="215" t="s">
        <v>45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177</v>
      </c>
      <c r="AT109" s="218" t="s">
        <v>173</v>
      </c>
      <c r="AU109" s="218" t="s">
        <v>82</v>
      </c>
      <c r="AY109" s="19" t="s">
        <v>170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82</v>
      </c>
      <c r="BK109" s="219">
        <f>ROUND(I109*H109,2)</f>
        <v>0</v>
      </c>
      <c r="BL109" s="19" t="s">
        <v>177</v>
      </c>
      <c r="BM109" s="218" t="s">
        <v>539</v>
      </c>
    </row>
    <row r="110" s="2" customFormat="1" ht="24.15" customHeight="1">
      <c r="A110" s="40"/>
      <c r="B110" s="41"/>
      <c r="C110" s="207" t="s">
        <v>74</v>
      </c>
      <c r="D110" s="207" t="s">
        <v>173</v>
      </c>
      <c r="E110" s="208" t="s">
        <v>1635</v>
      </c>
      <c r="F110" s="209" t="s">
        <v>1636</v>
      </c>
      <c r="G110" s="210" t="s">
        <v>1592</v>
      </c>
      <c r="H110" s="211">
        <v>30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177</v>
      </c>
      <c r="AT110" s="218" t="s">
        <v>173</v>
      </c>
      <c r="AU110" s="218" t="s">
        <v>82</v>
      </c>
      <c r="AY110" s="19" t="s">
        <v>170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177</v>
      </c>
      <c r="BM110" s="218" t="s">
        <v>555</v>
      </c>
    </row>
    <row r="111" s="2" customFormat="1" ht="21.75" customHeight="1">
      <c r="A111" s="40"/>
      <c r="B111" s="41"/>
      <c r="C111" s="207" t="s">
        <v>74</v>
      </c>
      <c r="D111" s="207" t="s">
        <v>173</v>
      </c>
      <c r="E111" s="208" t="s">
        <v>1637</v>
      </c>
      <c r="F111" s="209" t="s">
        <v>1638</v>
      </c>
      <c r="G111" s="210" t="s">
        <v>998</v>
      </c>
      <c r="H111" s="211">
        <v>1</v>
      </c>
      <c r="I111" s="212"/>
      <c r="J111" s="213">
        <f>ROUND(I111*H111,2)</f>
        <v>0</v>
      </c>
      <c r="K111" s="209" t="s">
        <v>19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177</v>
      </c>
      <c r="AT111" s="218" t="s">
        <v>173</v>
      </c>
      <c r="AU111" s="218" t="s">
        <v>82</v>
      </c>
      <c r="AY111" s="19" t="s">
        <v>170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177</v>
      </c>
      <c r="BM111" s="218" t="s">
        <v>568</v>
      </c>
    </row>
    <row r="112" s="2" customFormat="1" ht="16.5" customHeight="1">
      <c r="A112" s="40"/>
      <c r="B112" s="41"/>
      <c r="C112" s="207" t="s">
        <v>74</v>
      </c>
      <c r="D112" s="207" t="s">
        <v>173</v>
      </c>
      <c r="E112" s="208" t="s">
        <v>1639</v>
      </c>
      <c r="F112" s="209" t="s">
        <v>1640</v>
      </c>
      <c r="G112" s="210" t="s">
        <v>998</v>
      </c>
      <c r="H112" s="211">
        <v>1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45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177</v>
      </c>
      <c r="AT112" s="218" t="s">
        <v>173</v>
      </c>
      <c r="AU112" s="218" t="s">
        <v>82</v>
      </c>
      <c r="AY112" s="19" t="s">
        <v>170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177</v>
      </c>
      <c r="BM112" s="218" t="s">
        <v>579</v>
      </c>
    </row>
    <row r="113" s="2" customFormat="1" ht="24.15" customHeight="1">
      <c r="A113" s="40"/>
      <c r="B113" s="41"/>
      <c r="C113" s="207" t="s">
        <v>74</v>
      </c>
      <c r="D113" s="207" t="s">
        <v>173</v>
      </c>
      <c r="E113" s="208" t="s">
        <v>1641</v>
      </c>
      <c r="F113" s="209" t="s">
        <v>1642</v>
      </c>
      <c r="G113" s="210" t="s">
        <v>998</v>
      </c>
      <c r="H113" s="211">
        <v>1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177</v>
      </c>
      <c r="AT113" s="218" t="s">
        <v>173</v>
      </c>
      <c r="AU113" s="218" t="s">
        <v>82</v>
      </c>
      <c r="AY113" s="19" t="s">
        <v>170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177</v>
      </c>
      <c r="BM113" s="218" t="s">
        <v>591</v>
      </c>
    </row>
    <row r="114" s="12" customFormat="1" ht="25.92" customHeight="1">
      <c r="A114" s="12"/>
      <c r="B114" s="191"/>
      <c r="C114" s="192"/>
      <c r="D114" s="193" t="s">
        <v>73</v>
      </c>
      <c r="E114" s="194" t="s">
        <v>1643</v>
      </c>
      <c r="F114" s="194" t="s">
        <v>1644</v>
      </c>
      <c r="G114" s="192"/>
      <c r="H114" s="192"/>
      <c r="I114" s="195"/>
      <c r="J114" s="196">
        <f>BK114</f>
        <v>0</v>
      </c>
      <c r="K114" s="192"/>
      <c r="L114" s="197"/>
      <c r="M114" s="198"/>
      <c r="N114" s="199"/>
      <c r="O114" s="199"/>
      <c r="P114" s="200">
        <f>SUM(P115:P127)</f>
        <v>0</v>
      </c>
      <c r="Q114" s="199"/>
      <c r="R114" s="200">
        <f>SUM(R115:R127)</f>
        <v>0</v>
      </c>
      <c r="S114" s="199"/>
      <c r="T114" s="201">
        <f>SUM(T115:T127)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82</v>
      </c>
      <c r="AT114" s="203" t="s">
        <v>73</v>
      </c>
      <c r="AU114" s="203" t="s">
        <v>74</v>
      </c>
      <c r="AY114" s="202" t="s">
        <v>170</v>
      </c>
      <c r="BK114" s="204">
        <f>SUM(BK115:BK127)</f>
        <v>0</v>
      </c>
    </row>
    <row r="115" s="2" customFormat="1" ht="16.5" customHeight="1">
      <c r="A115" s="40"/>
      <c r="B115" s="41"/>
      <c r="C115" s="207" t="s">
        <v>74</v>
      </c>
      <c r="D115" s="207" t="s">
        <v>173</v>
      </c>
      <c r="E115" s="208" t="s">
        <v>1645</v>
      </c>
      <c r="F115" s="209" t="s">
        <v>1646</v>
      </c>
      <c r="G115" s="210" t="s">
        <v>1647</v>
      </c>
      <c r="H115" s="211">
        <v>1</v>
      </c>
      <c r="I115" s="212"/>
      <c r="J115" s="213">
        <f>ROUND(I115*H115,2)</f>
        <v>0</v>
      </c>
      <c r="K115" s="209" t="s">
        <v>19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177</v>
      </c>
      <c r="AT115" s="218" t="s">
        <v>173</v>
      </c>
      <c r="AU115" s="218" t="s">
        <v>82</v>
      </c>
      <c r="AY115" s="19" t="s">
        <v>170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177</v>
      </c>
      <c r="BM115" s="218" t="s">
        <v>605</v>
      </c>
    </row>
    <row r="116" s="2" customFormat="1" ht="24.15" customHeight="1">
      <c r="A116" s="40"/>
      <c r="B116" s="41"/>
      <c r="C116" s="207" t="s">
        <v>74</v>
      </c>
      <c r="D116" s="207" t="s">
        <v>173</v>
      </c>
      <c r="E116" s="208" t="s">
        <v>1648</v>
      </c>
      <c r="F116" s="209" t="s">
        <v>1649</v>
      </c>
      <c r="G116" s="210" t="s">
        <v>998</v>
      </c>
      <c r="H116" s="211">
        <v>1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177</v>
      </c>
      <c r="AT116" s="218" t="s">
        <v>173</v>
      </c>
      <c r="AU116" s="218" t="s">
        <v>82</v>
      </c>
      <c r="AY116" s="19" t="s">
        <v>170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177</v>
      </c>
      <c r="BM116" s="218" t="s">
        <v>619</v>
      </c>
    </row>
    <row r="117" s="2" customFormat="1" ht="16.5" customHeight="1">
      <c r="A117" s="40"/>
      <c r="B117" s="41"/>
      <c r="C117" s="207" t="s">
        <v>74</v>
      </c>
      <c r="D117" s="207" t="s">
        <v>173</v>
      </c>
      <c r="E117" s="208" t="s">
        <v>1650</v>
      </c>
      <c r="F117" s="209" t="s">
        <v>1651</v>
      </c>
      <c r="G117" s="210" t="s">
        <v>1647</v>
      </c>
      <c r="H117" s="211">
        <v>2</v>
      </c>
      <c r="I117" s="212"/>
      <c r="J117" s="213">
        <f>ROUND(I117*H117,2)</f>
        <v>0</v>
      </c>
      <c r="K117" s="209" t="s">
        <v>19</v>
      </c>
      <c r="L117" s="46"/>
      <c r="M117" s="214" t="s">
        <v>19</v>
      </c>
      <c r="N117" s="215" t="s">
        <v>45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177</v>
      </c>
      <c r="AT117" s="218" t="s">
        <v>173</v>
      </c>
      <c r="AU117" s="218" t="s">
        <v>82</v>
      </c>
      <c r="AY117" s="19" t="s">
        <v>170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177</v>
      </c>
      <c r="BM117" s="218" t="s">
        <v>632</v>
      </c>
    </row>
    <row r="118" s="2" customFormat="1" ht="24.15" customHeight="1">
      <c r="A118" s="40"/>
      <c r="B118" s="41"/>
      <c r="C118" s="207" t="s">
        <v>74</v>
      </c>
      <c r="D118" s="207" t="s">
        <v>173</v>
      </c>
      <c r="E118" s="208" t="s">
        <v>1652</v>
      </c>
      <c r="F118" s="209" t="s">
        <v>1653</v>
      </c>
      <c r="G118" s="210" t="s">
        <v>998</v>
      </c>
      <c r="H118" s="211">
        <v>1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177</v>
      </c>
      <c r="AT118" s="218" t="s">
        <v>173</v>
      </c>
      <c r="AU118" s="218" t="s">
        <v>82</v>
      </c>
      <c r="AY118" s="19" t="s">
        <v>170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177</v>
      </c>
      <c r="BM118" s="218" t="s">
        <v>642</v>
      </c>
    </row>
    <row r="119" s="2" customFormat="1" ht="16.5" customHeight="1">
      <c r="A119" s="40"/>
      <c r="B119" s="41"/>
      <c r="C119" s="207" t="s">
        <v>74</v>
      </c>
      <c r="D119" s="207" t="s">
        <v>173</v>
      </c>
      <c r="E119" s="208" t="s">
        <v>1654</v>
      </c>
      <c r="F119" s="209" t="s">
        <v>1655</v>
      </c>
      <c r="G119" s="210" t="s">
        <v>1647</v>
      </c>
      <c r="H119" s="211">
        <v>1</v>
      </c>
      <c r="I119" s="212"/>
      <c r="J119" s="213">
        <f>ROUND(I119*H119,2)</f>
        <v>0</v>
      </c>
      <c r="K119" s="209" t="s">
        <v>19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177</v>
      </c>
      <c r="AT119" s="218" t="s">
        <v>173</v>
      </c>
      <c r="AU119" s="218" t="s">
        <v>82</v>
      </c>
      <c r="AY119" s="19" t="s">
        <v>170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177</v>
      </c>
      <c r="BM119" s="218" t="s">
        <v>655</v>
      </c>
    </row>
    <row r="120" s="2" customFormat="1" ht="24.15" customHeight="1">
      <c r="A120" s="40"/>
      <c r="B120" s="41"/>
      <c r="C120" s="207" t="s">
        <v>74</v>
      </c>
      <c r="D120" s="207" t="s">
        <v>173</v>
      </c>
      <c r="E120" s="208" t="s">
        <v>1656</v>
      </c>
      <c r="F120" s="209" t="s">
        <v>1657</v>
      </c>
      <c r="G120" s="210" t="s">
        <v>998</v>
      </c>
      <c r="H120" s="211">
        <v>1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177</v>
      </c>
      <c r="AT120" s="218" t="s">
        <v>173</v>
      </c>
      <c r="AU120" s="218" t="s">
        <v>82</v>
      </c>
      <c r="AY120" s="19" t="s">
        <v>170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177</v>
      </c>
      <c r="BM120" s="218" t="s">
        <v>665</v>
      </c>
    </row>
    <row r="121" s="2" customFormat="1" ht="16.5" customHeight="1">
      <c r="A121" s="40"/>
      <c r="B121" s="41"/>
      <c r="C121" s="207" t="s">
        <v>74</v>
      </c>
      <c r="D121" s="207" t="s">
        <v>173</v>
      </c>
      <c r="E121" s="208" t="s">
        <v>1658</v>
      </c>
      <c r="F121" s="209" t="s">
        <v>1659</v>
      </c>
      <c r="G121" s="210" t="s">
        <v>998</v>
      </c>
      <c r="H121" s="211">
        <v>1</v>
      </c>
      <c r="I121" s="212"/>
      <c r="J121" s="213">
        <f>ROUND(I121*H121,2)</f>
        <v>0</v>
      </c>
      <c r="K121" s="209" t="s">
        <v>19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177</v>
      </c>
      <c r="AT121" s="218" t="s">
        <v>173</v>
      </c>
      <c r="AU121" s="218" t="s">
        <v>82</v>
      </c>
      <c r="AY121" s="19" t="s">
        <v>170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177</v>
      </c>
      <c r="BM121" s="218" t="s">
        <v>675</v>
      </c>
    </row>
    <row r="122" s="2" customFormat="1" ht="24.15" customHeight="1">
      <c r="A122" s="40"/>
      <c r="B122" s="41"/>
      <c r="C122" s="207" t="s">
        <v>74</v>
      </c>
      <c r="D122" s="207" t="s">
        <v>173</v>
      </c>
      <c r="E122" s="208" t="s">
        <v>1660</v>
      </c>
      <c r="F122" s="209" t="s">
        <v>1661</v>
      </c>
      <c r="G122" s="210" t="s">
        <v>998</v>
      </c>
      <c r="H122" s="211">
        <v>1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177</v>
      </c>
      <c r="AT122" s="218" t="s">
        <v>173</v>
      </c>
      <c r="AU122" s="218" t="s">
        <v>82</v>
      </c>
      <c r="AY122" s="19" t="s">
        <v>170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177</v>
      </c>
      <c r="BM122" s="218" t="s">
        <v>685</v>
      </c>
    </row>
    <row r="123" s="2" customFormat="1" ht="16.5" customHeight="1">
      <c r="A123" s="40"/>
      <c r="B123" s="41"/>
      <c r="C123" s="207" t="s">
        <v>74</v>
      </c>
      <c r="D123" s="207" t="s">
        <v>173</v>
      </c>
      <c r="E123" s="208" t="s">
        <v>1662</v>
      </c>
      <c r="F123" s="209" t="s">
        <v>500</v>
      </c>
      <c r="G123" s="210" t="s">
        <v>998</v>
      </c>
      <c r="H123" s="211">
        <v>1</v>
      </c>
      <c r="I123" s="212"/>
      <c r="J123" s="213">
        <f>ROUND(I123*H123,2)</f>
        <v>0</v>
      </c>
      <c r="K123" s="209" t="s">
        <v>19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177</v>
      </c>
      <c r="AT123" s="218" t="s">
        <v>173</v>
      </c>
      <c r="AU123" s="218" t="s">
        <v>82</v>
      </c>
      <c r="AY123" s="19" t="s">
        <v>170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177</v>
      </c>
      <c r="BM123" s="218" t="s">
        <v>695</v>
      </c>
    </row>
    <row r="124" s="2" customFormat="1" ht="16.5" customHeight="1">
      <c r="A124" s="40"/>
      <c r="B124" s="41"/>
      <c r="C124" s="207" t="s">
        <v>74</v>
      </c>
      <c r="D124" s="207" t="s">
        <v>173</v>
      </c>
      <c r="E124" s="208" t="s">
        <v>1663</v>
      </c>
      <c r="F124" s="209" t="s">
        <v>1664</v>
      </c>
      <c r="G124" s="210" t="s">
        <v>998</v>
      </c>
      <c r="H124" s="211">
        <v>1</v>
      </c>
      <c r="I124" s="212"/>
      <c r="J124" s="213">
        <f>ROUND(I124*H124,2)</f>
        <v>0</v>
      </c>
      <c r="K124" s="209" t="s">
        <v>19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177</v>
      </c>
      <c r="AT124" s="218" t="s">
        <v>173</v>
      </c>
      <c r="AU124" s="218" t="s">
        <v>82</v>
      </c>
      <c r="AY124" s="19" t="s">
        <v>170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177</v>
      </c>
      <c r="BM124" s="218" t="s">
        <v>708</v>
      </c>
    </row>
    <row r="125" s="2" customFormat="1" ht="24.15" customHeight="1">
      <c r="A125" s="40"/>
      <c r="B125" s="41"/>
      <c r="C125" s="207" t="s">
        <v>74</v>
      </c>
      <c r="D125" s="207" t="s">
        <v>173</v>
      </c>
      <c r="E125" s="208" t="s">
        <v>1665</v>
      </c>
      <c r="F125" s="209" t="s">
        <v>1666</v>
      </c>
      <c r="G125" s="210" t="s">
        <v>998</v>
      </c>
      <c r="H125" s="211">
        <v>1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177</v>
      </c>
      <c r="AT125" s="218" t="s">
        <v>173</v>
      </c>
      <c r="AU125" s="218" t="s">
        <v>82</v>
      </c>
      <c r="AY125" s="19" t="s">
        <v>170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177</v>
      </c>
      <c r="BM125" s="218" t="s">
        <v>720</v>
      </c>
    </row>
    <row r="126" s="2" customFormat="1" ht="24.15" customHeight="1">
      <c r="A126" s="40"/>
      <c r="B126" s="41"/>
      <c r="C126" s="207" t="s">
        <v>74</v>
      </c>
      <c r="D126" s="207" t="s">
        <v>173</v>
      </c>
      <c r="E126" s="208" t="s">
        <v>1667</v>
      </c>
      <c r="F126" s="209" t="s">
        <v>1668</v>
      </c>
      <c r="G126" s="210" t="s">
        <v>998</v>
      </c>
      <c r="H126" s="211">
        <v>1</v>
      </c>
      <c r="I126" s="212"/>
      <c r="J126" s="213">
        <f>ROUND(I126*H126,2)</f>
        <v>0</v>
      </c>
      <c r="K126" s="209" t="s">
        <v>19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177</v>
      </c>
      <c r="AT126" s="218" t="s">
        <v>173</v>
      </c>
      <c r="AU126" s="218" t="s">
        <v>82</v>
      </c>
      <c r="AY126" s="19" t="s">
        <v>170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177</v>
      </c>
      <c r="BM126" s="218" t="s">
        <v>731</v>
      </c>
    </row>
    <row r="127" s="2" customFormat="1" ht="16.5" customHeight="1">
      <c r="A127" s="40"/>
      <c r="B127" s="41"/>
      <c r="C127" s="207" t="s">
        <v>74</v>
      </c>
      <c r="D127" s="207" t="s">
        <v>173</v>
      </c>
      <c r="E127" s="208" t="s">
        <v>1669</v>
      </c>
      <c r="F127" s="209" t="s">
        <v>1670</v>
      </c>
      <c r="G127" s="210" t="s">
        <v>998</v>
      </c>
      <c r="H127" s="211">
        <v>1</v>
      </c>
      <c r="I127" s="212"/>
      <c r="J127" s="213">
        <f>ROUND(I127*H127,2)</f>
        <v>0</v>
      </c>
      <c r="K127" s="209" t="s">
        <v>19</v>
      </c>
      <c r="L127" s="46"/>
      <c r="M127" s="283" t="s">
        <v>19</v>
      </c>
      <c r="N127" s="284" t="s">
        <v>45</v>
      </c>
      <c r="O127" s="285"/>
      <c r="P127" s="286">
        <f>O127*H127</f>
        <v>0</v>
      </c>
      <c r="Q127" s="286">
        <v>0</v>
      </c>
      <c r="R127" s="286">
        <f>Q127*H127</f>
        <v>0</v>
      </c>
      <c r="S127" s="286">
        <v>0</v>
      </c>
      <c r="T127" s="28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177</v>
      </c>
      <c r="AT127" s="218" t="s">
        <v>173</v>
      </c>
      <c r="AU127" s="218" t="s">
        <v>82</v>
      </c>
      <c r="AY127" s="19" t="s">
        <v>170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177</v>
      </c>
      <c r="BM127" s="218" t="s">
        <v>742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oui8Rl1HzpkTy/V5xasygVG6MXgrHnFqf/ULaf1wtt7CktZueNPzd5/F+Jlqq2rzF1bwUzL/dMfiPgVxyj84sQ==" hashValue="RfZIcUhZNh2xsktnsbMkk6M9fwzcfDdu26IgYFeGztm7Bm3GJDLjFJSSBCpSRzCJM+dho0+W72KXjqD7BDES0w==" algorithmName="SHA-512" password="EEA3"/>
  <autoFilter ref="C81:K12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39.75" customHeight="1">
      <c r="B7" s="22"/>
      <c r="E7" s="136" t="str">
        <f>'Rekapitulace stavby'!K6</f>
        <v>STAVEBNÍ ÚPRAVY A ZMĚNA UŽÍVÁNÍ - ORDINACE PRAKTICKÉHO LÉKAŘE V DOMĚ PRO SENIORY ČP. 2031 ŽIŽKOVA, TURNOV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1671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20. 12. 2023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tr">
        <f>IF('Rekapitulace stavby'!AN19="","",'Rekapitulace stavby'!AN19)</f>
        <v/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tr">
        <f>IF('Rekapitulace stavby'!E20="","",'Rekapitulace stavby'!E20)</f>
        <v xml:space="preserve"> </v>
      </c>
      <c r="F24" s="40"/>
      <c r="G24" s="40"/>
      <c r="H24" s="40"/>
      <c r="I24" s="135" t="s">
        <v>29</v>
      </c>
      <c r="J24" s="139" t="str">
        <f>IF('Rekapitulace stavby'!AN20="","",'Rekapitulace stavby'!AN20)</f>
        <v/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ROUND((SUM(BE83:BE128)),  2)</f>
        <v>0</v>
      </c>
      <c r="G33" s="40"/>
      <c r="H33" s="40"/>
      <c r="I33" s="151">
        <v>0.20999999999999999</v>
      </c>
      <c r="J33" s="150">
        <f>ROUND(((SUM(BE83:BE128))*I33),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ROUND((SUM(BF83:BF128)),  2)</f>
        <v>0</v>
      </c>
      <c r="G34" s="40"/>
      <c r="H34" s="40"/>
      <c r="I34" s="151">
        <v>0.14999999999999999</v>
      </c>
      <c r="J34" s="150">
        <f>ROUND(((SUM(BF83:BF128))*I34),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ROUND((SUM(BG83:BG128)),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ROUND((SUM(BH83:BH128)),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ROUND((SUM(BI83:BI128)),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39.75" customHeight="1">
      <c r="A48" s="40"/>
      <c r="B48" s="41"/>
      <c r="C48" s="42"/>
      <c r="D48" s="42"/>
      <c r="E48" s="163" t="str">
        <f>E7</f>
        <v>STAVEBNÍ ÚPRAVY A ZMĚNA UŽÍVÁNÍ - ORDINACE PRAKTICKÉHO LÉKAŘE V DOMĚ PRO SENIORY ČP. 2031 ŽIŽKOVA, TURNOV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ÚT - Vytápění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p.č. 865/3 v k.ú. Turnov</v>
      </c>
      <c r="G52" s="42"/>
      <c r="H52" s="42"/>
      <c r="I52" s="34" t="s">
        <v>23</v>
      </c>
      <c r="J52" s="74" t="str">
        <f>IF(J12="","",J12)</f>
        <v>20. 12. 2023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 xml:space="preserve"> 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131</v>
      </c>
      <c r="D57" s="165"/>
      <c r="E57" s="165"/>
      <c r="F57" s="165"/>
      <c r="G57" s="165"/>
      <c r="H57" s="165"/>
      <c r="I57" s="165"/>
      <c r="J57" s="166" t="s">
        <v>132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133</v>
      </c>
    </row>
    <row r="60" s="9" customFormat="1" ht="24.96" customHeight="1">
      <c r="A60" s="9"/>
      <c r="B60" s="168"/>
      <c r="C60" s="169"/>
      <c r="D60" s="170" t="s">
        <v>1672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1673</v>
      </c>
      <c r="E61" s="171"/>
      <c r="F61" s="171"/>
      <c r="G61" s="171"/>
      <c r="H61" s="171"/>
      <c r="I61" s="171"/>
      <c r="J61" s="172">
        <f>J93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1674</v>
      </c>
      <c r="E62" s="171"/>
      <c r="F62" s="171"/>
      <c r="G62" s="171"/>
      <c r="H62" s="171"/>
      <c r="I62" s="171"/>
      <c r="J62" s="172">
        <f>J109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1675</v>
      </c>
      <c r="E63" s="171"/>
      <c r="F63" s="171"/>
      <c r="G63" s="171"/>
      <c r="H63" s="171"/>
      <c r="I63" s="171"/>
      <c r="J63" s="172">
        <f>J117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155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39.75" customHeight="1">
      <c r="A73" s="40"/>
      <c r="B73" s="41"/>
      <c r="C73" s="42"/>
      <c r="D73" s="42"/>
      <c r="E73" s="163" t="str">
        <f>E7</f>
        <v>STAVEBNÍ ÚPRAVY A ZMĚNA UŽÍVÁNÍ - ORDINACE PRAKTICKÉHO LÉKAŘE V DOMĚ PRO SENIORY ČP. 2031 ŽIŽKOVA, TURNOV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113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ÚT - Vytápění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na p.č. 865/3 v k.ú. Turnov</v>
      </c>
      <c r="G77" s="42"/>
      <c r="H77" s="42"/>
      <c r="I77" s="34" t="s">
        <v>23</v>
      </c>
      <c r="J77" s="74" t="str">
        <f>IF(J12="","",J12)</f>
        <v>20. 12. 2023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Město Turnov</v>
      </c>
      <c r="G79" s="42"/>
      <c r="H79" s="42"/>
      <c r="I79" s="34" t="s">
        <v>32</v>
      </c>
      <c r="J79" s="38" t="str">
        <f>E21</f>
        <v>ACTIV Projekce,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30</v>
      </c>
      <c r="D80" s="42"/>
      <c r="E80" s="42"/>
      <c r="F80" s="29" t="str">
        <f>IF(E18="","",E18)</f>
        <v>Vyplň údaj</v>
      </c>
      <c r="G80" s="42"/>
      <c r="H80" s="42"/>
      <c r="I80" s="34" t="s">
        <v>36</v>
      </c>
      <c r="J80" s="38" t="str">
        <f>E24</f>
        <v xml:space="preserve"> 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156</v>
      </c>
      <c r="D82" s="183" t="s">
        <v>59</v>
      </c>
      <c r="E82" s="183" t="s">
        <v>55</v>
      </c>
      <c r="F82" s="183" t="s">
        <v>56</v>
      </c>
      <c r="G82" s="183" t="s">
        <v>157</v>
      </c>
      <c r="H82" s="183" t="s">
        <v>158</v>
      </c>
      <c r="I82" s="183" t="s">
        <v>159</v>
      </c>
      <c r="J82" s="183" t="s">
        <v>132</v>
      </c>
      <c r="K82" s="184" t="s">
        <v>160</v>
      </c>
      <c r="L82" s="185"/>
      <c r="M82" s="94" t="s">
        <v>19</v>
      </c>
      <c r="N82" s="95" t="s">
        <v>44</v>
      </c>
      <c r="O82" s="95" t="s">
        <v>161</v>
      </c>
      <c r="P82" s="95" t="s">
        <v>162</v>
      </c>
      <c r="Q82" s="95" t="s">
        <v>163</v>
      </c>
      <c r="R82" s="95" t="s">
        <v>164</v>
      </c>
      <c r="S82" s="95" t="s">
        <v>165</v>
      </c>
      <c r="T82" s="96" t="s">
        <v>166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167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P84+P93+P109+P117</f>
        <v>0</v>
      </c>
      <c r="Q83" s="98"/>
      <c r="R83" s="188">
        <f>R84+R93+R109+R117</f>
        <v>0</v>
      </c>
      <c r="S83" s="98"/>
      <c r="T83" s="189">
        <f>T84+T93+T109+T117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73</v>
      </c>
      <c r="AU83" s="19" t="s">
        <v>133</v>
      </c>
      <c r="BK83" s="190">
        <f>BK84+BK93+BK109+BK117</f>
        <v>0</v>
      </c>
    </row>
    <row r="84" s="12" customFormat="1" ht="25.92" customHeight="1">
      <c r="A84" s="12"/>
      <c r="B84" s="191"/>
      <c r="C84" s="192"/>
      <c r="D84" s="193" t="s">
        <v>73</v>
      </c>
      <c r="E84" s="194" t="s">
        <v>1593</v>
      </c>
      <c r="F84" s="194" t="s">
        <v>1676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SUM(P85:P92)</f>
        <v>0</v>
      </c>
      <c r="Q84" s="199"/>
      <c r="R84" s="200">
        <f>SUM(R85:R92)</f>
        <v>0</v>
      </c>
      <c r="S84" s="199"/>
      <c r="T84" s="201">
        <f>SUM(T85:T92)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82</v>
      </c>
      <c r="AT84" s="203" t="s">
        <v>73</v>
      </c>
      <c r="AU84" s="203" t="s">
        <v>74</v>
      </c>
      <c r="AY84" s="202" t="s">
        <v>170</v>
      </c>
      <c r="BK84" s="204">
        <f>SUM(BK85:BK92)</f>
        <v>0</v>
      </c>
    </row>
    <row r="85" s="2" customFormat="1" ht="37.8" customHeight="1">
      <c r="A85" s="40"/>
      <c r="B85" s="41"/>
      <c r="C85" s="207" t="s">
        <v>82</v>
      </c>
      <c r="D85" s="207" t="s">
        <v>173</v>
      </c>
      <c r="E85" s="208" t="s">
        <v>1677</v>
      </c>
      <c r="F85" s="209" t="s">
        <v>1678</v>
      </c>
      <c r="G85" s="210" t="s">
        <v>998</v>
      </c>
      <c r="H85" s="211">
        <v>3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45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177</v>
      </c>
      <c r="AT85" s="218" t="s">
        <v>173</v>
      </c>
      <c r="AU85" s="218" t="s">
        <v>82</v>
      </c>
      <c r="AY85" s="19" t="s">
        <v>170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82</v>
      </c>
      <c r="BK85" s="219">
        <f>ROUND(I85*H85,2)</f>
        <v>0</v>
      </c>
      <c r="BL85" s="19" t="s">
        <v>177</v>
      </c>
      <c r="BM85" s="218" t="s">
        <v>84</v>
      </c>
    </row>
    <row r="86" s="2" customFormat="1" ht="49.05" customHeight="1">
      <c r="A86" s="40"/>
      <c r="B86" s="41"/>
      <c r="C86" s="207" t="s">
        <v>84</v>
      </c>
      <c r="D86" s="207" t="s">
        <v>173</v>
      </c>
      <c r="E86" s="208" t="s">
        <v>1679</v>
      </c>
      <c r="F86" s="209" t="s">
        <v>1680</v>
      </c>
      <c r="G86" s="210" t="s">
        <v>998</v>
      </c>
      <c r="H86" s="211">
        <v>3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45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177</v>
      </c>
      <c r="AT86" s="218" t="s">
        <v>173</v>
      </c>
      <c r="AU86" s="218" t="s">
        <v>82</v>
      </c>
      <c r="AY86" s="19" t="s">
        <v>170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82</v>
      </c>
      <c r="BK86" s="219">
        <f>ROUND(I86*H86,2)</f>
        <v>0</v>
      </c>
      <c r="BL86" s="19" t="s">
        <v>177</v>
      </c>
      <c r="BM86" s="218" t="s">
        <v>177</v>
      </c>
    </row>
    <row r="87" s="2" customFormat="1" ht="37.8" customHeight="1">
      <c r="A87" s="40"/>
      <c r="B87" s="41"/>
      <c r="C87" s="207" t="s">
        <v>171</v>
      </c>
      <c r="D87" s="207" t="s">
        <v>173</v>
      </c>
      <c r="E87" s="208" t="s">
        <v>1681</v>
      </c>
      <c r="F87" s="209" t="s">
        <v>1682</v>
      </c>
      <c r="G87" s="210" t="s">
        <v>1624</v>
      </c>
      <c r="H87" s="211">
        <v>12</v>
      </c>
      <c r="I87" s="212"/>
      <c r="J87" s="213">
        <f>ROUND(I87*H87,2)</f>
        <v>0</v>
      </c>
      <c r="K87" s="209" t="s">
        <v>19</v>
      </c>
      <c r="L87" s="46"/>
      <c r="M87" s="214" t="s">
        <v>19</v>
      </c>
      <c r="N87" s="215" t="s">
        <v>45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177</v>
      </c>
      <c r="AT87" s="218" t="s">
        <v>173</v>
      </c>
      <c r="AU87" s="218" t="s">
        <v>82</v>
      </c>
      <c r="AY87" s="19" t="s">
        <v>170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82</v>
      </c>
      <c r="BK87" s="219">
        <f>ROUND(I87*H87,2)</f>
        <v>0</v>
      </c>
      <c r="BL87" s="19" t="s">
        <v>177</v>
      </c>
      <c r="BM87" s="218" t="s">
        <v>185</v>
      </c>
    </row>
    <row r="88" s="2" customFormat="1" ht="37.8" customHeight="1">
      <c r="A88" s="40"/>
      <c r="B88" s="41"/>
      <c r="C88" s="207" t="s">
        <v>177</v>
      </c>
      <c r="D88" s="207" t="s">
        <v>173</v>
      </c>
      <c r="E88" s="208" t="s">
        <v>1683</v>
      </c>
      <c r="F88" s="209" t="s">
        <v>1684</v>
      </c>
      <c r="G88" s="210" t="s">
        <v>998</v>
      </c>
      <c r="H88" s="211">
        <v>1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177</v>
      </c>
      <c r="AT88" s="218" t="s">
        <v>173</v>
      </c>
      <c r="AU88" s="218" t="s">
        <v>82</v>
      </c>
      <c r="AY88" s="19" t="s">
        <v>170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177</v>
      </c>
      <c r="BM88" s="218" t="s">
        <v>244</v>
      </c>
    </row>
    <row r="89" s="2" customFormat="1" ht="16.5" customHeight="1">
      <c r="A89" s="40"/>
      <c r="B89" s="41"/>
      <c r="C89" s="207" t="s">
        <v>221</v>
      </c>
      <c r="D89" s="207" t="s">
        <v>173</v>
      </c>
      <c r="E89" s="208" t="s">
        <v>1685</v>
      </c>
      <c r="F89" s="209" t="s">
        <v>1589</v>
      </c>
      <c r="G89" s="210" t="s">
        <v>998</v>
      </c>
      <c r="H89" s="211">
        <v>1</v>
      </c>
      <c r="I89" s="212"/>
      <c r="J89" s="213">
        <f>ROUND(I89*H89,2)</f>
        <v>0</v>
      </c>
      <c r="K89" s="209" t="s">
        <v>19</v>
      </c>
      <c r="L89" s="46"/>
      <c r="M89" s="214" t="s">
        <v>19</v>
      </c>
      <c r="N89" s="215" t="s">
        <v>45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177</v>
      </c>
      <c r="AT89" s="218" t="s">
        <v>173</v>
      </c>
      <c r="AU89" s="218" t="s">
        <v>82</v>
      </c>
      <c r="AY89" s="19" t="s">
        <v>170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82</v>
      </c>
      <c r="BK89" s="219">
        <f>ROUND(I89*H89,2)</f>
        <v>0</v>
      </c>
      <c r="BL89" s="19" t="s">
        <v>177</v>
      </c>
      <c r="BM89" s="218" t="s">
        <v>263</v>
      </c>
    </row>
    <row r="90" s="2" customFormat="1" ht="24.15" customHeight="1">
      <c r="A90" s="40"/>
      <c r="B90" s="41"/>
      <c r="C90" s="207" t="s">
        <v>185</v>
      </c>
      <c r="D90" s="207" t="s">
        <v>173</v>
      </c>
      <c r="E90" s="208" t="s">
        <v>1686</v>
      </c>
      <c r="F90" s="209" t="s">
        <v>1687</v>
      </c>
      <c r="G90" s="210" t="s">
        <v>998</v>
      </c>
      <c r="H90" s="211">
        <v>1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45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177</v>
      </c>
      <c r="AT90" s="218" t="s">
        <v>173</v>
      </c>
      <c r="AU90" s="218" t="s">
        <v>82</v>
      </c>
      <c r="AY90" s="19" t="s">
        <v>170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177</v>
      </c>
      <c r="BM90" s="218" t="s">
        <v>283</v>
      </c>
    </row>
    <row r="91" s="2" customFormat="1" ht="16.5" customHeight="1">
      <c r="A91" s="40"/>
      <c r="B91" s="41"/>
      <c r="C91" s="207" t="s">
        <v>233</v>
      </c>
      <c r="D91" s="207" t="s">
        <v>173</v>
      </c>
      <c r="E91" s="208" t="s">
        <v>1688</v>
      </c>
      <c r="F91" s="209" t="s">
        <v>1591</v>
      </c>
      <c r="G91" s="210" t="s">
        <v>1592</v>
      </c>
      <c r="H91" s="211">
        <v>10</v>
      </c>
      <c r="I91" s="212"/>
      <c r="J91" s="213">
        <f>ROUND(I91*H91,2)</f>
        <v>0</v>
      </c>
      <c r="K91" s="209" t="s">
        <v>19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177</v>
      </c>
      <c r="AT91" s="218" t="s">
        <v>173</v>
      </c>
      <c r="AU91" s="218" t="s">
        <v>82</v>
      </c>
      <c r="AY91" s="19" t="s">
        <v>170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177</v>
      </c>
      <c r="BM91" s="218" t="s">
        <v>310</v>
      </c>
    </row>
    <row r="92" s="2" customFormat="1" ht="16.5" customHeight="1">
      <c r="A92" s="40"/>
      <c r="B92" s="41"/>
      <c r="C92" s="207" t="s">
        <v>244</v>
      </c>
      <c r="D92" s="207" t="s">
        <v>173</v>
      </c>
      <c r="E92" s="208" t="s">
        <v>1689</v>
      </c>
      <c r="F92" s="209" t="s">
        <v>1690</v>
      </c>
      <c r="G92" s="210" t="s">
        <v>998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45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177</v>
      </c>
      <c r="AT92" s="218" t="s">
        <v>173</v>
      </c>
      <c r="AU92" s="218" t="s">
        <v>82</v>
      </c>
      <c r="AY92" s="19" t="s">
        <v>170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177</v>
      </c>
      <c r="BM92" s="218" t="s">
        <v>320</v>
      </c>
    </row>
    <row r="93" s="12" customFormat="1" ht="25.92" customHeight="1">
      <c r="A93" s="12"/>
      <c r="B93" s="191"/>
      <c r="C93" s="192"/>
      <c r="D93" s="193" t="s">
        <v>73</v>
      </c>
      <c r="E93" s="194" t="s">
        <v>1643</v>
      </c>
      <c r="F93" s="194" t="s">
        <v>1691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SUM(P94:P108)</f>
        <v>0</v>
      </c>
      <c r="Q93" s="199"/>
      <c r="R93" s="200">
        <f>SUM(R94:R108)</f>
        <v>0</v>
      </c>
      <c r="S93" s="199"/>
      <c r="T93" s="201">
        <f>SUM(T94:T108)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82</v>
      </c>
      <c r="AT93" s="203" t="s">
        <v>73</v>
      </c>
      <c r="AU93" s="203" t="s">
        <v>74</v>
      </c>
      <c r="AY93" s="202" t="s">
        <v>170</v>
      </c>
      <c r="BK93" s="204">
        <f>SUM(BK94:BK108)</f>
        <v>0</v>
      </c>
    </row>
    <row r="94" s="2" customFormat="1" ht="55.5" customHeight="1">
      <c r="A94" s="40"/>
      <c r="B94" s="41"/>
      <c r="C94" s="207" t="s">
        <v>263</v>
      </c>
      <c r="D94" s="207" t="s">
        <v>173</v>
      </c>
      <c r="E94" s="208" t="s">
        <v>1692</v>
      </c>
      <c r="F94" s="209" t="s">
        <v>1693</v>
      </c>
      <c r="G94" s="210" t="s">
        <v>998</v>
      </c>
      <c r="H94" s="211">
        <v>1</v>
      </c>
      <c r="I94" s="212"/>
      <c r="J94" s="213">
        <f>ROUND(I94*H94,2)</f>
        <v>0</v>
      </c>
      <c r="K94" s="209" t="s">
        <v>19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177</v>
      </c>
      <c r="AT94" s="218" t="s">
        <v>173</v>
      </c>
      <c r="AU94" s="218" t="s">
        <v>82</v>
      </c>
      <c r="AY94" s="19" t="s">
        <v>170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177</v>
      </c>
      <c r="BM94" s="218" t="s">
        <v>1694</v>
      </c>
    </row>
    <row r="95" s="2" customFormat="1" ht="55.5" customHeight="1">
      <c r="A95" s="40"/>
      <c r="B95" s="41"/>
      <c r="C95" s="207" t="s">
        <v>270</v>
      </c>
      <c r="D95" s="207" t="s">
        <v>173</v>
      </c>
      <c r="E95" s="208" t="s">
        <v>1695</v>
      </c>
      <c r="F95" s="209" t="s">
        <v>1696</v>
      </c>
      <c r="G95" s="210" t="s">
        <v>998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14" t="s">
        <v>19</v>
      </c>
      <c r="N95" s="215" t="s">
        <v>45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177</v>
      </c>
      <c r="AT95" s="218" t="s">
        <v>173</v>
      </c>
      <c r="AU95" s="218" t="s">
        <v>82</v>
      </c>
      <c r="AY95" s="19" t="s">
        <v>170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177</v>
      </c>
      <c r="BM95" s="218" t="s">
        <v>363</v>
      </c>
    </row>
    <row r="96" s="2" customFormat="1" ht="44.25" customHeight="1">
      <c r="A96" s="40"/>
      <c r="B96" s="41"/>
      <c r="C96" s="207" t="s">
        <v>302</v>
      </c>
      <c r="D96" s="207" t="s">
        <v>173</v>
      </c>
      <c r="E96" s="208" t="s">
        <v>1697</v>
      </c>
      <c r="F96" s="209" t="s">
        <v>1698</v>
      </c>
      <c r="G96" s="210" t="s">
        <v>998</v>
      </c>
      <c r="H96" s="211">
        <v>1</v>
      </c>
      <c r="I96" s="212"/>
      <c r="J96" s="213">
        <f>ROUND(I96*H96,2)</f>
        <v>0</v>
      </c>
      <c r="K96" s="209" t="s">
        <v>19</v>
      </c>
      <c r="L96" s="46"/>
      <c r="M96" s="214" t="s">
        <v>19</v>
      </c>
      <c r="N96" s="215" t="s">
        <v>45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177</v>
      </c>
      <c r="AT96" s="218" t="s">
        <v>173</v>
      </c>
      <c r="AU96" s="218" t="s">
        <v>82</v>
      </c>
      <c r="AY96" s="19" t="s">
        <v>170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82</v>
      </c>
      <c r="BK96" s="219">
        <f>ROUND(I96*H96,2)</f>
        <v>0</v>
      </c>
      <c r="BL96" s="19" t="s">
        <v>177</v>
      </c>
      <c r="BM96" s="218" t="s">
        <v>388</v>
      </c>
    </row>
    <row r="97" s="2" customFormat="1" ht="44.25" customHeight="1">
      <c r="A97" s="40"/>
      <c r="B97" s="41"/>
      <c r="C97" s="207" t="s">
        <v>310</v>
      </c>
      <c r="D97" s="207" t="s">
        <v>173</v>
      </c>
      <c r="E97" s="208" t="s">
        <v>1699</v>
      </c>
      <c r="F97" s="209" t="s">
        <v>1700</v>
      </c>
      <c r="G97" s="210" t="s">
        <v>998</v>
      </c>
      <c r="H97" s="211">
        <v>1</v>
      </c>
      <c r="I97" s="212"/>
      <c r="J97" s="213">
        <f>ROUND(I97*H97,2)</f>
        <v>0</v>
      </c>
      <c r="K97" s="209" t="s">
        <v>19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177</v>
      </c>
      <c r="AT97" s="218" t="s">
        <v>173</v>
      </c>
      <c r="AU97" s="218" t="s">
        <v>82</v>
      </c>
      <c r="AY97" s="19" t="s">
        <v>170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177</v>
      </c>
      <c r="BM97" s="218" t="s">
        <v>402</v>
      </c>
    </row>
    <row r="98" s="2" customFormat="1" ht="16.5" customHeight="1">
      <c r="A98" s="40"/>
      <c r="B98" s="41"/>
      <c r="C98" s="207" t="s">
        <v>320</v>
      </c>
      <c r="D98" s="207" t="s">
        <v>173</v>
      </c>
      <c r="E98" s="208" t="s">
        <v>1701</v>
      </c>
      <c r="F98" s="209" t="s">
        <v>1702</v>
      </c>
      <c r="G98" s="210" t="s">
        <v>998</v>
      </c>
      <c r="H98" s="211">
        <v>1</v>
      </c>
      <c r="I98" s="212"/>
      <c r="J98" s="213">
        <f>ROUND(I98*H98,2)</f>
        <v>0</v>
      </c>
      <c r="K98" s="209" t="s">
        <v>19</v>
      </c>
      <c r="L98" s="46"/>
      <c r="M98" s="214" t="s">
        <v>19</v>
      </c>
      <c r="N98" s="215" t="s">
        <v>45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177</v>
      </c>
      <c r="AT98" s="218" t="s">
        <v>173</v>
      </c>
      <c r="AU98" s="218" t="s">
        <v>82</v>
      </c>
      <c r="AY98" s="19" t="s">
        <v>170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82</v>
      </c>
      <c r="BK98" s="219">
        <f>ROUND(I98*H98,2)</f>
        <v>0</v>
      </c>
      <c r="BL98" s="19" t="s">
        <v>177</v>
      </c>
      <c r="BM98" s="218" t="s">
        <v>413</v>
      </c>
    </row>
    <row r="99" s="2" customFormat="1" ht="16.5" customHeight="1">
      <c r="A99" s="40"/>
      <c r="B99" s="41"/>
      <c r="C99" s="207" t="s">
        <v>340</v>
      </c>
      <c r="D99" s="207" t="s">
        <v>173</v>
      </c>
      <c r="E99" s="208" t="s">
        <v>1703</v>
      </c>
      <c r="F99" s="209" t="s">
        <v>1704</v>
      </c>
      <c r="G99" s="210" t="s">
        <v>998</v>
      </c>
      <c r="H99" s="211">
        <v>5</v>
      </c>
      <c r="I99" s="212"/>
      <c r="J99" s="213">
        <f>ROUND(I99*H99,2)</f>
        <v>0</v>
      </c>
      <c r="K99" s="209" t="s">
        <v>19</v>
      </c>
      <c r="L99" s="46"/>
      <c r="M99" s="214" t="s">
        <v>19</v>
      </c>
      <c r="N99" s="215" t="s">
        <v>45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177</v>
      </c>
      <c r="AT99" s="218" t="s">
        <v>173</v>
      </c>
      <c r="AU99" s="218" t="s">
        <v>82</v>
      </c>
      <c r="AY99" s="19" t="s">
        <v>170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177</v>
      </c>
      <c r="BM99" s="218" t="s">
        <v>428</v>
      </c>
    </row>
    <row r="100" s="2" customFormat="1" ht="16.5" customHeight="1">
      <c r="A100" s="40"/>
      <c r="B100" s="41"/>
      <c r="C100" s="207" t="s">
        <v>7</v>
      </c>
      <c r="D100" s="207" t="s">
        <v>173</v>
      </c>
      <c r="E100" s="208" t="s">
        <v>1705</v>
      </c>
      <c r="F100" s="209" t="s">
        <v>1704</v>
      </c>
      <c r="G100" s="210" t="s">
        <v>998</v>
      </c>
      <c r="H100" s="211">
        <v>5</v>
      </c>
      <c r="I100" s="212"/>
      <c r="J100" s="213">
        <f>ROUND(I100*H100,2)</f>
        <v>0</v>
      </c>
      <c r="K100" s="209" t="s">
        <v>19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177</v>
      </c>
      <c r="AT100" s="218" t="s">
        <v>173</v>
      </c>
      <c r="AU100" s="218" t="s">
        <v>82</v>
      </c>
      <c r="AY100" s="19" t="s">
        <v>170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177</v>
      </c>
      <c r="BM100" s="218" t="s">
        <v>437</v>
      </c>
    </row>
    <row r="101" s="2" customFormat="1" ht="49.05" customHeight="1">
      <c r="A101" s="40"/>
      <c r="B101" s="41"/>
      <c r="C101" s="207" t="s">
        <v>363</v>
      </c>
      <c r="D101" s="207" t="s">
        <v>173</v>
      </c>
      <c r="E101" s="208" t="s">
        <v>1706</v>
      </c>
      <c r="F101" s="209" t="s">
        <v>1707</v>
      </c>
      <c r="G101" s="210" t="s">
        <v>998</v>
      </c>
      <c r="H101" s="211">
        <v>5</v>
      </c>
      <c r="I101" s="212"/>
      <c r="J101" s="213">
        <f>ROUND(I101*H101,2)</f>
        <v>0</v>
      </c>
      <c r="K101" s="209" t="s">
        <v>19</v>
      </c>
      <c r="L101" s="46"/>
      <c r="M101" s="214" t="s">
        <v>19</v>
      </c>
      <c r="N101" s="215" t="s">
        <v>45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177</v>
      </c>
      <c r="AT101" s="218" t="s">
        <v>173</v>
      </c>
      <c r="AU101" s="218" t="s">
        <v>82</v>
      </c>
      <c r="AY101" s="19" t="s">
        <v>170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177</v>
      </c>
      <c r="BM101" s="218" t="s">
        <v>446</v>
      </c>
    </row>
    <row r="102" s="2" customFormat="1" ht="16.5" customHeight="1">
      <c r="A102" s="40"/>
      <c r="B102" s="41"/>
      <c r="C102" s="207" t="s">
        <v>368</v>
      </c>
      <c r="D102" s="207" t="s">
        <v>173</v>
      </c>
      <c r="E102" s="208" t="s">
        <v>1708</v>
      </c>
      <c r="F102" s="209" t="s">
        <v>1709</v>
      </c>
      <c r="G102" s="210" t="s">
        <v>998</v>
      </c>
      <c r="H102" s="211">
        <v>2</v>
      </c>
      <c r="I102" s="212"/>
      <c r="J102" s="213">
        <f>ROUND(I102*H102,2)</f>
        <v>0</v>
      </c>
      <c r="K102" s="209" t="s">
        <v>19</v>
      </c>
      <c r="L102" s="46"/>
      <c r="M102" s="214" t="s">
        <v>19</v>
      </c>
      <c r="N102" s="215" t="s">
        <v>45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177</v>
      </c>
      <c r="AT102" s="218" t="s">
        <v>173</v>
      </c>
      <c r="AU102" s="218" t="s">
        <v>82</v>
      </c>
      <c r="AY102" s="19" t="s">
        <v>170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82</v>
      </c>
      <c r="BK102" s="219">
        <f>ROUND(I102*H102,2)</f>
        <v>0</v>
      </c>
      <c r="BL102" s="19" t="s">
        <v>177</v>
      </c>
      <c r="BM102" s="218" t="s">
        <v>459</v>
      </c>
    </row>
    <row r="103" s="2" customFormat="1" ht="24.15" customHeight="1">
      <c r="A103" s="40"/>
      <c r="B103" s="41"/>
      <c r="C103" s="207" t="s">
        <v>373</v>
      </c>
      <c r="D103" s="207" t="s">
        <v>173</v>
      </c>
      <c r="E103" s="208" t="s">
        <v>1710</v>
      </c>
      <c r="F103" s="209" t="s">
        <v>1711</v>
      </c>
      <c r="G103" s="210" t="s">
        <v>998</v>
      </c>
      <c r="H103" s="211">
        <v>5</v>
      </c>
      <c r="I103" s="212"/>
      <c r="J103" s="213">
        <f>ROUND(I103*H103,2)</f>
        <v>0</v>
      </c>
      <c r="K103" s="209" t="s">
        <v>19</v>
      </c>
      <c r="L103" s="46"/>
      <c r="M103" s="214" t="s">
        <v>19</v>
      </c>
      <c r="N103" s="215" t="s">
        <v>45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177</v>
      </c>
      <c r="AT103" s="218" t="s">
        <v>173</v>
      </c>
      <c r="AU103" s="218" t="s">
        <v>82</v>
      </c>
      <c r="AY103" s="19" t="s">
        <v>170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177</v>
      </c>
      <c r="BM103" s="218" t="s">
        <v>472</v>
      </c>
    </row>
    <row r="104" s="2" customFormat="1" ht="24.15" customHeight="1">
      <c r="A104" s="40"/>
      <c r="B104" s="41"/>
      <c r="C104" s="207" t="s">
        <v>378</v>
      </c>
      <c r="D104" s="207" t="s">
        <v>173</v>
      </c>
      <c r="E104" s="208" t="s">
        <v>1712</v>
      </c>
      <c r="F104" s="209" t="s">
        <v>1713</v>
      </c>
      <c r="G104" s="210" t="s">
        <v>998</v>
      </c>
      <c r="H104" s="211">
        <v>5</v>
      </c>
      <c r="I104" s="212"/>
      <c r="J104" s="213">
        <f>ROUND(I104*H104,2)</f>
        <v>0</v>
      </c>
      <c r="K104" s="209" t="s">
        <v>19</v>
      </c>
      <c r="L104" s="46"/>
      <c r="M104" s="214" t="s">
        <v>19</v>
      </c>
      <c r="N104" s="215" t="s">
        <v>45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177</v>
      </c>
      <c r="AT104" s="218" t="s">
        <v>173</v>
      </c>
      <c r="AU104" s="218" t="s">
        <v>82</v>
      </c>
      <c r="AY104" s="19" t="s">
        <v>170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82</v>
      </c>
      <c r="BK104" s="219">
        <f>ROUND(I104*H104,2)</f>
        <v>0</v>
      </c>
      <c r="BL104" s="19" t="s">
        <v>177</v>
      </c>
      <c r="BM104" s="218" t="s">
        <v>483</v>
      </c>
    </row>
    <row r="105" s="2" customFormat="1" ht="16.5" customHeight="1">
      <c r="A105" s="40"/>
      <c r="B105" s="41"/>
      <c r="C105" s="207" t="s">
        <v>388</v>
      </c>
      <c r="D105" s="207" t="s">
        <v>173</v>
      </c>
      <c r="E105" s="208" t="s">
        <v>1714</v>
      </c>
      <c r="F105" s="209" t="s">
        <v>1715</v>
      </c>
      <c r="G105" s="210" t="s">
        <v>998</v>
      </c>
      <c r="H105" s="211">
        <v>5</v>
      </c>
      <c r="I105" s="212"/>
      <c r="J105" s="213">
        <f>ROUND(I105*H105,2)</f>
        <v>0</v>
      </c>
      <c r="K105" s="209" t="s">
        <v>19</v>
      </c>
      <c r="L105" s="46"/>
      <c r="M105" s="214" t="s">
        <v>19</v>
      </c>
      <c r="N105" s="215" t="s">
        <v>45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177</v>
      </c>
      <c r="AT105" s="218" t="s">
        <v>173</v>
      </c>
      <c r="AU105" s="218" t="s">
        <v>82</v>
      </c>
      <c r="AY105" s="19" t="s">
        <v>170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82</v>
      </c>
      <c r="BK105" s="219">
        <f>ROUND(I105*H105,2)</f>
        <v>0</v>
      </c>
      <c r="BL105" s="19" t="s">
        <v>177</v>
      </c>
      <c r="BM105" s="218" t="s">
        <v>494</v>
      </c>
    </row>
    <row r="106" s="2" customFormat="1" ht="16.5" customHeight="1">
      <c r="A106" s="40"/>
      <c r="B106" s="41"/>
      <c r="C106" s="207" t="s">
        <v>395</v>
      </c>
      <c r="D106" s="207" t="s">
        <v>173</v>
      </c>
      <c r="E106" s="208" t="s">
        <v>1716</v>
      </c>
      <c r="F106" s="209" t="s">
        <v>1717</v>
      </c>
      <c r="G106" s="210" t="s">
        <v>998</v>
      </c>
      <c r="H106" s="211">
        <v>5</v>
      </c>
      <c r="I106" s="212"/>
      <c r="J106" s="213">
        <f>ROUND(I106*H106,2)</f>
        <v>0</v>
      </c>
      <c r="K106" s="209" t="s">
        <v>19</v>
      </c>
      <c r="L106" s="46"/>
      <c r="M106" s="214" t="s">
        <v>19</v>
      </c>
      <c r="N106" s="215" t="s">
        <v>45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177</v>
      </c>
      <c r="AT106" s="218" t="s">
        <v>173</v>
      </c>
      <c r="AU106" s="218" t="s">
        <v>82</v>
      </c>
      <c r="AY106" s="19" t="s">
        <v>170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177</v>
      </c>
      <c r="BM106" s="218" t="s">
        <v>510</v>
      </c>
    </row>
    <row r="107" s="2" customFormat="1" ht="21.75" customHeight="1">
      <c r="A107" s="40"/>
      <c r="B107" s="41"/>
      <c r="C107" s="207" t="s">
        <v>402</v>
      </c>
      <c r="D107" s="207" t="s">
        <v>173</v>
      </c>
      <c r="E107" s="208" t="s">
        <v>1718</v>
      </c>
      <c r="F107" s="209" t="s">
        <v>1719</v>
      </c>
      <c r="G107" s="210" t="s">
        <v>998</v>
      </c>
      <c r="H107" s="211">
        <v>1</v>
      </c>
      <c r="I107" s="212"/>
      <c r="J107" s="213">
        <f>ROUND(I107*H107,2)</f>
        <v>0</v>
      </c>
      <c r="K107" s="209" t="s">
        <v>19</v>
      </c>
      <c r="L107" s="46"/>
      <c r="M107" s="214" t="s">
        <v>19</v>
      </c>
      <c r="N107" s="215" t="s">
        <v>45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177</v>
      </c>
      <c r="AT107" s="218" t="s">
        <v>173</v>
      </c>
      <c r="AU107" s="218" t="s">
        <v>82</v>
      </c>
      <c r="AY107" s="19" t="s">
        <v>170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82</v>
      </c>
      <c r="BK107" s="219">
        <f>ROUND(I107*H107,2)</f>
        <v>0</v>
      </c>
      <c r="BL107" s="19" t="s">
        <v>177</v>
      </c>
      <c r="BM107" s="218" t="s">
        <v>525</v>
      </c>
    </row>
    <row r="108" s="2" customFormat="1" ht="24.15" customHeight="1">
      <c r="A108" s="40"/>
      <c r="B108" s="41"/>
      <c r="C108" s="207" t="s">
        <v>408</v>
      </c>
      <c r="D108" s="207" t="s">
        <v>173</v>
      </c>
      <c r="E108" s="208" t="s">
        <v>1720</v>
      </c>
      <c r="F108" s="209" t="s">
        <v>1721</v>
      </c>
      <c r="G108" s="210" t="s">
        <v>998</v>
      </c>
      <c r="H108" s="211">
        <v>5</v>
      </c>
      <c r="I108" s="212"/>
      <c r="J108" s="213">
        <f>ROUND(I108*H108,2)</f>
        <v>0</v>
      </c>
      <c r="K108" s="209" t="s">
        <v>19</v>
      </c>
      <c r="L108" s="46"/>
      <c r="M108" s="214" t="s">
        <v>19</v>
      </c>
      <c r="N108" s="215" t="s">
        <v>45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177</v>
      </c>
      <c r="AT108" s="218" t="s">
        <v>173</v>
      </c>
      <c r="AU108" s="218" t="s">
        <v>82</v>
      </c>
      <c r="AY108" s="19" t="s">
        <v>170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177</v>
      </c>
      <c r="BM108" s="218" t="s">
        <v>539</v>
      </c>
    </row>
    <row r="109" s="12" customFormat="1" ht="25.92" customHeight="1">
      <c r="A109" s="12"/>
      <c r="B109" s="191"/>
      <c r="C109" s="192"/>
      <c r="D109" s="193" t="s">
        <v>73</v>
      </c>
      <c r="E109" s="194" t="s">
        <v>1722</v>
      </c>
      <c r="F109" s="194" t="s">
        <v>1723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SUM(P110:P116)</f>
        <v>0</v>
      </c>
      <c r="Q109" s="199"/>
      <c r="R109" s="200">
        <f>SUM(R110:R116)</f>
        <v>0</v>
      </c>
      <c r="S109" s="199"/>
      <c r="T109" s="201">
        <f>SUM(T110:T116)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82</v>
      </c>
      <c r="AT109" s="203" t="s">
        <v>73</v>
      </c>
      <c r="AU109" s="203" t="s">
        <v>74</v>
      </c>
      <c r="AY109" s="202" t="s">
        <v>170</v>
      </c>
      <c r="BK109" s="204">
        <f>SUM(BK110:BK116)</f>
        <v>0</v>
      </c>
    </row>
    <row r="110" s="2" customFormat="1" ht="16.5" customHeight="1">
      <c r="A110" s="40"/>
      <c r="B110" s="41"/>
      <c r="C110" s="207" t="s">
        <v>421</v>
      </c>
      <c r="D110" s="207" t="s">
        <v>173</v>
      </c>
      <c r="E110" s="208" t="s">
        <v>1724</v>
      </c>
      <c r="F110" s="209" t="s">
        <v>1725</v>
      </c>
      <c r="G110" s="210" t="s">
        <v>1624</v>
      </c>
      <c r="H110" s="211">
        <v>43</v>
      </c>
      <c r="I110" s="212"/>
      <c r="J110" s="213">
        <f>ROUND(I110*H110,2)</f>
        <v>0</v>
      </c>
      <c r="K110" s="209" t="s">
        <v>19</v>
      </c>
      <c r="L110" s="46"/>
      <c r="M110" s="214" t="s">
        <v>19</v>
      </c>
      <c r="N110" s="215" t="s">
        <v>45</v>
      </c>
      <c r="O110" s="86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8" t="s">
        <v>177</v>
      </c>
      <c r="AT110" s="218" t="s">
        <v>173</v>
      </c>
      <c r="AU110" s="218" t="s">
        <v>82</v>
      </c>
      <c r="AY110" s="19" t="s">
        <v>170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9" t="s">
        <v>82</v>
      </c>
      <c r="BK110" s="219">
        <f>ROUND(I110*H110,2)</f>
        <v>0</v>
      </c>
      <c r="BL110" s="19" t="s">
        <v>177</v>
      </c>
      <c r="BM110" s="218" t="s">
        <v>555</v>
      </c>
    </row>
    <row r="111" s="2" customFormat="1" ht="16.5" customHeight="1">
      <c r="A111" s="40"/>
      <c r="B111" s="41"/>
      <c r="C111" s="207" t="s">
        <v>428</v>
      </c>
      <c r="D111" s="207" t="s">
        <v>173</v>
      </c>
      <c r="E111" s="208" t="s">
        <v>1726</v>
      </c>
      <c r="F111" s="209" t="s">
        <v>1727</v>
      </c>
      <c r="G111" s="210" t="s">
        <v>1624</v>
      </c>
      <c r="H111" s="211">
        <v>16</v>
      </c>
      <c r="I111" s="212"/>
      <c r="J111" s="213">
        <f>ROUND(I111*H111,2)</f>
        <v>0</v>
      </c>
      <c r="K111" s="209" t="s">
        <v>19</v>
      </c>
      <c r="L111" s="46"/>
      <c r="M111" s="214" t="s">
        <v>19</v>
      </c>
      <c r="N111" s="215" t="s">
        <v>45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177</v>
      </c>
      <c r="AT111" s="218" t="s">
        <v>173</v>
      </c>
      <c r="AU111" s="218" t="s">
        <v>82</v>
      </c>
      <c r="AY111" s="19" t="s">
        <v>170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177</v>
      </c>
      <c r="BM111" s="218" t="s">
        <v>568</v>
      </c>
    </row>
    <row r="112" s="2" customFormat="1" ht="16.5" customHeight="1">
      <c r="A112" s="40"/>
      <c r="B112" s="41"/>
      <c r="C112" s="207" t="s">
        <v>437</v>
      </c>
      <c r="D112" s="207" t="s">
        <v>173</v>
      </c>
      <c r="E112" s="208" t="s">
        <v>1728</v>
      </c>
      <c r="F112" s="209" t="s">
        <v>1729</v>
      </c>
      <c r="G112" s="210" t="s">
        <v>1624</v>
      </c>
      <c r="H112" s="211">
        <v>4</v>
      </c>
      <c r="I112" s="212"/>
      <c r="J112" s="213">
        <f>ROUND(I112*H112,2)</f>
        <v>0</v>
      </c>
      <c r="K112" s="209" t="s">
        <v>19</v>
      </c>
      <c r="L112" s="46"/>
      <c r="M112" s="214" t="s">
        <v>19</v>
      </c>
      <c r="N112" s="215" t="s">
        <v>45</v>
      </c>
      <c r="O112" s="86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8" t="s">
        <v>177</v>
      </c>
      <c r="AT112" s="218" t="s">
        <v>173</v>
      </c>
      <c r="AU112" s="218" t="s">
        <v>82</v>
      </c>
      <c r="AY112" s="19" t="s">
        <v>170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9" t="s">
        <v>82</v>
      </c>
      <c r="BK112" s="219">
        <f>ROUND(I112*H112,2)</f>
        <v>0</v>
      </c>
      <c r="BL112" s="19" t="s">
        <v>177</v>
      </c>
      <c r="BM112" s="218" t="s">
        <v>579</v>
      </c>
    </row>
    <row r="113" s="2" customFormat="1" ht="16.5" customHeight="1">
      <c r="A113" s="40"/>
      <c r="B113" s="41"/>
      <c r="C113" s="207" t="s">
        <v>446</v>
      </c>
      <c r="D113" s="207" t="s">
        <v>173</v>
      </c>
      <c r="E113" s="208" t="s">
        <v>1730</v>
      </c>
      <c r="F113" s="209" t="s">
        <v>1731</v>
      </c>
      <c r="G113" s="210" t="s">
        <v>1624</v>
      </c>
      <c r="H113" s="211">
        <v>8</v>
      </c>
      <c r="I113" s="212"/>
      <c r="J113" s="213">
        <f>ROUND(I113*H113,2)</f>
        <v>0</v>
      </c>
      <c r="K113" s="209" t="s">
        <v>19</v>
      </c>
      <c r="L113" s="46"/>
      <c r="M113" s="214" t="s">
        <v>19</v>
      </c>
      <c r="N113" s="215" t="s">
        <v>45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177</v>
      </c>
      <c r="AT113" s="218" t="s">
        <v>173</v>
      </c>
      <c r="AU113" s="218" t="s">
        <v>82</v>
      </c>
      <c r="AY113" s="19" t="s">
        <v>170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177</v>
      </c>
      <c r="BM113" s="218" t="s">
        <v>591</v>
      </c>
    </row>
    <row r="114" s="2" customFormat="1" ht="16.5" customHeight="1">
      <c r="A114" s="40"/>
      <c r="B114" s="41"/>
      <c r="C114" s="207" t="s">
        <v>453</v>
      </c>
      <c r="D114" s="207" t="s">
        <v>173</v>
      </c>
      <c r="E114" s="208" t="s">
        <v>1732</v>
      </c>
      <c r="F114" s="209" t="s">
        <v>1733</v>
      </c>
      <c r="G114" s="210" t="s">
        <v>998</v>
      </c>
      <c r="H114" s="211">
        <v>1</v>
      </c>
      <c r="I114" s="212"/>
      <c r="J114" s="213">
        <f>ROUND(I114*H114,2)</f>
        <v>0</v>
      </c>
      <c r="K114" s="209" t="s">
        <v>19</v>
      </c>
      <c r="L114" s="46"/>
      <c r="M114" s="214" t="s">
        <v>19</v>
      </c>
      <c r="N114" s="215" t="s">
        <v>45</v>
      </c>
      <c r="O114" s="86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8" t="s">
        <v>177</v>
      </c>
      <c r="AT114" s="218" t="s">
        <v>173</v>
      </c>
      <c r="AU114" s="218" t="s">
        <v>82</v>
      </c>
      <c r="AY114" s="19" t="s">
        <v>170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9" t="s">
        <v>82</v>
      </c>
      <c r="BK114" s="219">
        <f>ROUND(I114*H114,2)</f>
        <v>0</v>
      </c>
      <c r="BL114" s="19" t="s">
        <v>177</v>
      </c>
      <c r="BM114" s="218" t="s">
        <v>605</v>
      </c>
    </row>
    <row r="115" s="2" customFormat="1" ht="16.5" customHeight="1">
      <c r="A115" s="40"/>
      <c r="B115" s="41"/>
      <c r="C115" s="207" t="s">
        <v>459</v>
      </c>
      <c r="D115" s="207" t="s">
        <v>173</v>
      </c>
      <c r="E115" s="208" t="s">
        <v>1734</v>
      </c>
      <c r="F115" s="209" t="s">
        <v>1735</v>
      </c>
      <c r="G115" s="210" t="s">
        <v>998</v>
      </c>
      <c r="H115" s="211">
        <v>3</v>
      </c>
      <c r="I115" s="212"/>
      <c r="J115" s="213">
        <f>ROUND(I115*H115,2)</f>
        <v>0</v>
      </c>
      <c r="K115" s="209" t="s">
        <v>19</v>
      </c>
      <c r="L115" s="46"/>
      <c r="M115" s="214" t="s">
        <v>19</v>
      </c>
      <c r="N115" s="215" t="s">
        <v>45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177</v>
      </c>
      <c r="AT115" s="218" t="s">
        <v>173</v>
      </c>
      <c r="AU115" s="218" t="s">
        <v>82</v>
      </c>
      <c r="AY115" s="19" t="s">
        <v>170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177</v>
      </c>
      <c r="BM115" s="218" t="s">
        <v>619</v>
      </c>
    </row>
    <row r="116" s="2" customFormat="1" ht="24.15" customHeight="1">
      <c r="A116" s="40"/>
      <c r="B116" s="41"/>
      <c r="C116" s="207" t="s">
        <v>465</v>
      </c>
      <c r="D116" s="207" t="s">
        <v>173</v>
      </c>
      <c r="E116" s="208" t="s">
        <v>1736</v>
      </c>
      <c r="F116" s="209" t="s">
        <v>1737</v>
      </c>
      <c r="G116" s="210" t="s">
        <v>998</v>
      </c>
      <c r="H116" s="211">
        <v>1</v>
      </c>
      <c r="I116" s="212"/>
      <c r="J116" s="213">
        <f>ROUND(I116*H116,2)</f>
        <v>0</v>
      </c>
      <c r="K116" s="209" t="s">
        <v>19</v>
      </c>
      <c r="L116" s="46"/>
      <c r="M116" s="214" t="s">
        <v>19</v>
      </c>
      <c r="N116" s="215" t="s">
        <v>45</v>
      </c>
      <c r="O116" s="86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8" t="s">
        <v>177</v>
      </c>
      <c r="AT116" s="218" t="s">
        <v>173</v>
      </c>
      <c r="AU116" s="218" t="s">
        <v>82</v>
      </c>
      <c r="AY116" s="19" t="s">
        <v>170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9" t="s">
        <v>82</v>
      </c>
      <c r="BK116" s="219">
        <f>ROUND(I116*H116,2)</f>
        <v>0</v>
      </c>
      <c r="BL116" s="19" t="s">
        <v>177</v>
      </c>
      <c r="BM116" s="218" t="s">
        <v>632</v>
      </c>
    </row>
    <row r="117" s="12" customFormat="1" ht="25.92" customHeight="1">
      <c r="A117" s="12"/>
      <c r="B117" s="191"/>
      <c r="C117" s="192"/>
      <c r="D117" s="193" t="s">
        <v>73</v>
      </c>
      <c r="E117" s="194" t="s">
        <v>1738</v>
      </c>
      <c r="F117" s="194" t="s">
        <v>1644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SUM(P118:P128)</f>
        <v>0</v>
      </c>
      <c r="Q117" s="199"/>
      <c r="R117" s="200">
        <f>SUM(R118:R128)</f>
        <v>0</v>
      </c>
      <c r="S117" s="199"/>
      <c r="T117" s="201">
        <f>SUM(T118:T128)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82</v>
      </c>
      <c r="AT117" s="203" t="s">
        <v>73</v>
      </c>
      <c r="AU117" s="203" t="s">
        <v>74</v>
      </c>
      <c r="AY117" s="202" t="s">
        <v>170</v>
      </c>
      <c r="BK117" s="204">
        <f>SUM(BK118:BK128)</f>
        <v>0</v>
      </c>
    </row>
    <row r="118" s="2" customFormat="1" ht="24.15" customHeight="1">
      <c r="A118" s="40"/>
      <c r="B118" s="41"/>
      <c r="C118" s="207" t="s">
        <v>472</v>
      </c>
      <c r="D118" s="207" t="s">
        <v>173</v>
      </c>
      <c r="E118" s="208" t="s">
        <v>1739</v>
      </c>
      <c r="F118" s="209" t="s">
        <v>1740</v>
      </c>
      <c r="G118" s="210" t="s">
        <v>998</v>
      </c>
      <c r="H118" s="211">
        <v>1</v>
      </c>
      <c r="I118" s="212"/>
      <c r="J118" s="213">
        <f>ROUND(I118*H118,2)</f>
        <v>0</v>
      </c>
      <c r="K118" s="209" t="s">
        <v>19</v>
      </c>
      <c r="L118" s="46"/>
      <c r="M118" s="214" t="s">
        <v>19</v>
      </c>
      <c r="N118" s="215" t="s">
        <v>45</v>
      </c>
      <c r="O118" s="86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8" t="s">
        <v>177</v>
      </c>
      <c r="AT118" s="218" t="s">
        <v>173</v>
      </c>
      <c r="AU118" s="218" t="s">
        <v>82</v>
      </c>
      <c r="AY118" s="19" t="s">
        <v>170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9" t="s">
        <v>82</v>
      </c>
      <c r="BK118" s="219">
        <f>ROUND(I118*H118,2)</f>
        <v>0</v>
      </c>
      <c r="BL118" s="19" t="s">
        <v>177</v>
      </c>
      <c r="BM118" s="218" t="s">
        <v>642</v>
      </c>
    </row>
    <row r="119" s="2" customFormat="1" ht="16.5" customHeight="1">
      <c r="A119" s="40"/>
      <c r="B119" s="41"/>
      <c r="C119" s="207" t="s">
        <v>478</v>
      </c>
      <c r="D119" s="207" t="s">
        <v>173</v>
      </c>
      <c r="E119" s="208" t="s">
        <v>1741</v>
      </c>
      <c r="F119" s="209" t="s">
        <v>1742</v>
      </c>
      <c r="G119" s="210" t="s">
        <v>998</v>
      </c>
      <c r="H119" s="211">
        <v>1</v>
      </c>
      <c r="I119" s="212"/>
      <c r="J119" s="213">
        <f>ROUND(I119*H119,2)</f>
        <v>0</v>
      </c>
      <c r="K119" s="209" t="s">
        <v>19</v>
      </c>
      <c r="L119" s="46"/>
      <c r="M119" s="214" t="s">
        <v>19</v>
      </c>
      <c r="N119" s="215" t="s">
        <v>45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177</v>
      </c>
      <c r="AT119" s="218" t="s">
        <v>173</v>
      </c>
      <c r="AU119" s="218" t="s">
        <v>82</v>
      </c>
      <c r="AY119" s="19" t="s">
        <v>170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177</v>
      </c>
      <c r="BM119" s="218" t="s">
        <v>655</v>
      </c>
    </row>
    <row r="120" s="2" customFormat="1" ht="16.5" customHeight="1">
      <c r="A120" s="40"/>
      <c r="B120" s="41"/>
      <c r="C120" s="207" t="s">
        <v>483</v>
      </c>
      <c r="D120" s="207" t="s">
        <v>173</v>
      </c>
      <c r="E120" s="208" t="s">
        <v>1743</v>
      </c>
      <c r="F120" s="209" t="s">
        <v>1744</v>
      </c>
      <c r="G120" s="210" t="s">
        <v>998</v>
      </c>
      <c r="H120" s="211">
        <v>1</v>
      </c>
      <c r="I120" s="212"/>
      <c r="J120" s="213">
        <f>ROUND(I120*H120,2)</f>
        <v>0</v>
      </c>
      <c r="K120" s="209" t="s">
        <v>19</v>
      </c>
      <c r="L120" s="46"/>
      <c r="M120" s="214" t="s">
        <v>19</v>
      </c>
      <c r="N120" s="215" t="s">
        <v>45</v>
      </c>
      <c r="O120" s="86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8" t="s">
        <v>177</v>
      </c>
      <c r="AT120" s="218" t="s">
        <v>173</v>
      </c>
      <c r="AU120" s="218" t="s">
        <v>82</v>
      </c>
      <c r="AY120" s="19" t="s">
        <v>170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9" t="s">
        <v>82</v>
      </c>
      <c r="BK120" s="219">
        <f>ROUND(I120*H120,2)</f>
        <v>0</v>
      </c>
      <c r="BL120" s="19" t="s">
        <v>177</v>
      </c>
      <c r="BM120" s="218" t="s">
        <v>665</v>
      </c>
    </row>
    <row r="121" s="2" customFormat="1" ht="16.5" customHeight="1">
      <c r="A121" s="40"/>
      <c r="B121" s="41"/>
      <c r="C121" s="207" t="s">
        <v>489</v>
      </c>
      <c r="D121" s="207" t="s">
        <v>173</v>
      </c>
      <c r="E121" s="208" t="s">
        <v>1745</v>
      </c>
      <c r="F121" s="209" t="s">
        <v>1746</v>
      </c>
      <c r="G121" s="210" t="s">
        <v>1647</v>
      </c>
      <c r="H121" s="211">
        <v>2</v>
      </c>
      <c r="I121" s="212"/>
      <c r="J121" s="213">
        <f>ROUND(I121*H121,2)</f>
        <v>0</v>
      </c>
      <c r="K121" s="209" t="s">
        <v>19</v>
      </c>
      <c r="L121" s="46"/>
      <c r="M121" s="214" t="s">
        <v>19</v>
      </c>
      <c r="N121" s="215" t="s">
        <v>45</v>
      </c>
      <c r="O121" s="86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8" t="s">
        <v>177</v>
      </c>
      <c r="AT121" s="218" t="s">
        <v>173</v>
      </c>
      <c r="AU121" s="218" t="s">
        <v>82</v>
      </c>
      <c r="AY121" s="19" t="s">
        <v>170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9" t="s">
        <v>82</v>
      </c>
      <c r="BK121" s="219">
        <f>ROUND(I121*H121,2)</f>
        <v>0</v>
      </c>
      <c r="BL121" s="19" t="s">
        <v>177</v>
      </c>
      <c r="BM121" s="218" t="s">
        <v>675</v>
      </c>
    </row>
    <row r="122" s="2" customFormat="1" ht="16.5" customHeight="1">
      <c r="A122" s="40"/>
      <c r="B122" s="41"/>
      <c r="C122" s="207" t="s">
        <v>494</v>
      </c>
      <c r="D122" s="207" t="s">
        <v>173</v>
      </c>
      <c r="E122" s="208" t="s">
        <v>1747</v>
      </c>
      <c r="F122" s="209" t="s">
        <v>1651</v>
      </c>
      <c r="G122" s="210" t="s">
        <v>1647</v>
      </c>
      <c r="H122" s="211">
        <v>3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45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177</v>
      </c>
      <c r="AT122" s="218" t="s">
        <v>173</v>
      </c>
      <c r="AU122" s="218" t="s">
        <v>82</v>
      </c>
      <c r="AY122" s="19" t="s">
        <v>170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177</v>
      </c>
      <c r="BM122" s="218" t="s">
        <v>685</v>
      </c>
    </row>
    <row r="123" s="2" customFormat="1" ht="24.15" customHeight="1">
      <c r="A123" s="40"/>
      <c r="B123" s="41"/>
      <c r="C123" s="207" t="s">
        <v>501</v>
      </c>
      <c r="D123" s="207" t="s">
        <v>173</v>
      </c>
      <c r="E123" s="208" t="s">
        <v>1748</v>
      </c>
      <c r="F123" s="209" t="s">
        <v>1749</v>
      </c>
      <c r="G123" s="210" t="s">
        <v>998</v>
      </c>
      <c r="H123" s="211">
        <v>1</v>
      </c>
      <c r="I123" s="212"/>
      <c r="J123" s="213">
        <f>ROUND(I123*H123,2)</f>
        <v>0</v>
      </c>
      <c r="K123" s="209" t="s">
        <v>19</v>
      </c>
      <c r="L123" s="46"/>
      <c r="M123" s="214" t="s">
        <v>19</v>
      </c>
      <c r="N123" s="215" t="s">
        <v>45</v>
      </c>
      <c r="O123" s="86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8" t="s">
        <v>177</v>
      </c>
      <c r="AT123" s="218" t="s">
        <v>173</v>
      </c>
      <c r="AU123" s="218" t="s">
        <v>82</v>
      </c>
      <c r="AY123" s="19" t="s">
        <v>170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9" t="s">
        <v>82</v>
      </c>
      <c r="BK123" s="219">
        <f>ROUND(I123*H123,2)</f>
        <v>0</v>
      </c>
      <c r="BL123" s="19" t="s">
        <v>177</v>
      </c>
      <c r="BM123" s="218" t="s">
        <v>695</v>
      </c>
    </row>
    <row r="124" s="2" customFormat="1" ht="24.15" customHeight="1">
      <c r="A124" s="40"/>
      <c r="B124" s="41"/>
      <c r="C124" s="207" t="s">
        <v>510</v>
      </c>
      <c r="D124" s="207" t="s">
        <v>173</v>
      </c>
      <c r="E124" s="208" t="s">
        <v>1750</v>
      </c>
      <c r="F124" s="209" t="s">
        <v>1751</v>
      </c>
      <c r="G124" s="210" t="s">
        <v>998</v>
      </c>
      <c r="H124" s="211">
        <v>1</v>
      </c>
      <c r="I124" s="212"/>
      <c r="J124" s="213">
        <f>ROUND(I124*H124,2)</f>
        <v>0</v>
      </c>
      <c r="K124" s="209" t="s">
        <v>19</v>
      </c>
      <c r="L124" s="46"/>
      <c r="M124" s="214" t="s">
        <v>19</v>
      </c>
      <c r="N124" s="215" t="s">
        <v>45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177</v>
      </c>
      <c r="AT124" s="218" t="s">
        <v>173</v>
      </c>
      <c r="AU124" s="218" t="s">
        <v>82</v>
      </c>
      <c r="AY124" s="19" t="s">
        <v>170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82</v>
      </c>
      <c r="BK124" s="219">
        <f>ROUND(I124*H124,2)</f>
        <v>0</v>
      </c>
      <c r="BL124" s="19" t="s">
        <v>177</v>
      </c>
      <c r="BM124" s="218" t="s">
        <v>708</v>
      </c>
    </row>
    <row r="125" s="2" customFormat="1" ht="24.15" customHeight="1">
      <c r="A125" s="40"/>
      <c r="B125" s="41"/>
      <c r="C125" s="207" t="s">
        <v>517</v>
      </c>
      <c r="D125" s="207" t="s">
        <v>173</v>
      </c>
      <c r="E125" s="208" t="s">
        <v>1752</v>
      </c>
      <c r="F125" s="209" t="s">
        <v>1753</v>
      </c>
      <c r="G125" s="210" t="s">
        <v>998</v>
      </c>
      <c r="H125" s="211">
        <v>1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45</v>
      </c>
      <c r="O125" s="86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177</v>
      </c>
      <c r="AT125" s="218" t="s">
        <v>173</v>
      </c>
      <c r="AU125" s="218" t="s">
        <v>82</v>
      </c>
      <c r="AY125" s="19" t="s">
        <v>170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177</v>
      </c>
      <c r="BM125" s="218" t="s">
        <v>720</v>
      </c>
    </row>
    <row r="126" s="2" customFormat="1" ht="16.5" customHeight="1">
      <c r="A126" s="40"/>
      <c r="B126" s="41"/>
      <c r="C126" s="207" t="s">
        <v>525</v>
      </c>
      <c r="D126" s="207" t="s">
        <v>173</v>
      </c>
      <c r="E126" s="208" t="s">
        <v>1754</v>
      </c>
      <c r="F126" s="209" t="s">
        <v>1755</v>
      </c>
      <c r="G126" s="210" t="s">
        <v>998</v>
      </c>
      <c r="H126" s="211">
        <v>1</v>
      </c>
      <c r="I126" s="212"/>
      <c r="J126" s="213">
        <f>ROUND(I126*H126,2)</f>
        <v>0</v>
      </c>
      <c r="K126" s="209" t="s">
        <v>19</v>
      </c>
      <c r="L126" s="46"/>
      <c r="M126" s="214" t="s">
        <v>19</v>
      </c>
      <c r="N126" s="215" t="s">
        <v>45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177</v>
      </c>
      <c r="AT126" s="218" t="s">
        <v>173</v>
      </c>
      <c r="AU126" s="218" t="s">
        <v>82</v>
      </c>
      <c r="AY126" s="19" t="s">
        <v>170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82</v>
      </c>
      <c r="BK126" s="219">
        <f>ROUND(I126*H126,2)</f>
        <v>0</v>
      </c>
      <c r="BL126" s="19" t="s">
        <v>177</v>
      </c>
      <c r="BM126" s="218" t="s">
        <v>731</v>
      </c>
    </row>
    <row r="127" s="2" customFormat="1" ht="24.15" customHeight="1">
      <c r="A127" s="40"/>
      <c r="B127" s="41"/>
      <c r="C127" s="207" t="s">
        <v>533</v>
      </c>
      <c r="D127" s="207" t="s">
        <v>173</v>
      </c>
      <c r="E127" s="208" t="s">
        <v>1756</v>
      </c>
      <c r="F127" s="209" t="s">
        <v>1757</v>
      </c>
      <c r="G127" s="210" t="s">
        <v>998</v>
      </c>
      <c r="H127" s="211">
        <v>1</v>
      </c>
      <c r="I127" s="212"/>
      <c r="J127" s="213">
        <f>ROUND(I127*H127,2)</f>
        <v>0</v>
      </c>
      <c r="K127" s="209" t="s">
        <v>19</v>
      </c>
      <c r="L127" s="46"/>
      <c r="M127" s="214" t="s">
        <v>19</v>
      </c>
      <c r="N127" s="215" t="s">
        <v>45</v>
      </c>
      <c r="O127" s="86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177</v>
      </c>
      <c r="AT127" s="218" t="s">
        <v>173</v>
      </c>
      <c r="AU127" s="218" t="s">
        <v>82</v>
      </c>
      <c r="AY127" s="19" t="s">
        <v>170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177</v>
      </c>
      <c r="BM127" s="218" t="s">
        <v>742</v>
      </c>
    </row>
    <row r="128" s="2" customFormat="1" ht="16.5" customHeight="1">
      <c r="A128" s="40"/>
      <c r="B128" s="41"/>
      <c r="C128" s="207" t="s">
        <v>539</v>
      </c>
      <c r="D128" s="207" t="s">
        <v>173</v>
      </c>
      <c r="E128" s="208" t="s">
        <v>1758</v>
      </c>
      <c r="F128" s="209" t="s">
        <v>1670</v>
      </c>
      <c r="G128" s="210" t="s">
        <v>998</v>
      </c>
      <c r="H128" s="211">
        <v>1</v>
      </c>
      <c r="I128" s="212"/>
      <c r="J128" s="213">
        <f>ROUND(I128*H128,2)</f>
        <v>0</v>
      </c>
      <c r="K128" s="209" t="s">
        <v>19</v>
      </c>
      <c r="L128" s="46"/>
      <c r="M128" s="283" t="s">
        <v>19</v>
      </c>
      <c r="N128" s="284" t="s">
        <v>45</v>
      </c>
      <c r="O128" s="285"/>
      <c r="P128" s="286">
        <f>O128*H128</f>
        <v>0</v>
      </c>
      <c r="Q128" s="286">
        <v>0</v>
      </c>
      <c r="R128" s="286">
        <f>Q128*H128</f>
        <v>0</v>
      </c>
      <c r="S128" s="286">
        <v>0</v>
      </c>
      <c r="T128" s="28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8" t="s">
        <v>177</v>
      </c>
      <c r="AT128" s="218" t="s">
        <v>173</v>
      </c>
      <c r="AU128" s="218" t="s">
        <v>82</v>
      </c>
      <c r="AY128" s="19" t="s">
        <v>170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9" t="s">
        <v>82</v>
      </c>
      <c r="BK128" s="219">
        <f>ROUND(I128*H128,2)</f>
        <v>0</v>
      </c>
      <c r="BL128" s="19" t="s">
        <v>177</v>
      </c>
      <c r="BM128" s="218" t="s">
        <v>752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YVyGmreaudicbKTWy6vqajAQUo/9ssrLn1kednmzMG9si8E9uzG5XZN7Gu1OOzFo0wGbcwWlAcIBE/Gr0wRDdw==" hashValue="RzBk5jsLL8OoN42+QhqSFdEV6ukUxZACp9vD5lvOqwK86hAQtohRVgpZZI4kp32ULS98lkkbLYV2AofgLoJ/6w==" algorithmName="SHA-512" password="EEA3"/>
  <autoFilter ref="C82:K12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84</v>
      </c>
    </row>
    <row r="4" s="1" customFormat="1" ht="24.96" customHeight="1">
      <c r="B4" s="22"/>
      <c r="D4" s="133" t="s">
        <v>104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39.75" customHeight="1">
      <c r="B7" s="22"/>
      <c r="E7" s="136" t="str">
        <f>'Rekapitulace stavby'!K6</f>
        <v>STAVEBNÍ ÚPRAVY A ZMĚNA UŽÍVÁNÍ - ORDINACE PRAKTICKÉHO LÉKAŘE V DOMĚ PRO SENIORY ČP. 2031 ŽIŽKOVA, TURNOV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113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1759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20. 12. 2023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30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32</v>
      </c>
      <c r="E20" s="40"/>
      <c r="F20" s="40"/>
      <c r="G20" s="40"/>
      <c r="H20" s="40"/>
      <c r="I20" s="135" t="s">
        <v>26</v>
      </c>
      <c r="J20" s="139" t="s">
        <v>33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34</v>
      </c>
      <c r="F21" s="40"/>
      <c r="G21" s="40"/>
      <c r="H21" s="40"/>
      <c r="I21" s="135" t="s">
        <v>29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36</v>
      </c>
      <c r="E23" s="40"/>
      <c r="F23" s="40"/>
      <c r="G23" s="40"/>
      <c r="H23" s="40"/>
      <c r="I23" s="135" t="s">
        <v>26</v>
      </c>
      <c r="J23" s="139" t="s">
        <v>33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34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38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40</v>
      </c>
      <c r="E30" s="40"/>
      <c r="F30" s="40"/>
      <c r="G30" s="40"/>
      <c r="H30" s="40"/>
      <c r="I30" s="40"/>
      <c r="J30" s="147">
        <f>ROUND(J85,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42</v>
      </c>
      <c r="G32" s="40"/>
      <c r="H32" s="40"/>
      <c r="I32" s="148" t="s">
        <v>41</v>
      </c>
      <c r="J32" s="148" t="s">
        <v>43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44</v>
      </c>
      <c r="E33" s="135" t="s">
        <v>45</v>
      </c>
      <c r="F33" s="150">
        <f>ROUND((SUM(BE85:BE101)),  2)</f>
        <v>0</v>
      </c>
      <c r="G33" s="40"/>
      <c r="H33" s="40"/>
      <c r="I33" s="151">
        <v>0.20999999999999999</v>
      </c>
      <c r="J33" s="150">
        <f>ROUND(((SUM(BE85:BE101))*I33),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46</v>
      </c>
      <c r="F34" s="150">
        <f>ROUND((SUM(BF85:BF101)),  2)</f>
        <v>0</v>
      </c>
      <c r="G34" s="40"/>
      <c r="H34" s="40"/>
      <c r="I34" s="151">
        <v>0.14999999999999999</v>
      </c>
      <c r="J34" s="150">
        <f>ROUND(((SUM(BF85:BF101))*I34),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47</v>
      </c>
      <c r="F35" s="150">
        <f>ROUND((SUM(BG85:BG101)),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48</v>
      </c>
      <c r="F36" s="150">
        <f>ROUND((SUM(BH85:BH101)),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49</v>
      </c>
      <c r="F37" s="150">
        <f>ROUND((SUM(BI85:BI101)),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130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39.75" customHeight="1">
      <c r="A48" s="40"/>
      <c r="B48" s="41"/>
      <c r="C48" s="42"/>
      <c r="D48" s="42"/>
      <c r="E48" s="163" t="str">
        <f>E7</f>
        <v>STAVEBNÍ ÚPRAVY A ZMĚNA UŽÍVÁNÍ - ORDINACE PRAKTICKÉHO LÉKAŘE V DOMĚ PRO SENIORY ČP. 2031 ŽIŽKOVA, TURNOV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p.č. 865/3 v k.ú. Turnov</v>
      </c>
      <c r="G52" s="42"/>
      <c r="H52" s="42"/>
      <c r="I52" s="34" t="s">
        <v>23</v>
      </c>
      <c r="J52" s="74" t="str">
        <f>IF(J12="","",J12)</f>
        <v>20. 12. 2023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Turnov</v>
      </c>
      <c r="G54" s="42"/>
      <c r="H54" s="42"/>
      <c r="I54" s="34" t="s">
        <v>32</v>
      </c>
      <c r="J54" s="38" t="str">
        <f>E21</f>
        <v>ACTIV Projekce,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ACTIV Projekce, s.r.o.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131</v>
      </c>
      <c r="D57" s="165"/>
      <c r="E57" s="165"/>
      <c r="F57" s="165"/>
      <c r="G57" s="165"/>
      <c r="H57" s="165"/>
      <c r="I57" s="165"/>
      <c r="J57" s="166" t="s">
        <v>132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72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133</v>
      </c>
    </row>
    <row r="60" s="9" customFormat="1" ht="24.96" customHeight="1">
      <c r="A60" s="9"/>
      <c r="B60" s="168"/>
      <c r="C60" s="169"/>
      <c r="D60" s="170" t="s">
        <v>1759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1760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1761</v>
      </c>
      <c r="E62" s="177"/>
      <c r="F62" s="177"/>
      <c r="G62" s="177"/>
      <c r="H62" s="177"/>
      <c r="I62" s="177"/>
      <c r="J62" s="178">
        <f>J90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1762</v>
      </c>
      <c r="E63" s="177"/>
      <c r="F63" s="177"/>
      <c r="G63" s="177"/>
      <c r="H63" s="177"/>
      <c r="I63" s="177"/>
      <c r="J63" s="178">
        <f>J93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1763</v>
      </c>
      <c r="E64" s="177"/>
      <c r="F64" s="177"/>
      <c r="G64" s="177"/>
      <c r="H64" s="177"/>
      <c r="I64" s="177"/>
      <c r="J64" s="178">
        <f>J96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1764</v>
      </c>
      <c r="E65" s="177"/>
      <c r="F65" s="177"/>
      <c r="G65" s="177"/>
      <c r="H65" s="177"/>
      <c r="I65" s="177"/>
      <c r="J65" s="178">
        <f>J99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155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39.75" customHeight="1">
      <c r="A75" s="40"/>
      <c r="B75" s="41"/>
      <c r="C75" s="42"/>
      <c r="D75" s="42"/>
      <c r="E75" s="163" t="str">
        <f>E7</f>
        <v>STAVEBNÍ ÚPRAVY A ZMĚNA UŽÍVÁNÍ - ORDINACE PRAKTICKÉHO LÉKAŘE V DOMĚ PRO SENIORY ČP. 2031 ŽIŽKOVA, TURNOV</v>
      </c>
      <c r="F75" s="34"/>
      <c r="G75" s="34"/>
      <c r="H75" s="34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113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VRN - Vedlejší rozpočtové náklady</v>
      </c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na p.č. 865/3 v k.ú. Turnov</v>
      </c>
      <c r="G79" s="42"/>
      <c r="H79" s="42"/>
      <c r="I79" s="34" t="s">
        <v>23</v>
      </c>
      <c r="J79" s="74" t="str">
        <f>IF(J12="","",J12)</f>
        <v>20. 12. 2023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Turnov</v>
      </c>
      <c r="G81" s="42"/>
      <c r="H81" s="42"/>
      <c r="I81" s="34" t="s">
        <v>32</v>
      </c>
      <c r="J81" s="38" t="str">
        <f>E21</f>
        <v>ACTIV Projekce, s.r.o.</v>
      </c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36</v>
      </c>
      <c r="J82" s="38" t="str">
        <f>E24</f>
        <v>ACTIV Projekce, s.r.o.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0"/>
      <c r="B84" s="181"/>
      <c r="C84" s="182" t="s">
        <v>156</v>
      </c>
      <c r="D84" s="183" t="s">
        <v>59</v>
      </c>
      <c r="E84" s="183" t="s">
        <v>55</v>
      </c>
      <c r="F84" s="183" t="s">
        <v>56</v>
      </c>
      <c r="G84" s="183" t="s">
        <v>157</v>
      </c>
      <c r="H84" s="183" t="s">
        <v>158</v>
      </c>
      <c r="I84" s="183" t="s">
        <v>159</v>
      </c>
      <c r="J84" s="183" t="s">
        <v>132</v>
      </c>
      <c r="K84" s="184" t="s">
        <v>160</v>
      </c>
      <c r="L84" s="185"/>
      <c r="M84" s="94" t="s">
        <v>19</v>
      </c>
      <c r="N84" s="95" t="s">
        <v>44</v>
      </c>
      <c r="O84" s="95" t="s">
        <v>161</v>
      </c>
      <c r="P84" s="95" t="s">
        <v>162</v>
      </c>
      <c r="Q84" s="95" t="s">
        <v>163</v>
      </c>
      <c r="R84" s="95" t="s">
        <v>164</v>
      </c>
      <c r="S84" s="95" t="s">
        <v>165</v>
      </c>
      <c r="T84" s="96" t="s">
        <v>166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0"/>
      <c r="B85" s="41"/>
      <c r="C85" s="101" t="s">
        <v>167</v>
      </c>
      <c r="D85" s="42"/>
      <c r="E85" s="42"/>
      <c r="F85" s="42"/>
      <c r="G85" s="42"/>
      <c r="H85" s="42"/>
      <c r="I85" s="42"/>
      <c r="J85" s="186">
        <f>BK85</f>
        <v>0</v>
      </c>
      <c r="K85" s="42"/>
      <c r="L85" s="46"/>
      <c r="M85" s="97"/>
      <c r="N85" s="187"/>
      <c r="O85" s="98"/>
      <c r="P85" s="188">
        <f>P86</f>
        <v>0</v>
      </c>
      <c r="Q85" s="98"/>
      <c r="R85" s="188">
        <f>R86</f>
        <v>0</v>
      </c>
      <c r="S85" s="98"/>
      <c r="T85" s="189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73</v>
      </c>
      <c r="AU85" s="19" t="s">
        <v>133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73</v>
      </c>
      <c r="E86" s="194" t="s">
        <v>94</v>
      </c>
      <c r="F86" s="194" t="s">
        <v>95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P87+P90+P93+P96+P99</f>
        <v>0</v>
      </c>
      <c r="Q86" s="199"/>
      <c r="R86" s="200">
        <f>R87+R90+R93+R96+R99</f>
        <v>0</v>
      </c>
      <c r="S86" s="199"/>
      <c r="T86" s="201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221</v>
      </c>
      <c r="AT86" s="203" t="s">
        <v>73</v>
      </c>
      <c r="AU86" s="203" t="s">
        <v>74</v>
      </c>
      <c r="AY86" s="202" t="s">
        <v>170</v>
      </c>
      <c r="BK86" s="204">
        <f>BK87+BK90+BK93+BK96+BK99</f>
        <v>0</v>
      </c>
    </row>
    <row r="87" s="12" customFormat="1" ht="22.8" customHeight="1">
      <c r="A87" s="12"/>
      <c r="B87" s="191"/>
      <c r="C87" s="192"/>
      <c r="D87" s="193" t="s">
        <v>73</v>
      </c>
      <c r="E87" s="205" t="s">
        <v>1765</v>
      </c>
      <c r="F87" s="205" t="s">
        <v>1766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SUM(P88:P89)</f>
        <v>0</v>
      </c>
      <c r="Q87" s="199"/>
      <c r="R87" s="200">
        <f>SUM(R88:R89)</f>
        <v>0</v>
      </c>
      <c r="S87" s="199"/>
      <c r="T87" s="201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221</v>
      </c>
      <c r="AT87" s="203" t="s">
        <v>73</v>
      </c>
      <c r="AU87" s="203" t="s">
        <v>82</v>
      </c>
      <c r="AY87" s="202" t="s">
        <v>170</v>
      </c>
      <c r="BK87" s="204">
        <f>SUM(BK88:BK89)</f>
        <v>0</v>
      </c>
    </row>
    <row r="88" s="2" customFormat="1" ht="16.5" customHeight="1">
      <c r="A88" s="40"/>
      <c r="B88" s="41"/>
      <c r="C88" s="207" t="s">
        <v>82</v>
      </c>
      <c r="D88" s="207" t="s">
        <v>173</v>
      </c>
      <c r="E88" s="208" t="s">
        <v>1767</v>
      </c>
      <c r="F88" s="209" t="s">
        <v>1766</v>
      </c>
      <c r="G88" s="210" t="s">
        <v>998</v>
      </c>
      <c r="H88" s="211">
        <v>1</v>
      </c>
      <c r="I88" s="212"/>
      <c r="J88" s="213">
        <f>ROUND(I88*H88,2)</f>
        <v>0</v>
      </c>
      <c r="K88" s="209" t="s">
        <v>176</v>
      </c>
      <c r="L88" s="46"/>
      <c r="M88" s="214" t="s">
        <v>19</v>
      </c>
      <c r="N88" s="215" t="s">
        <v>45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1768</v>
      </c>
      <c r="AT88" s="218" t="s">
        <v>173</v>
      </c>
      <c r="AU88" s="218" t="s">
        <v>84</v>
      </c>
      <c r="AY88" s="19" t="s">
        <v>170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1768</v>
      </c>
      <c r="BM88" s="218" t="s">
        <v>1769</v>
      </c>
    </row>
    <row r="89" s="2" customFormat="1">
      <c r="A89" s="40"/>
      <c r="B89" s="41"/>
      <c r="C89" s="42"/>
      <c r="D89" s="220" t="s">
        <v>179</v>
      </c>
      <c r="E89" s="42"/>
      <c r="F89" s="221" t="s">
        <v>1770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179</v>
      </c>
      <c r="AU89" s="19" t="s">
        <v>84</v>
      </c>
    </row>
    <row r="90" s="12" customFormat="1" ht="22.8" customHeight="1">
      <c r="A90" s="12"/>
      <c r="B90" s="191"/>
      <c r="C90" s="192"/>
      <c r="D90" s="193" t="s">
        <v>73</v>
      </c>
      <c r="E90" s="205" t="s">
        <v>1771</v>
      </c>
      <c r="F90" s="205" t="s">
        <v>1563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SUM(P91:P92)</f>
        <v>0</v>
      </c>
      <c r="Q90" s="199"/>
      <c r="R90" s="200">
        <f>SUM(R91:R92)</f>
        <v>0</v>
      </c>
      <c r="S90" s="199"/>
      <c r="T90" s="201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221</v>
      </c>
      <c r="AT90" s="203" t="s">
        <v>73</v>
      </c>
      <c r="AU90" s="203" t="s">
        <v>82</v>
      </c>
      <c r="AY90" s="202" t="s">
        <v>170</v>
      </c>
      <c r="BK90" s="204">
        <f>SUM(BK91:BK92)</f>
        <v>0</v>
      </c>
    </row>
    <row r="91" s="2" customFormat="1" ht="16.5" customHeight="1">
      <c r="A91" s="40"/>
      <c r="B91" s="41"/>
      <c r="C91" s="207" t="s">
        <v>84</v>
      </c>
      <c r="D91" s="207" t="s">
        <v>173</v>
      </c>
      <c r="E91" s="208" t="s">
        <v>1772</v>
      </c>
      <c r="F91" s="209" t="s">
        <v>1773</v>
      </c>
      <c r="G91" s="210" t="s">
        <v>998</v>
      </c>
      <c r="H91" s="211">
        <v>1</v>
      </c>
      <c r="I91" s="212"/>
      <c r="J91" s="213">
        <f>ROUND(I91*H91,2)</f>
        <v>0</v>
      </c>
      <c r="K91" s="209" t="s">
        <v>176</v>
      </c>
      <c r="L91" s="46"/>
      <c r="M91" s="214" t="s">
        <v>19</v>
      </c>
      <c r="N91" s="215" t="s">
        <v>45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1768</v>
      </c>
      <c r="AT91" s="218" t="s">
        <v>173</v>
      </c>
      <c r="AU91" s="218" t="s">
        <v>84</v>
      </c>
      <c r="AY91" s="19" t="s">
        <v>170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1768</v>
      </c>
      <c r="BM91" s="218" t="s">
        <v>1774</v>
      </c>
    </row>
    <row r="92" s="2" customFormat="1">
      <c r="A92" s="40"/>
      <c r="B92" s="41"/>
      <c r="C92" s="42"/>
      <c r="D92" s="220" t="s">
        <v>179</v>
      </c>
      <c r="E92" s="42"/>
      <c r="F92" s="221" t="s">
        <v>1775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179</v>
      </c>
      <c r="AU92" s="19" t="s">
        <v>84</v>
      </c>
    </row>
    <row r="93" s="12" customFormat="1" ht="22.8" customHeight="1">
      <c r="A93" s="12"/>
      <c r="B93" s="191"/>
      <c r="C93" s="192"/>
      <c r="D93" s="193" t="s">
        <v>73</v>
      </c>
      <c r="E93" s="205" t="s">
        <v>1776</v>
      </c>
      <c r="F93" s="205" t="s">
        <v>1777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SUM(P94:P95)</f>
        <v>0</v>
      </c>
      <c r="Q93" s="199"/>
      <c r="R93" s="200">
        <f>SUM(R94:R95)</f>
        <v>0</v>
      </c>
      <c r="S93" s="199"/>
      <c r="T93" s="201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221</v>
      </c>
      <c r="AT93" s="203" t="s">
        <v>73</v>
      </c>
      <c r="AU93" s="203" t="s">
        <v>82</v>
      </c>
      <c r="AY93" s="202" t="s">
        <v>170</v>
      </c>
      <c r="BK93" s="204">
        <f>SUM(BK94:BK95)</f>
        <v>0</v>
      </c>
    </row>
    <row r="94" s="2" customFormat="1" ht="21.75" customHeight="1">
      <c r="A94" s="40"/>
      <c r="B94" s="41"/>
      <c r="C94" s="207" t="s">
        <v>171</v>
      </c>
      <c r="D94" s="207" t="s">
        <v>173</v>
      </c>
      <c r="E94" s="208" t="s">
        <v>1778</v>
      </c>
      <c r="F94" s="209" t="s">
        <v>1779</v>
      </c>
      <c r="G94" s="210" t="s">
        <v>998</v>
      </c>
      <c r="H94" s="211">
        <v>1</v>
      </c>
      <c r="I94" s="212"/>
      <c r="J94" s="213">
        <f>ROUND(I94*H94,2)</f>
        <v>0</v>
      </c>
      <c r="K94" s="209" t="s">
        <v>176</v>
      </c>
      <c r="L94" s="46"/>
      <c r="M94" s="214" t="s">
        <v>19</v>
      </c>
      <c r="N94" s="215" t="s">
        <v>45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1768</v>
      </c>
      <c r="AT94" s="218" t="s">
        <v>173</v>
      </c>
      <c r="AU94" s="218" t="s">
        <v>84</v>
      </c>
      <c r="AY94" s="19" t="s">
        <v>170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1768</v>
      </c>
      <c r="BM94" s="218" t="s">
        <v>1780</v>
      </c>
    </row>
    <row r="95" s="2" customFormat="1">
      <c r="A95" s="40"/>
      <c r="B95" s="41"/>
      <c r="C95" s="42"/>
      <c r="D95" s="220" t="s">
        <v>179</v>
      </c>
      <c r="E95" s="42"/>
      <c r="F95" s="221" t="s">
        <v>1781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179</v>
      </c>
      <c r="AU95" s="19" t="s">
        <v>84</v>
      </c>
    </row>
    <row r="96" s="12" customFormat="1" ht="22.8" customHeight="1">
      <c r="A96" s="12"/>
      <c r="B96" s="191"/>
      <c r="C96" s="192"/>
      <c r="D96" s="193" t="s">
        <v>73</v>
      </c>
      <c r="E96" s="205" t="s">
        <v>1782</v>
      </c>
      <c r="F96" s="205" t="s">
        <v>1783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SUM(P97:P98)</f>
        <v>0</v>
      </c>
      <c r="Q96" s="199"/>
      <c r="R96" s="200">
        <f>SUM(R97:R98)</f>
        <v>0</v>
      </c>
      <c r="S96" s="199"/>
      <c r="T96" s="201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221</v>
      </c>
      <c r="AT96" s="203" t="s">
        <v>73</v>
      </c>
      <c r="AU96" s="203" t="s">
        <v>82</v>
      </c>
      <c r="AY96" s="202" t="s">
        <v>170</v>
      </c>
      <c r="BK96" s="204">
        <f>SUM(BK97:BK98)</f>
        <v>0</v>
      </c>
    </row>
    <row r="97" s="2" customFormat="1" ht="38.55" customHeight="1">
      <c r="A97" s="40"/>
      <c r="B97" s="41"/>
      <c r="C97" s="207" t="s">
        <v>177</v>
      </c>
      <c r="D97" s="207" t="s">
        <v>173</v>
      </c>
      <c r="E97" s="208" t="s">
        <v>1784</v>
      </c>
      <c r="F97" s="209" t="s">
        <v>1785</v>
      </c>
      <c r="G97" s="210" t="s">
        <v>998</v>
      </c>
      <c r="H97" s="211">
        <v>1</v>
      </c>
      <c r="I97" s="212"/>
      <c r="J97" s="213">
        <f>ROUND(I97*H97,2)</f>
        <v>0</v>
      </c>
      <c r="K97" s="209" t="s">
        <v>176</v>
      </c>
      <c r="L97" s="46"/>
      <c r="M97" s="214" t="s">
        <v>19</v>
      </c>
      <c r="N97" s="215" t="s">
        <v>45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1768</v>
      </c>
      <c r="AT97" s="218" t="s">
        <v>173</v>
      </c>
      <c r="AU97" s="218" t="s">
        <v>84</v>
      </c>
      <c r="AY97" s="19" t="s">
        <v>170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1768</v>
      </c>
      <c r="BM97" s="218" t="s">
        <v>1786</v>
      </c>
    </row>
    <row r="98" s="2" customFormat="1">
      <c r="A98" s="40"/>
      <c r="B98" s="41"/>
      <c r="C98" s="42"/>
      <c r="D98" s="220" t="s">
        <v>179</v>
      </c>
      <c r="E98" s="42"/>
      <c r="F98" s="221" t="s">
        <v>1787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179</v>
      </c>
      <c r="AU98" s="19" t="s">
        <v>84</v>
      </c>
    </row>
    <row r="99" s="12" customFormat="1" ht="22.8" customHeight="1">
      <c r="A99" s="12"/>
      <c r="B99" s="191"/>
      <c r="C99" s="192"/>
      <c r="D99" s="193" t="s">
        <v>73</v>
      </c>
      <c r="E99" s="205" t="s">
        <v>1788</v>
      </c>
      <c r="F99" s="205" t="s">
        <v>1789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SUM(P100:P101)</f>
        <v>0</v>
      </c>
      <c r="Q99" s="199"/>
      <c r="R99" s="200">
        <f>SUM(R100:R101)</f>
        <v>0</v>
      </c>
      <c r="S99" s="199"/>
      <c r="T99" s="201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221</v>
      </c>
      <c r="AT99" s="203" t="s">
        <v>73</v>
      </c>
      <c r="AU99" s="203" t="s">
        <v>82</v>
      </c>
      <c r="AY99" s="202" t="s">
        <v>170</v>
      </c>
      <c r="BK99" s="204">
        <f>SUM(BK100:BK101)</f>
        <v>0</v>
      </c>
    </row>
    <row r="100" s="2" customFormat="1" ht="16.5" customHeight="1">
      <c r="A100" s="40"/>
      <c r="B100" s="41"/>
      <c r="C100" s="207" t="s">
        <v>221</v>
      </c>
      <c r="D100" s="207" t="s">
        <v>173</v>
      </c>
      <c r="E100" s="208" t="s">
        <v>1790</v>
      </c>
      <c r="F100" s="209" t="s">
        <v>1791</v>
      </c>
      <c r="G100" s="210" t="s">
        <v>998</v>
      </c>
      <c r="H100" s="211">
        <v>1</v>
      </c>
      <c r="I100" s="212"/>
      <c r="J100" s="213">
        <f>ROUND(I100*H100,2)</f>
        <v>0</v>
      </c>
      <c r="K100" s="209" t="s">
        <v>176</v>
      </c>
      <c r="L100" s="46"/>
      <c r="M100" s="214" t="s">
        <v>19</v>
      </c>
      <c r="N100" s="215" t="s">
        <v>45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1768</v>
      </c>
      <c r="AT100" s="218" t="s">
        <v>173</v>
      </c>
      <c r="AU100" s="218" t="s">
        <v>84</v>
      </c>
      <c r="AY100" s="19" t="s">
        <v>170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82</v>
      </c>
      <c r="BK100" s="219">
        <f>ROUND(I100*H100,2)</f>
        <v>0</v>
      </c>
      <c r="BL100" s="19" t="s">
        <v>1768</v>
      </c>
      <c r="BM100" s="218" t="s">
        <v>1792</v>
      </c>
    </row>
    <row r="101" s="2" customFormat="1">
      <c r="A101" s="40"/>
      <c r="B101" s="41"/>
      <c r="C101" s="42"/>
      <c r="D101" s="220" t="s">
        <v>179</v>
      </c>
      <c r="E101" s="42"/>
      <c r="F101" s="221" t="s">
        <v>1793</v>
      </c>
      <c r="G101" s="42"/>
      <c r="H101" s="42"/>
      <c r="I101" s="222"/>
      <c r="J101" s="42"/>
      <c r="K101" s="42"/>
      <c r="L101" s="46"/>
      <c r="M101" s="288"/>
      <c r="N101" s="289"/>
      <c r="O101" s="285"/>
      <c r="P101" s="285"/>
      <c r="Q101" s="285"/>
      <c r="R101" s="285"/>
      <c r="S101" s="285"/>
      <c r="T101" s="29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179</v>
      </c>
      <c r="AU101" s="19" t="s">
        <v>84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rcoyQosO9sKz3jSAZ2rPUyES/mC0iDikOMcOWhj/kIxAIyHuvTDd0pV4AnGp+PHx1062cuIVN1bUlUpG/xVZmQ==" hashValue="Xt1HsVZ0YxIRZuOhVw8VhH6jUy/YbZwUyUU5QcQcTCmndcUioyWOccb/988gyhQ4Mmti2194B9x8dv0ve58YzA==" algorithmName="SHA-512" password="EEA3"/>
  <autoFilter ref="C84:K1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0001000"/>
    <hyperlink ref="F92" r:id="rId2" display="https://podminky.urs.cz/item/CS_URS_2022_02/030001000"/>
    <hyperlink ref="F95" r:id="rId3" display="https://podminky.urs.cz/item/CS_URS_2022_02/040001000"/>
    <hyperlink ref="F98" r:id="rId4" display="https://podminky.urs.cz/item/CS_URS_2022_02/060001000"/>
    <hyperlink ref="F101" r:id="rId5" display="https://podminky.urs.cz/item/CS_URS_2022_02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1794</v>
      </c>
      <c r="H4" s="22"/>
    </row>
    <row r="5" s="1" customFormat="1" ht="12" customHeight="1">
      <c r="B5" s="22"/>
      <c r="C5" s="291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92" t="s">
        <v>16</v>
      </c>
      <c r="D6" s="293" t="s">
        <v>17</v>
      </c>
      <c r="E6" s="1"/>
      <c r="F6" s="1"/>
      <c r="H6" s="22"/>
    </row>
    <row r="7" s="1" customFormat="1" ht="24.75" customHeight="1">
      <c r="B7" s="22"/>
      <c r="C7" s="135" t="s">
        <v>23</v>
      </c>
      <c r="D7" s="140" t="str">
        <f>'Rekapitulace stavby'!AN8</f>
        <v>20. 12. 2023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4"/>
      <c r="C9" s="295" t="s">
        <v>55</v>
      </c>
      <c r="D9" s="296" t="s">
        <v>56</v>
      </c>
      <c r="E9" s="296" t="s">
        <v>157</v>
      </c>
      <c r="F9" s="297" t="s">
        <v>1795</v>
      </c>
      <c r="G9" s="180"/>
      <c r="H9" s="294"/>
    </row>
    <row r="10" s="2" customFormat="1" ht="26.4" customHeight="1">
      <c r="A10" s="40"/>
      <c r="B10" s="46"/>
      <c r="C10" s="298" t="s">
        <v>1796</v>
      </c>
      <c r="D10" s="298" t="s">
        <v>80</v>
      </c>
      <c r="E10" s="40"/>
      <c r="F10" s="40"/>
      <c r="G10" s="40"/>
      <c r="H10" s="46"/>
    </row>
    <row r="11" s="2" customFormat="1" ht="16.8" customHeight="1">
      <c r="A11" s="40"/>
      <c r="B11" s="46"/>
      <c r="C11" s="299" t="s">
        <v>122</v>
      </c>
      <c r="D11" s="300" t="s">
        <v>19</v>
      </c>
      <c r="E11" s="301" t="s">
        <v>99</v>
      </c>
      <c r="F11" s="302">
        <v>8.7040000000000006</v>
      </c>
      <c r="G11" s="40"/>
      <c r="H11" s="46"/>
    </row>
    <row r="12" s="2" customFormat="1" ht="16.8" customHeight="1">
      <c r="A12" s="40"/>
      <c r="B12" s="46"/>
      <c r="C12" s="303" t="s">
        <v>19</v>
      </c>
      <c r="D12" s="303" t="s">
        <v>1173</v>
      </c>
      <c r="E12" s="19" t="s">
        <v>19</v>
      </c>
      <c r="F12" s="304">
        <v>1.46</v>
      </c>
      <c r="G12" s="40"/>
      <c r="H12" s="46"/>
    </row>
    <row r="13" s="2" customFormat="1" ht="16.8" customHeight="1">
      <c r="A13" s="40"/>
      <c r="B13" s="46"/>
      <c r="C13" s="303" t="s">
        <v>19</v>
      </c>
      <c r="D13" s="303" t="s">
        <v>1174</v>
      </c>
      <c r="E13" s="19" t="s">
        <v>19</v>
      </c>
      <c r="F13" s="304">
        <v>2.1960000000000002</v>
      </c>
      <c r="G13" s="40"/>
      <c r="H13" s="46"/>
    </row>
    <row r="14" s="2" customFormat="1" ht="16.8" customHeight="1">
      <c r="A14" s="40"/>
      <c r="B14" s="46"/>
      <c r="C14" s="303" t="s">
        <v>19</v>
      </c>
      <c r="D14" s="303" t="s">
        <v>1175</v>
      </c>
      <c r="E14" s="19" t="s">
        <v>19</v>
      </c>
      <c r="F14" s="304">
        <v>5.048</v>
      </c>
      <c r="G14" s="40"/>
      <c r="H14" s="46"/>
    </row>
    <row r="15" s="2" customFormat="1" ht="16.8" customHeight="1">
      <c r="A15" s="40"/>
      <c r="B15" s="46"/>
      <c r="C15" s="303" t="s">
        <v>122</v>
      </c>
      <c r="D15" s="303" t="s">
        <v>208</v>
      </c>
      <c r="E15" s="19" t="s">
        <v>19</v>
      </c>
      <c r="F15" s="304">
        <v>8.7040000000000006</v>
      </c>
      <c r="G15" s="40"/>
      <c r="H15" s="46"/>
    </row>
    <row r="16" s="2" customFormat="1" ht="16.8" customHeight="1">
      <c r="A16" s="40"/>
      <c r="B16" s="46"/>
      <c r="C16" s="305" t="s">
        <v>1797</v>
      </c>
      <c r="D16" s="40"/>
      <c r="E16" s="40"/>
      <c r="F16" s="40"/>
      <c r="G16" s="40"/>
      <c r="H16" s="46"/>
    </row>
    <row r="17" s="2" customFormat="1">
      <c r="A17" s="40"/>
      <c r="B17" s="46"/>
      <c r="C17" s="303" t="s">
        <v>1169</v>
      </c>
      <c r="D17" s="303" t="s">
        <v>1798</v>
      </c>
      <c r="E17" s="19" t="s">
        <v>99</v>
      </c>
      <c r="F17" s="304">
        <v>8.7040000000000006</v>
      </c>
      <c r="G17" s="40"/>
      <c r="H17" s="46"/>
    </row>
    <row r="18" s="2" customFormat="1" ht="16.8" customHeight="1">
      <c r="A18" s="40"/>
      <c r="B18" s="46"/>
      <c r="C18" s="303" t="s">
        <v>1142</v>
      </c>
      <c r="D18" s="303" t="s">
        <v>1799</v>
      </c>
      <c r="E18" s="19" t="s">
        <v>99</v>
      </c>
      <c r="F18" s="304">
        <v>8.7040000000000006</v>
      </c>
      <c r="G18" s="40"/>
      <c r="H18" s="46"/>
    </row>
    <row r="19" s="2" customFormat="1" ht="16.8" customHeight="1">
      <c r="A19" s="40"/>
      <c r="B19" s="46"/>
      <c r="C19" s="303" t="s">
        <v>1147</v>
      </c>
      <c r="D19" s="303" t="s">
        <v>1800</v>
      </c>
      <c r="E19" s="19" t="s">
        <v>99</v>
      </c>
      <c r="F19" s="304">
        <v>8.7040000000000006</v>
      </c>
      <c r="G19" s="40"/>
      <c r="H19" s="46"/>
    </row>
    <row r="20" s="2" customFormat="1" ht="16.8" customHeight="1">
      <c r="A20" s="40"/>
      <c r="B20" s="46"/>
      <c r="C20" s="303" t="s">
        <v>1152</v>
      </c>
      <c r="D20" s="303" t="s">
        <v>1801</v>
      </c>
      <c r="E20" s="19" t="s">
        <v>99</v>
      </c>
      <c r="F20" s="304">
        <v>8.7040000000000006</v>
      </c>
      <c r="G20" s="40"/>
      <c r="H20" s="46"/>
    </row>
    <row r="21" s="2" customFormat="1" ht="16.8" customHeight="1">
      <c r="A21" s="40"/>
      <c r="B21" s="46"/>
      <c r="C21" s="303" t="s">
        <v>1182</v>
      </c>
      <c r="D21" s="303" t="s">
        <v>1802</v>
      </c>
      <c r="E21" s="19" t="s">
        <v>99</v>
      </c>
      <c r="F21" s="304">
        <v>8.7040000000000006</v>
      </c>
      <c r="G21" s="40"/>
      <c r="H21" s="46"/>
    </row>
    <row r="22" s="2" customFormat="1" ht="16.8" customHeight="1">
      <c r="A22" s="40"/>
      <c r="B22" s="46"/>
      <c r="C22" s="303" t="s">
        <v>1195</v>
      </c>
      <c r="D22" s="303" t="s">
        <v>1803</v>
      </c>
      <c r="E22" s="19" t="s">
        <v>99</v>
      </c>
      <c r="F22" s="304">
        <v>8.7040000000000006</v>
      </c>
      <c r="G22" s="40"/>
      <c r="H22" s="46"/>
    </row>
    <row r="23" s="2" customFormat="1" ht="16.8" customHeight="1">
      <c r="A23" s="40"/>
      <c r="B23" s="46"/>
      <c r="C23" s="299" t="s">
        <v>128</v>
      </c>
      <c r="D23" s="300" t="s">
        <v>19</v>
      </c>
      <c r="E23" s="301" t="s">
        <v>99</v>
      </c>
      <c r="F23" s="302">
        <v>342.47699999999998</v>
      </c>
      <c r="G23" s="40"/>
      <c r="H23" s="46"/>
    </row>
    <row r="24" s="2" customFormat="1" ht="16.8" customHeight="1">
      <c r="A24" s="40"/>
      <c r="B24" s="46"/>
      <c r="C24" s="303" t="s">
        <v>19</v>
      </c>
      <c r="D24" s="303" t="s">
        <v>1403</v>
      </c>
      <c r="E24" s="19" t="s">
        <v>19</v>
      </c>
      <c r="F24" s="304">
        <v>0</v>
      </c>
      <c r="G24" s="40"/>
      <c r="H24" s="46"/>
    </row>
    <row r="25" s="2" customFormat="1" ht="16.8" customHeight="1">
      <c r="A25" s="40"/>
      <c r="B25" s="46"/>
      <c r="C25" s="303" t="s">
        <v>19</v>
      </c>
      <c r="D25" s="303" t="s">
        <v>1404</v>
      </c>
      <c r="E25" s="19" t="s">
        <v>19</v>
      </c>
      <c r="F25" s="304">
        <v>48.204000000000001</v>
      </c>
      <c r="G25" s="40"/>
      <c r="H25" s="46"/>
    </row>
    <row r="26" s="2" customFormat="1" ht="16.8" customHeight="1">
      <c r="A26" s="40"/>
      <c r="B26" s="46"/>
      <c r="C26" s="303" t="s">
        <v>19</v>
      </c>
      <c r="D26" s="303" t="s">
        <v>1405</v>
      </c>
      <c r="E26" s="19" t="s">
        <v>19</v>
      </c>
      <c r="F26" s="304">
        <v>21.140999999999998</v>
      </c>
      <c r="G26" s="40"/>
      <c r="H26" s="46"/>
    </row>
    <row r="27" s="2" customFormat="1" ht="16.8" customHeight="1">
      <c r="A27" s="40"/>
      <c r="B27" s="46"/>
      <c r="C27" s="303" t="s">
        <v>19</v>
      </c>
      <c r="D27" s="303" t="s">
        <v>1406</v>
      </c>
      <c r="E27" s="19" t="s">
        <v>19</v>
      </c>
      <c r="F27" s="304">
        <v>-3.1000000000000001</v>
      </c>
      <c r="G27" s="40"/>
      <c r="H27" s="46"/>
    </row>
    <row r="28" s="2" customFormat="1" ht="16.8" customHeight="1">
      <c r="A28" s="40"/>
      <c r="B28" s="46"/>
      <c r="C28" s="303" t="s">
        <v>19</v>
      </c>
      <c r="D28" s="303" t="s">
        <v>1407</v>
      </c>
      <c r="E28" s="19" t="s">
        <v>19</v>
      </c>
      <c r="F28" s="304">
        <v>-6.6769999999999996</v>
      </c>
      <c r="G28" s="40"/>
      <c r="H28" s="46"/>
    </row>
    <row r="29" s="2" customFormat="1" ht="16.8" customHeight="1">
      <c r="A29" s="40"/>
      <c r="B29" s="46"/>
      <c r="C29" s="303" t="s">
        <v>19</v>
      </c>
      <c r="D29" s="303" t="s">
        <v>1408</v>
      </c>
      <c r="E29" s="19" t="s">
        <v>19</v>
      </c>
      <c r="F29" s="304">
        <v>0</v>
      </c>
      <c r="G29" s="40"/>
      <c r="H29" s="46"/>
    </row>
    <row r="30" s="2" customFormat="1" ht="16.8" customHeight="1">
      <c r="A30" s="40"/>
      <c r="B30" s="46"/>
      <c r="C30" s="303" t="s">
        <v>19</v>
      </c>
      <c r="D30" s="303" t="s">
        <v>1409</v>
      </c>
      <c r="E30" s="19" t="s">
        <v>19</v>
      </c>
      <c r="F30" s="304">
        <v>24.18</v>
      </c>
      <c r="G30" s="40"/>
      <c r="H30" s="46"/>
    </row>
    <row r="31" s="2" customFormat="1" ht="16.8" customHeight="1">
      <c r="A31" s="40"/>
      <c r="B31" s="46"/>
      <c r="C31" s="303" t="s">
        <v>19</v>
      </c>
      <c r="D31" s="303" t="s">
        <v>1410</v>
      </c>
      <c r="E31" s="19" t="s">
        <v>19</v>
      </c>
      <c r="F31" s="304">
        <v>5.1299999999999999</v>
      </c>
      <c r="G31" s="40"/>
      <c r="H31" s="46"/>
    </row>
    <row r="32" s="2" customFormat="1" ht="16.8" customHeight="1">
      <c r="A32" s="40"/>
      <c r="B32" s="46"/>
      <c r="C32" s="303" t="s">
        <v>19</v>
      </c>
      <c r="D32" s="303" t="s">
        <v>1411</v>
      </c>
      <c r="E32" s="19" t="s">
        <v>19</v>
      </c>
      <c r="F32" s="304">
        <v>-2.9550000000000001</v>
      </c>
      <c r="G32" s="40"/>
      <c r="H32" s="46"/>
    </row>
    <row r="33" s="2" customFormat="1" ht="16.8" customHeight="1">
      <c r="A33" s="40"/>
      <c r="B33" s="46"/>
      <c r="C33" s="303" t="s">
        <v>19</v>
      </c>
      <c r="D33" s="303" t="s">
        <v>1412</v>
      </c>
      <c r="E33" s="19" t="s">
        <v>19</v>
      </c>
      <c r="F33" s="304">
        <v>0</v>
      </c>
      <c r="G33" s="40"/>
      <c r="H33" s="46"/>
    </row>
    <row r="34" s="2" customFormat="1" ht="16.8" customHeight="1">
      <c r="A34" s="40"/>
      <c r="B34" s="46"/>
      <c r="C34" s="303" t="s">
        <v>19</v>
      </c>
      <c r="D34" s="303" t="s">
        <v>1413</v>
      </c>
      <c r="E34" s="19" t="s">
        <v>19</v>
      </c>
      <c r="F34" s="304">
        <v>12.792</v>
      </c>
      <c r="G34" s="40"/>
      <c r="H34" s="46"/>
    </row>
    <row r="35" s="2" customFormat="1" ht="16.8" customHeight="1">
      <c r="A35" s="40"/>
      <c r="B35" s="46"/>
      <c r="C35" s="303" t="s">
        <v>19</v>
      </c>
      <c r="D35" s="303" t="s">
        <v>1414</v>
      </c>
      <c r="E35" s="19" t="s">
        <v>19</v>
      </c>
      <c r="F35" s="304">
        <v>1.46</v>
      </c>
      <c r="G35" s="40"/>
      <c r="H35" s="46"/>
    </row>
    <row r="36" s="2" customFormat="1" ht="16.8" customHeight="1">
      <c r="A36" s="40"/>
      <c r="B36" s="46"/>
      <c r="C36" s="303" t="s">
        <v>19</v>
      </c>
      <c r="D36" s="303" t="s">
        <v>1415</v>
      </c>
      <c r="E36" s="19" t="s">
        <v>19</v>
      </c>
      <c r="F36" s="304">
        <v>-9.8399999999999999</v>
      </c>
      <c r="G36" s="40"/>
      <c r="H36" s="46"/>
    </row>
    <row r="37" s="2" customFormat="1" ht="16.8" customHeight="1">
      <c r="A37" s="40"/>
      <c r="B37" s="46"/>
      <c r="C37" s="303" t="s">
        <v>19</v>
      </c>
      <c r="D37" s="303" t="s">
        <v>1416</v>
      </c>
      <c r="E37" s="19" t="s">
        <v>19</v>
      </c>
      <c r="F37" s="304">
        <v>0</v>
      </c>
      <c r="G37" s="40"/>
      <c r="H37" s="46"/>
    </row>
    <row r="38" s="2" customFormat="1" ht="16.8" customHeight="1">
      <c r="A38" s="40"/>
      <c r="B38" s="46"/>
      <c r="C38" s="303" t="s">
        <v>19</v>
      </c>
      <c r="D38" s="303" t="s">
        <v>291</v>
      </c>
      <c r="E38" s="19" t="s">
        <v>19</v>
      </c>
      <c r="F38" s="304">
        <v>0</v>
      </c>
      <c r="G38" s="40"/>
      <c r="H38" s="46"/>
    </row>
    <row r="39" s="2" customFormat="1" ht="16.8" customHeight="1">
      <c r="A39" s="40"/>
      <c r="B39" s="46"/>
      <c r="C39" s="303" t="s">
        <v>19</v>
      </c>
      <c r="D39" s="303" t="s">
        <v>1417</v>
      </c>
      <c r="E39" s="19" t="s">
        <v>19</v>
      </c>
      <c r="F39" s="304">
        <v>149.947</v>
      </c>
      <c r="G39" s="40"/>
      <c r="H39" s="46"/>
    </row>
    <row r="40" s="2" customFormat="1" ht="16.8" customHeight="1">
      <c r="A40" s="40"/>
      <c r="B40" s="46"/>
      <c r="C40" s="303" t="s">
        <v>19</v>
      </c>
      <c r="D40" s="303" t="s">
        <v>1418</v>
      </c>
      <c r="E40" s="19" t="s">
        <v>19</v>
      </c>
      <c r="F40" s="304">
        <v>28.835999999999999</v>
      </c>
      <c r="G40" s="40"/>
      <c r="H40" s="46"/>
    </row>
    <row r="41" s="2" customFormat="1" ht="16.8" customHeight="1">
      <c r="A41" s="40"/>
      <c r="B41" s="46"/>
      <c r="C41" s="303" t="s">
        <v>19</v>
      </c>
      <c r="D41" s="303" t="s">
        <v>1419</v>
      </c>
      <c r="E41" s="19" t="s">
        <v>19</v>
      </c>
      <c r="F41" s="304">
        <v>-5.7999999999999998</v>
      </c>
      <c r="G41" s="40"/>
      <c r="H41" s="46"/>
    </row>
    <row r="42" s="2" customFormat="1" ht="16.8" customHeight="1">
      <c r="A42" s="40"/>
      <c r="B42" s="46"/>
      <c r="C42" s="303" t="s">
        <v>19</v>
      </c>
      <c r="D42" s="303" t="s">
        <v>1420</v>
      </c>
      <c r="E42" s="19" t="s">
        <v>19</v>
      </c>
      <c r="F42" s="304">
        <v>-6.9779999999999998</v>
      </c>
      <c r="G42" s="40"/>
      <c r="H42" s="46"/>
    </row>
    <row r="43" s="2" customFormat="1" ht="16.8" customHeight="1">
      <c r="A43" s="40"/>
      <c r="B43" s="46"/>
      <c r="C43" s="303" t="s">
        <v>19</v>
      </c>
      <c r="D43" s="303" t="s">
        <v>1421</v>
      </c>
      <c r="E43" s="19" t="s">
        <v>19</v>
      </c>
      <c r="F43" s="304">
        <v>0</v>
      </c>
      <c r="G43" s="40"/>
      <c r="H43" s="46"/>
    </row>
    <row r="44" s="2" customFormat="1" ht="16.8" customHeight="1">
      <c r="A44" s="40"/>
      <c r="B44" s="46"/>
      <c r="C44" s="303" t="s">
        <v>19</v>
      </c>
      <c r="D44" s="303" t="s">
        <v>1422</v>
      </c>
      <c r="E44" s="19" t="s">
        <v>19</v>
      </c>
      <c r="F44" s="304">
        <v>46.253999999999998</v>
      </c>
      <c r="G44" s="40"/>
      <c r="H44" s="46"/>
    </row>
    <row r="45" s="2" customFormat="1" ht="16.8" customHeight="1">
      <c r="A45" s="40"/>
      <c r="B45" s="46"/>
      <c r="C45" s="303" t="s">
        <v>19</v>
      </c>
      <c r="D45" s="303" t="s">
        <v>1423</v>
      </c>
      <c r="E45" s="19" t="s">
        <v>19</v>
      </c>
      <c r="F45" s="304">
        <v>16.891999999999999</v>
      </c>
      <c r="G45" s="40"/>
      <c r="H45" s="46"/>
    </row>
    <row r="46" s="2" customFormat="1" ht="16.8" customHeight="1">
      <c r="A46" s="40"/>
      <c r="B46" s="46"/>
      <c r="C46" s="303" t="s">
        <v>19</v>
      </c>
      <c r="D46" s="303" t="s">
        <v>1424</v>
      </c>
      <c r="E46" s="19" t="s">
        <v>19</v>
      </c>
      <c r="F46" s="304">
        <v>-6.7809999999999997</v>
      </c>
      <c r="G46" s="40"/>
      <c r="H46" s="46"/>
    </row>
    <row r="47" s="2" customFormat="1" ht="16.8" customHeight="1">
      <c r="A47" s="40"/>
      <c r="B47" s="46"/>
      <c r="C47" s="303" t="s">
        <v>19</v>
      </c>
      <c r="D47" s="303" t="s">
        <v>1425</v>
      </c>
      <c r="E47" s="19" t="s">
        <v>19</v>
      </c>
      <c r="F47" s="304">
        <v>0</v>
      </c>
      <c r="G47" s="40"/>
      <c r="H47" s="46"/>
    </row>
    <row r="48" s="2" customFormat="1" ht="16.8" customHeight="1">
      <c r="A48" s="40"/>
      <c r="B48" s="46"/>
      <c r="C48" s="303" t="s">
        <v>19</v>
      </c>
      <c r="D48" s="303" t="s">
        <v>1426</v>
      </c>
      <c r="E48" s="19" t="s">
        <v>19</v>
      </c>
      <c r="F48" s="304">
        <v>17.367999999999999</v>
      </c>
      <c r="G48" s="40"/>
      <c r="H48" s="46"/>
    </row>
    <row r="49" s="2" customFormat="1" ht="16.8" customHeight="1">
      <c r="A49" s="40"/>
      <c r="B49" s="46"/>
      <c r="C49" s="303" t="s">
        <v>19</v>
      </c>
      <c r="D49" s="303" t="s">
        <v>1427</v>
      </c>
      <c r="E49" s="19" t="s">
        <v>19</v>
      </c>
      <c r="F49" s="304">
        <v>2.1960000000000002</v>
      </c>
      <c r="G49" s="40"/>
      <c r="H49" s="46"/>
    </row>
    <row r="50" s="2" customFormat="1" ht="16.8" customHeight="1">
      <c r="A50" s="40"/>
      <c r="B50" s="46"/>
      <c r="C50" s="303" t="s">
        <v>19</v>
      </c>
      <c r="D50" s="303" t="s">
        <v>1428</v>
      </c>
      <c r="E50" s="19" t="s">
        <v>19</v>
      </c>
      <c r="F50" s="304">
        <v>-13.359999999999999</v>
      </c>
      <c r="G50" s="40"/>
      <c r="H50" s="46"/>
    </row>
    <row r="51" s="2" customFormat="1" ht="16.8" customHeight="1">
      <c r="A51" s="40"/>
      <c r="B51" s="46"/>
      <c r="C51" s="303" t="s">
        <v>19</v>
      </c>
      <c r="D51" s="303" t="s">
        <v>1416</v>
      </c>
      <c r="E51" s="19" t="s">
        <v>19</v>
      </c>
      <c r="F51" s="304">
        <v>0</v>
      </c>
      <c r="G51" s="40"/>
      <c r="H51" s="46"/>
    </row>
    <row r="52" s="2" customFormat="1" ht="16.8" customHeight="1">
      <c r="A52" s="40"/>
      <c r="B52" s="46"/>
      <c r="C52" s="303" t="s">
        <v>19</v>
      </c>
      <c r="D52" s="303" t="s">
        <v>596</v>
      </c>
      <c r="E52" s="19" t="s">
        <v>19</v>
      </c>
      <c r="F52" s="304">
        <v>0</v>
      </c>
      <c r="G52" s="40"/>
      <c r="H52" s="46"/>
    </row>
    <row r="53" s="2" customFormat="1" ht="16.8" customHeight="1">
      <c r="A53" s="40"/>
      <c r="B53" s="46"/>
      <c r="C53" s="303" t="s">
        <v>19</v>
      </c>
      <c r="D53" s="303" t="s">
        <v>1429</v>
      </c>
      <c r="E53" s="19" t="s">
        <v>19</v>
      </c>
      <c r="F53" s="304">
        <v>20.812000000000001</v>
      </c>
      <c r="G53" s="40"/>
      <c r="H53" s="46"/>
    </row>
    <row r="54" s="2" customFormat="1" ht="16.8" customHeight="1">
      <c r="A54" s="40"/>
      <c r="B54" s="46"/>
      <c r="C54" s="303" t="s">
        <v>19</v>
      </c>
      <c r="D54" s="303" t="s">
        <v>1430</v>
      </c>
      <c r="E54" s="19" t="s">
        <v>19</v>
      </c>
      <c r="F54" s="304">
        <v>5.048</v>
      </c>
      <c r="G54" s="40"/>
      <c r="H54" s="46"/>
    </row>
    <row r="55" s="2" customFormat="1" ht="16.8" customHeight="1">
      <c r="A55" s="40"/>
      <c r="B55" s="46"/>
      <c r="C55" s="303" t="s">
        <v>19</v>
      </c>
      <c r="D55" s="303" t="s">
        <v>1431</v>
      </c>
      <c r="E55" s="19" t="s">
        <v>19</v>
      </c>
      <c r="F55" s="304">
        <v>-18.920000000000002</v>
      </c>
      <c r="G55" s="40"/>
      <c r="H55" s="46"/>
    </row>
    <row r="56" s="2" customFormat="1" ht="16.8" customHeight="1">
      <c r="A56" s="40"/>
      <c r="B56" s="46"/>
      <c r="C56" s="303" t="s">
        <v>19</v>
      </c>
      <c r="D56" s="303" t="s">
        <v>1416</v>
      </c>
      <c r="E56" s="19" t="s">
        <v>19</v>
      </c>
      <c r="F56" s="304">
        <v>0</v>
      </c>
      <c r="G56" s="40"/>
      <c r="H56" s="46"/>
    </row>
    <row r="57" s="2" customFormat="1" ht="16.8" customHeight="1">
      <c r="A57" s="40"/>
      <c r="B57" s="46"/>
      <c r="C57" s="303" t="s">
        <v>19</v>
      </c>
      <c r="D57" s="303" t="s">
        <v>1432</v>
      </c>
      <c r="E57" s="19" t="s">
        <v>19</v>
      </c>
      <c r="F57" s="304">
        <v>0</v>
      </c>
      <c r="G57" s="40"/>
      <c r="H57" s="46"/>
    </row>
    <row r="58" s="2" customFormat="1" ht="16.8" customHeight="1">
      <c r="A58" s="40"/>
      <c r="B58" s="46"/>
      <c r="C58" s="303" t="s">
        <v>19</v>
      </c>
      <c r="D58" s="303" t="s">
        <v>1433</v>
      </c>
      <c r="E58" s="19" t="s">
        <v>19</v>
      </c>
      <c r="F58" s="304">
        <v>18.408000000000001</v>
      </c>
      <c r="G58" s="40"/>
      <c r="H58" s="46"/>
    </row>
    <row r="59" s="2" customFormat="1" ht="16.8" customHeight="1">
      <c r="A59" s="40"/>
      <c r="B59" s="46"/>
      <c r="C59" s="303" t="s">
        <v>19</v>
      </c>
      <c r="D59" s="303" t="s">
        <v>1434</v>
      </c>
      <c r="E59" s="19" t="s">
        <v>19</v>
      </c>
      <c r="F59" s="304">
        <v>2.948</v>
      </c>
      <c r="G59" s="40"/>
      <c r="H59" s="46"/>
    </row>
    <row r="60" s="2" customFormat="1" ht="16.8" customHeight="1">
      <c r="A60" s="40"/>
      <c r="B60" s="46"/>
      <c r="C60" s="303" t="s">
        <v>19</v>
      </c>
      <c r="D60" s="303" t="s">
        <v>1435</v>
      </c>
      <c r="E60" s="19" t="s">
        <v>19</v>
      </c>
      <c r="F60" s="304">
        <v>-4.7279999999999998</v>
      </c>
      <c r="G60" s="40"/>
      <c r="H60" s="46"/>
    </row>
    <row r="61" s="2" customFormat="1" ht="16.8" customHeight="1">
      <c r="A61" s="40"/>
      <c r="B61" s="46"/>
      <c r="C61" s="303" t="s">
        <v>128</v>
      </c>
      <c r="D61" s="303" t="s">
        <v>184</v>
      </c>
      <c r="E61" s="19" t="s">
        <v>19</v>
      </c>
      <c r="F61" s="304">
        <v>342.47699999999998</v>
      </c>
      <c r="G61" s="40"/>
      <c r="H61" s="46"/>
    </row>
    <row r="62" s="2" customFormat="1" ht="16.8" customHeight="1">
      <c r="A62" s="40"/>
      <c r="B62" s="46"/>
      <c r="C62" s="305" t="s">
        <v>1797</v>
      </c>
      <c r="D62" s="40"/>
      <c r="E62" s="40"/>
      <c r="F62" s="40"/>
      <c r="G62" s="40"/>
      <c r="H62" s="46"/>
    </row>
    <row r="63" s="2" customFormat="1" ht="16.8" customHeight="1">
      <c r="A63" s="40"/>
      <c r="B63" s="46"/>
      <c r="C63" s="303" t="s">
        <v>1399</v>
      </c>
      <c r="D63" s="303" t="s">
        <v>1804</v>
      </c>
      <c r="E63" s="19" t="s">
        <v>99</v>
      </c>
      <c r="F63" s="304">
        <v>342.47699999999998</v>
      </c>
      <c r="G63" s="40"/>
      <c r="H63" s="46"/>
    </row>
    <row r="64" s="2" customFormat="1" ht="16.8" customHeight="1">
      <c r="A64" s="40"/>
      <c r="B64" s="46"/>
      <c r="C64" s="303" t="s">
        <v>1379</v>
      </c>
      <c r="D64" s="303" t="s">
        <v>1805</v>
      </c>
      <c r="E64" s="19" t="s">
        <v>99</v>
      </c>
      <c r="F64" s="304">
        <v>342.47699999999998</v>
      </c>
      <c r="G64" s="40"/>
      <c r="H64" s="46"/>
    </row>
    <row r="65" s="2" customFormat="1" ht="16.8" customHeight="1">
      <c r="A65" s="40"/>
      <c r="B65" s="46"/>
      <c r="C65" s="303" t="s">
        <v>1384</v>
      </c>
      <c r="D65" s="303" t="s">
        <v>1806</v>
      </c>
      <c r="E65" s="19" t="s">
        <v>99</v>
      </c>
      <c r="F65" s="304">
        <v>267.08499999999998</v>
      </c>
      <c r="G65" s="40"/>
      <c r="H65" s="46"/>
    </row>
    <row r="66" s="2" customFormat="1" ht="16.8" customHeight="1">
      <c r="A66" s="40"/>
      <c r="B66" s="46"/>
      <c r="C66" s="299" t="s">
        <v>126</v>
      </c>
      <c r="D66" s="300" t="s">
        <v>19</v>
      </c>
      <c r="E66" s="301" t="s">
        <v>99</v>
      </c>
      <c r="F66" s="302">
        <v>43.585999999999999</v>
      </c>
      <c r="G66" s="40"/>
      <c r="H66" s="46"/>
    </row>
    <row r="67" s="2" customFormat="1" ht="16.8" customHeight="1">
      <c r="A67" s="40"/>
      <c r="B67" s="46"/>
      <c r="C67" s="303" t="s">
        <v>19</v>
      </c>
      <c r="D67" s="303" t="s">
        <v>1297</v>
      </c>
      <c r="E67" s="19" t="s">
        <v>19</v>
      </c>
      <c r="F67" s="304">
        <v>2</v>
      </c>
      <c r="G67" s="40"/>
      <c r="H67" s="46"/>
    </row>
    <row r="68" s="2" customFormat="1" ht="16.8" customHeight="1">
      <c r="A68" s="40"/>
      <c r="B68" s="46"/>
      <c r="C68" s="303" t="s">
        <v>19</v>
      </c>
      <c r="D68" s="303" t="s">
        <v>1298</v>
      </c>
      <c r="E68" s="19" t="s">
        <v>19</v>
      </c>
      <c r="F68" s="304">
        <v>5.7999999999999998</v>
      </c>
      <c r="G68" s="40"/>
      <c r="H68" s="46"/>
    </row>
    <row r="69" s="2" customFormat="1" ht="16.8" customHeight="1">
      <c r="A69" s="40"/>
      <c r="B69" s="46"/>
      <c r="C69" s="303" t="s">
        <v>19</v>
      </c>
      <c r="D69" s="303" t="s">
        <v>1299</v>
      </c>
      <c r="E69" s="19" t="s">
        <v>19</v>
      </c>
      <c r="F69" s="304">
        <v>4.8799999999999999</v>
      </c>
      <c r="G69" s="40"/>
      <c r="H69" s="46"/>
    </row>
    <row r="70" s="2" customFormat="1" ht="16.8" customHeight="1">
      <c r="A70" s="40"/>
      <c r="B70" s="46"/>
      <c r="C70" s="303" t="s">
        <v>19</v>
      </c>
      <c r="D70" s="303" t="s">
        <v>1300</v>
      </c>
      <c r="E70" s="19" t="s">
        <v>19</v>
      </c>
      <c r="F70" s="304">
        <v>14.644</v>
      </c>
      <c r="G70" s="40"/>
      <c r="H70" s="46"/>
    </row>
    <row r="71" s="2" customFormat="1" ht="16.8" customHeight="1">
      <c r="A71" s="40"/>
      <c r="B71" s="46"/>
      <c r="C71" s="303" t="s">
        <v>19</v>
      </c>
      <c r="D71" s="303" t="s">
        <v>1301</v>
      </c>
      <c r="E71" s="19" t="s">
        <v>19</v>
      </c>
      <c r="F71" s="304">
        <v>6.4610000000000003</v>
      </c>
      <c r="G71" s="40"/>
      <c r="H71" s="46"/>
    </row>
    <row r="72" s="2" customFormat="1" ht="16.8" customHeight="1">
      <c r="A72" s="40"/>
      <c r="B72" s="46"/>
      <c r="C72" s="303" t="s">
        <v>19</v>
      </c>
      <c r="D72" s="303" t="s">
        <v>1302</v>
      </c>
      <c r="E72" s="19" t="s">
        <v>19</v>
      </c>
      <c r="F72" s="304">
        <v>7.101</v>
      </c>
      <c r="G72" s="40"/>
      <c r="H72" s="46"/>
    </row>
    <row r="73" s="2" customFormat="1" ht="16.8" customHeight="1">
      <c r="A73" s="40"/>
      <c r="B73" s="46"/>
      <c r="C73" s="303" t="s">
        <v>19</v>
      </c>
      <c r="D73" s="303" t="s">
        <v>1303</v>
      </c>
      <c r="E73" s="19" t="s">
        <v>19</v>
      </c>
      <c r="F73" s="304">
        <v>2.7000000000000002</v>
      </c>
      <c r="G73" s="40"/>
      <c r="H73" s="46"/>
    </row>
    <row r="74" s="2" customFormat="1" ht="16.8" customHeight="1">
      <c r="A74" s="40"/>
      <c r="B74" s="46"/>
      <c r="C74" s="303" t="s">
        <v>126</v>
      </c>
      <c r="D74" s="303" t="s">
        <v>184</v>
      </c>
      <c r="E74" s="19" t="s">
        <v>19</v>
      </c>
      <c r="F74" s="304">
        <v>43.585999999999999</v>
      </c>
      <c r="G74" s="40"/>
      <c r="H74" s="46"/>
    </row>
    <row r="75" s="2" customFormat="1" ht="16.8" customHeight="1">
      <c r="A75" s="40"/>
      <c r="B75" s="46"/>
      <c r="C75" s="305" t="s">
        <v>1797</v>
      </c>
      <c r="D75" s="40"/>
      <c r="E75" s="40"/>
      <c r="F75" s="40"/>
      <c r="G75" s="40"/>
      <c r="H75" s="46"/>
    </row>
    <row r="76" s="2" customFormat="1">
      <c r="A76" s="40"/>
      <c r="B76" s="46"/>
      <c r="C76" s="303" t="s">
        <v>1293</v>
      </c>
      <c r="D76" s="303" t="s">
        <v>1807</v>
      </c>
      <c r="E76" s="19" t="s">
        <v>99</v>
      </c>
      <c r="F76" s="304">
        <v>43.585999999999999</v>
      </c>
      <c r="G76" s="40"/>
      <c r="H76" s="46"/>
    </row>
    <row r="77" s="2" customFormat="1" ht="16.8" customHeight="1">
      <c r="A77" s="40"/>
      <c r="B77" s="46"/>
      <c r="C77" s="303" t="s">
        <v>1278</v>
      </c>
      <c r="D77" s="303" t="s">
        <v>1808</v>
      </c>
      <c r="E77" s="19" t="s">
        <v>99</v>
      </c>
      <c r="F77" s="304">
        <v>43.585999999999999</v>
      </c>
      <c r="G77" s="40"/>
      <c r="H77" s="46"/>
    </row>
    <row r="78" s="2" customFormat="1" ht="16.8" customHeight="1">
      <c r="A78" s="40"/>
      <c r="B78" s="46"/>
      <c r="C78" s="303" t="s">
        <v>1283</v>
      </c>
      <c r="D78" s="303" t="s">
        <v>1809</v>
      </c>
      <c r="E78" s="19" t="s">
        <v>99</v>
      </c>
      <c r="F78" s="304">
        <v>43.585999999999999</v>
      </c>
      <c r="G78" s="40"/>
      <c r="H78" s="46"/>
    </row>
    <row r="79" s="2" customFormat="1" ht="16.8" customHeight="1">
      <c r="A79" s="40"/>
      <c r="B79" s="46"/>
      <c r="C79" s="303" t="s">
        <v>1328</v>
      </c>
      <c r="D79" s="303" t="s">
        <v>1810</v>
      </c>
      <c r="E79" s="19" t="s">
        <v>99</v>
      </c>
      <c r="F79" s="304">
        <v>43.585999999999999</v>
      </c>
      <c r="G79" s="40"/>
      <c r="H79" s="46"/>
    </row>
    <row r="80" s="2" customFormat="1" ht="16.8" customHeight="1">
      <c r="A80" s="40"/>
      <c r="B80" s="46"/>
      <c r="C80" s="299" t="s">
        <v>101</v>
      </c>
      <c r="D80" s="300" t="s">
        <v>102</v>
      </c>
      <c r="E80" s="301" t="s">
        <v>99</v>
      </c>
      <c r="F80" s="302">
        <v>27.324000000000002</v>
      </c>
      <c r="G80" s="40"/>
      <c r="H80" s="46"/>
    </row>
    <row r="81" s="2" customFormat="1" ht="16.8" customHeight="1">
      <c r="A81" s="40"/>
      <c r="B81" s="46"/>
      <c r="C81" s="303" t="s">
        <v>19</v>
      </c>
      <c r="D81" s="303" t="s">
        <v>1297</v>
      </c>
      <c r="E81" s="19" t="s">
        <v>19</v>
      </c>
      <c r="F81" s="304">
        <v>2</v>
      </c>
      <c r="G81" s="40"/>
      <c r="H81" s="46"/>
    </row>
    <row r="82" s="2" customFormat="1" ht="16.8" customHeight="1">
      <c r="A82" s="40"/>
      <c r="B82" s="46"/>
      <c r="C82" s="303" t="s">
        <v>19</v>
      </c>
      <c r="D82" s="303" t="s">
        <v>1298</v>
      </c>
      <c r="E82" s="19" t="s">
        <v>19</v>
      </c>
      <c r="F82" s="304">
        <v>5.7999999999999998</v>
      </c>
      <c r="G82" s="40"/>
      <c r="H82" s="46"/>
    </row>
    <row r="83" s="2" customFormat="1" ht="16.8" customHeight="1">
      <c r="A83" s="40"/>
      <c r="B83" s="46"/>
      <c r="C83" s="303" t="s">
        <v>19</v>
      </c>
      <c r="D83" s="303" t="s">
        <v>1299</v>
      </c>
      <c r="E83" s="19" t="s">
        <v>19</v>
      </c>
      <c r="F83" s="304">
        <v>4.8799999999999999</v>
      </c>
      <c r="G83" s="40"/>
      <c r="H83" s="46"/>
    </row>
    <row r="84" s="2" customFormat="1" ht="16.8" customHeight="1">
      <c r="A84" s="40"/>
      <c r="B84" s="46"/>
      <c r="C84" s="303" t="s">
        <v>19</v>
      </c>
      <c r="D84" s="303" t="s">
        <v>1300</v>
      </c>
      <c r="E84" s="19" t="s">
        <v>19</v>
      </c>
      <c r="F84" s="304">
        <v>14.644</v>
      </c>
      <c r="G84" s="40"/>
      <c r="H84" s="46"/>
    </row>
    <row r="85" s="2" customFormat="1" ht="16.8" customHeight="1">
      <c r="A85" s="40"/>
      <c r="B85" s="46"/>
      <c r="C85" s="303" t="s">
        <v>101</v>
      </c>
      <c r="D85" s="303" t="s">
        <v>208</v>
      </c>
      <c r="E85" s="19" t="s">
        <v>19</v>
      </c>
      <c r="F85" s="304">
        <v>27.324000000000002</v>
      </c>
      <c r="G85" s="40"/>
      <c r="H85" s="46"/>
    </row>
    <row r="86" s="2" customFormat="1" ht="16.8" customHeight="1">
      <c r="A86" s="40"/>
      <c r="B86" s="46"/>
      <c r="C86" s="305" t="s">
        <v>1797</v>
      </c>
      <c r="D86" s="40"/>
      <c r="E86" s="40"/>
      <c r="F86" s="40"/>
      <c r="G86" s="40"/>
      <c r="H86" s="46"/>
    </row>
    <row r="87" s="2" customFormat="1">
      <c r="A87" s="40"/>
      <c r="B87" s="46"/>
      <c r="C87" s="303" t="s">
        <v>1293</v>
      </c>
      <c r="D87" s="303" t="s">
        <v>1807</v>
      </c>
      <c r="E87" s="19" t="s">
        <v>99</v>
      </c>
      <c r="F87" s="304">
        <v>43.585999999999999</v>
      </c>
      <c r="G87" s="40"/>
      <c r="H87" s="46"/>
    </row>
    <row r="88" s="2" customFormat="1">
      <c r="A88" s="40"/>
      <c r="B88" s="46"/>
      <c r="C88" s="303" t="s">
        <v>284</v>
      </c>
      <c r="D88" s="303" t="s">
        <v>1811</v>
      </c>
      <c r="E88" s="19" t="s">
        <v>99</v>
      </c>
      <c r="F88" s="304">
        <v>102.40000000000001</v>
      </c>
      <c r="G88" s="40"/>
      <c r="H88" s="46"/>
    </row>
    <row r="89" s="2" customFormat="1" ht="16.8" customHeight="1">
      <c r="A89" s="40"/>
      <c r="B89" s="46"/>
      <c r="C89" s="303" t="s">
        <v>1288</v>
      </c>
      <c r="D89" s="303" t="s">
        <v>1812</v>
      </c>
      <c r="E89" s="19" t="s">
        <v>99</v>
      </c>
      <c r="F89" s="304">
        <v>27.324000000000002</v>
      </c>
      <c r="G89" s="40"/>
      <c r="H89" s="46"/>
    </row>
    <row r="90" s="2" customFormat="1" ht="16.8" customHeight="1">
      <c r="A90" s="40"/>
      <c r="B90" s="46"/>
      <c r="C90" s="303" t="s">
        <v>1200</v>
      </c>
      <c r="D90" s="303" t="s">
        <v>1813</v>
      </c>
      <c r="E90" s="19" t="s">
        <v>586</v>
      </c>
      <c r="F90" s="304">
        <v>189.542</v>
      </c>
      <c r="G90" s="40"/>
      <c r="H90" s="46"/>
    </row>
    <row r="91" s="2" customFormat="1" ht="16.8" customHeight="1">
      <c r="A91" s="40"/>
      <c r="B91" s="46"/>
      <c r="C91" s="299" t="s">
        <v>1304</v>
      </c>
      <c r="D91" s="300" t="s">
        <v>1814</v>
      </c>
      <c r="E91" s="301" t="s">
        <v>99</v>
      </c>
      <c r="F91" s="302">
        <v>16.262</v>
      </c>
      <c r="G91" s="40"/>
      <c r="H91" s="46"/>
    </row>
    <row r="92" s="2" customFormat="1" ht="16.8" customHeight="1">
      <c r="A92" s="40"/>
      <c r="B92" s="46"/>
      <c r="C92" s="303" t="s">
        <v>19</v>
      </c>
      <c r="D92" s="303" t="s">
        <v>1301</v>
      </c>
      <c r="E92" s="19" t="s">
        <v>19</v>
      </c>
      <c r="F92" s="304">
        <v>6.4610000000000003</v>
      </c>
      <c r="G92" s="40"/>
      <c r="H92" s="46"/>
    </row>
    <row r="93" s="2" customFormat="1" ht="16.8" customHeight="1">
      <c r="A93" s="40"/>
      <c r="B93" s="46"/>
      <c r="C93" s="303" t="s">
        <v>19</v>
      </c>
      <c r="D93" s="303" t="s">
        <v>1302</v>
      </c>
      <c r="E93" s="19" t="s">
        <v>19</v>
      </c>
      <c r="F93" s="304">
        <v>7.101</v>
      </c>
      <c r="G93" s="40"/>
      <c r="H93" s="46"/>
    </row>
    <row r="94" s="2" customFormat="1" ht="16.8" customHeight="1">
      <c r="A94" s="40"/>
      <c r="B94" s="46"/>
      <c r="C94" s="303" t="s">
        <v>19</v>
      </c>
      <c r="D94" s="303" t="s">
        <v>1303</v>
      </c>
      <c r="E94" s="19" t="s">
        <v>19</v>
      </c>
      <c r="F94" s="304">
        <v>2.7000000000000002</v>
      </c>
      <c r="G94" s="40"/>
      <c r="H94" s="46"/>
    </row>
    <row r="95" s="2" customFormat="1" ht="16.8" customHeight="1">
      <c r="A95" s="40"/>
      <c r="B95" s="46"/>
      <c r="C95" s="303" t="s">
        <v>1304</v>
      </c>
      <c r="D95" s="303" t="s">
        <v>208</v>
      </c>
      <c r="E95" s="19" t="s">
        <v>19</v>
      </c>
      <c r="F95" s="304">
        <v>16.262</v>
      </c>
      <c r="G95" s="40"/>
      <c r="H95" s="46"/>
    </row>
    <row r="96" s="2" customFormat="1" ht="16.8" customHeight="1">
      <c r="A96" s="40"/>
      <c r="B96" s="46"/>
      <c r="C96" s="299" t="s">
        <v>97</v>
      </c>
      <c r="D96" s="300" t="s">
        <v>98</v>
      </c>
      <c r="E96" s="301" t="s">
        <v>99</v>
      </c>
      <c r="F96" s="302">
        <v>54.375999999999998</v>
      </c>
      <c r="G96" s="40"/>
      <c r="H96" s="46"/>
    </row>
    <row r="97" s="2" customFormat="1" ht="16.8" customHeight="1">
      <c r="A97" s="40"/>
      <c r="B97" s="46"/>
      <c r="C97" s="303" t="s">
        <v>19</v>
      </c>
      <c r="D97" s="303" t="s">
        <v>238</v>
      </c>
      <c r="E97" s="19" t="s">
        <v>19</v>
      </c>
      <c r="F97" s="304">
        <v>0</v>
      </c>
      <c r="G97" s="40"/>
      <c r="H97" s="46"/>
    </row>
    <row r="98" s="2" customFormat="1" ht="16.8" customHeight="1">
      <c r="A98" s="40"/>
      <c r="B98" s="46"/>
      <c r="C98" s="303" t="s">
        <v>19</v>
      </c>
      <c r="D98" s="303" t="s">
        <v>239</v>
      </c>
      <c r="E98" s="19" t="s">
        <v>19</v>
      </c>
      <c r="F98" s="304">
        <v>0</v>
      </c>
      <c r="G98" s="40"/>
      <c r="H98" s="46"/>
    </row>
    <row r="99" s="2" customFormat="1" ht="16.8" customHeight="1">
      <c r="A99" s="40"/>
      <c r="B99" s="46"/>
      <c r="C99" s="303" t="s">
        <v>19</v>
      </c>
      <c r="D99" s="303" t="s">
        <v>240</v>
      </c>
      <c r="E99" s="19" t="s">
        <v>19</v>
      </c>
      <c r="F99" s="304">
        <v>58.084000000000003</v>
      </c>
      <c r="G99" s="40"/>
      <c r="H99" s="46"/>
    </row>
    <row r="100" s="2" customFormat="1" ht="16.8" customHeight="1">
      <c r="A100" s="40"/>
      <c r="B100" s="46"/>
      <c r="C100" s="303" t="s">
        <v>19</v>
      </c>
      <c r="D100" s="303" t="s">
        <v>241</v>
      </c>
      <c r="E100" s="19" t="s">
        <v>19</v>
      </c>
      <c r="F100" s="304">
        <v>-4.7279999999999998</v>
      </c>
      <c r="G100" s="40"/>
      <c r="H100" s="46"/>
    </row>
    <row r="101" s="2" customFormat="1" ht="16.8" customHeight="1">
      <c r="A101" s="40"/>
      <c r="B101" s="46"/>
      <c r="C101" s="303" t="s">
        <v>19</v>
      </c>
      <c r="D101" s="303" t="s">
        <v>242</v>
      </c>
      <c r="E101" s="19" t="s">
        <v>19</v>
      </c>
      <c r="F101" s="304">
        <v>0</v>
      </c>
      <c r="G101" s="40"/>
      <c r="H101" s="46"/>
    </row>
    <row r="102" s="2" customFormat="1" ht="16.8" customHeight="1">
      <c r="A102" s="40"/>
      <c r="B102" s="46"/>
      <c r="C102" s="303" t="s">
        <v>19</v>
      </c>
      <c r="D102" s="303" t="s">
        <v>243</v>
      </c>
      <c r="E102" s="19" t="s">
        <v>19</v>
      </c>
      <c r="F102" s="304">
        <v>1.02</v>
      </c>
      <c r="G102" s="40"/>
      <c r="H102" s="46"/>
    </row>
    <row r="103" s="2" customFormat="1" ht="16.8" customHeight="1">
      <c r="A103" s="40"/>
      <c r="B103" s="46"/>
      <c r="C103" s="303" t="s">
        <v>97</v>
      </c>
      <c r="D103" s="303" t="s">
        <v>184</v>
      </c>
      <c r="E103" s="19" t="s">
        <v>19</v>
      </c>
      <c r="F103" s="304">
        <v>54.375999999999998</v>
      </c>
      <c r="G103" s="40"/>
      <c r="H103" s="46"/>
    </row>
    <row r="104" s="2" customFormat="1" ht="16.8" customHeight="1">
      <c r="A104" s="40"/>
      <c r="B104" s="46"/>
      <c r="C104" s="305" t="s">
        <v>1797</v>
      </c>
      <c r="D104" s="40"/>
      <c r="E104" s="40"/>
      <c r="F104" s="40"/>
      <c r="G104" s="40"/>
      <c r="H104" s="46"/>
    </row>
    <row r="105" s="2" customFormat="1">
      <c r="A105" s="40"/>
      <c r="B105" s="46"/>
      <c r="C105" s="303" t="s">
        <v>234</v>
      </c>
      <c r="D105" s="303" t="s">
        <v>1815</v>
      </c>
      <c r="E105" s="19" t="s">
        <v>99</v>
      </c>
      <c r="F105" s="304">
        <v>54.375999999999998</v>
      </c>
      <c r="G105" s="40"/>
      <c r="H105" s="46"/>
    </row>
    <row r="106" s="2" customFormat="1" ht="16.8" customHeight="1">
      <c r="A106" s="40"/>
      <c r="B106" s="46"/>
      <c r="C106" s="303" t="s">
        <v>196</v>
      </c>
      <c r="D106" s="303" t="s">
        <v>1816</v>
      </c>
      <c r="E106" s="19" t="s">
        <v>99</v>
      </c>
      <c r="F106" s="304">
        <v>54.375999999999998</v>
      </c>
      <c r="G106" s="40"/>
      <c r="H106" s="46"/>
    </row>
    <row r="107" s="2" customFormat="1">
      <c r="A107" s="40"/>
      <c r="B107" s="46"/>
      <c r="C107" s="303" t="s">
        <v>284</v>
      </c>
      <c r="D107" s="303" t="s">
        <v>1811</v>
      </c>
      <c r="E107" s="19" t="s">
        <v>99</v>
      </c>
      <c r="F107" s="304">
        <v>102.40000000000001</v>
      </c>
      <c r="G107" s="40"/>
      <c r="H107" s="46"/>
    </row>
    <row r="108" s="2" customFormat="1" ht="16.8" customHeight="1">
      <c r="A108" s="40"/>
      <c r="B108" s="46"/>
      <c r="C108" s="299" t="s">
        <v>124</v>
      </c>
      <c r="D108" s="300" t="s">
        <v>19</v>
      </c>
      <c r="E108" s="301" t="s">
        <v>99</v>
      </c>
      <c r="F108" s="302">
        <v>74.947000000000003</v>
      </c>
      <c r="G108" s="40"/>
      <c r="H108" s="46"/>
    </row>
    <row r="109" s="2" customFormat="1" ht="16.8" customHeight="1">
      <c r="A109" s="40"/>
      <c r="B109" s="46"/>
      <c r="C109" s="303" t="s">
        <v>19</v>
      </c>
      <c r="D109" s="303" t="s">
        <v>1239</v>
      </c>
      <c r="E109" s="19" t="s">
        <v>19</v>
      </c>
      <c r="F109" s="304">
        <v>21.140999999999998</v>
      </c>
      <c r="G109" s="40"/>
      <c r="H109" s="46"/>
    </row>
    <row r="110" s="2" customFormat="1" ht="16.8" customHeight="1">
      <c r="A110" s="40"/>
      <c r="B110" s="46"/>
      <c r="C110" s="303" t="s">
        <v>19</v>
      </c>
      <c r="D110" s="303" t="s">
        <v>1240</v>
      </c>
      <c r="E110" s="19" t="s">
        <v>19</v>
      </c>
      <c r="F110" s="304">
        <v>5.1299999999999999</v>
      </c>
      <c r="G110" s="40"/>
      <c r="H110" s="46"/>
    </row>
    <row r="111" s="2" customFormat="1" ht="16.8" customHeight="1">
      <c r="A111" s="40"/>
      <c r="B111" s="46"/>
      <c r="C111" s="303" t="s">
        <v>19</v>
      </c>
      <c r="D111" s="303" t="s">
        <v>1241</v>
      </c>
      <c r="E111" s="19" t="s">
        <v>19</v>
      </c>
      <c r="F111" s="304">
        <v>28.835999999999999</v>
      </c>
      <c r="G111" s="40"/>
      <c r="H111" s="46"/>
    </row>
    <row r="112" s="2" customFormat="1" ht="16.8" customHeight="1">
      <c r="A112" s="40"/>
      <c r="B112" s="46"/>
      <c r="C112" s="303" t="s">
        <v>19</v>
      </c>
      <c r="D112" s="303" t="s">
        <v>1242</v>
      </c>
      <c r="E112" s="19" t="s">
        <v>19</v>
      </c>
      <c r="F112" s="304">
        <v>16.891999999999999</v>
      </c>
      <c r="G112" s="40"/>
      <c r="H112" s="46"/>
    </row>
    <row r="113" s="2" customFormat="1" ht="16.8" customHeight="1">
      <c r="A113" s="40"/>
      <c r="B113" s="46"/>
      <c r="C113" s="303" t="s">
        <v>19</v>
      </c>
      <c r="D113" s="303" t="s">
        <v>1243</v>
      </c>
      <c r="E113" s="19" t="s">
        <v>19</v>
      </c>
      <c r="F113" s="304">
        <v>2.948</v>
      </c>
      <c r="G113" s="40"/>
      <c r="H113" s="46"/>
    </row>
    <row r="114" s="2" customFormat="1" ht="16.8" customHeight="1">
      <c r="A114" s="40"/>
      <c r="B114" s="46"/>
      <c r="C114" s="303" t="s">
        <v>124</v>
      </c>
      <c r="D114" s="303" t="s">
        <v>208</v>
      </c>
      <c r="E114" s="19" t="s">
        <v>19</v>
      </c>
      <c r="F114" s="304">
        <v>74.947000000000003</v>
      </c>
      <c r="G114" s="40"/>
      <c r="H114" s="46"/>
    </row>
    <row r="115" s="2" customFormat="1" ht="16.8" customHeight="1">
      <c r="A115" s="40"/>
      <c r="B115" s="46"/>
      <c r="C115" s="305" t="s">
        <v>1797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3" t="s">
        <v>1235</v>
      </c>
      <c r="D116" s="303" t="s">
        <v>1817</v>
      </c>
      <c r="E116" s="19" t="s">
        <v>99</v>
      </c>
      <c r="F116" s="304">
        <v>74.947000000000003</v>
      </c>
      <c r="G116" s="40"/>
      <c r="H116" s="46"/>
    </row>
    <row r="117" s="2" customFormat="1" ht="16.8" customHeight="1">
      <c r="A117" s="40"/>
      <c r="B117" s="46"/>
      <c r="C117" s="303" t="s">
        <v>1207</v>
      </c>
      <c r="D117" s="303" t="s">
        <v>1818</v>
      </c>
      <c r="E117" s="19" t="s">
        <v>99</v>
      </c>
      <c r="F117" s="304">
        <v>74.947000000000003</v>
      </c>
      <c r="G117" s="40"/>
      <c r="H117" s="46"/>
    </row>
    <row r="118" s="2" customFormat="1" ht="16.8" customHeight="1">
      <c r="A118" s="40"/>
      <c r="B118" s="46"/>
      <c r="C118" s="303" t="s">
        <v>1212</v>
      </c>
      <c r="D118" s="303" t="s">
        <v>1819</v>
      </c>
      <c r="E118" s="19" t="s">
        <v>99</v>
      </c>
      <c r="F118" s="304">
        <v>74.947000000000003</v>
      </c>
      <c r="G118" s="40"/>
      <c r="H118" s="46"/>
    </row>
    <row r="119" s="2" customFormat="1" ht="16.8" customHeight="1">
      <c r="A119" s="40"/>
      <c r="B119" s="46"/>
      <c r="C119" s="303" t="s">
        <v>1217</v>
      </c>
      <c r="D119" s="303" t="s">
        <v>1820</v>
      </c>
      <c r="E119" s="19" t="s">
        <v>99</v>
      </c>
      <c r="F119" s="304">
        <v>74.947000000000003</v>
      </c>
      <c r="G119" s="40"/>
      <c r="H119" s="46"/>
    </row>
    <row r="120" s="2" customFormat="1">
      <c r="A120" s="40"/>
      <c r="B120" s="46"/>
      <c r="C120" s="303" t="s">
        <v>1223</v>
      </c>
      <c r="D120" s="303" t="s">
        <v>1821</v>
      </c>
      <c r="E120" s="19" t="s">
        <v>99</v>
      </c>
      <c r="F120" s="304">
        <v>149.89400000000001</v>
      </c>
      <c r="G120" s="40"/>
      <c r="H120" s="46"/>
    </row>
    <row r="121" s="2" customFormat="1" ht="16.8" customHeight="1">
      <c r="A121" s="40"/>
      <c r="B121" s="46"/>
      <c r="C121" s="299" t="s">
        <v>107</v>
      </c>
      <c r="D121" s="300" t="s">
        <v>19</v>
      </c>
      <c r="E121" s="301" t="s">
        <v>99</v>
      </c>
      <c r="F121" s="302">
        <v>12.038</v>
      </c>
      <c r="G121" s="40"/>
      <c r="H121" s="46"/>
    </row>
    <row r="122" s="2" customFormat="1" ht="16.8" customHeight="1">
      <c r="A122" s="40"/>
      <c r="B122" s="46"/>
      <c r="C122" s="303" t="s">
        <v>19</v>
      </c>
      <c r="D122" s="303" t="s">
        <v>866</v>
      </c>
      <c r="E122" s="19" t="s">
        <v>19</v>
      </c>
      <c r="F122" s="304">
        <v>0</v>
      </c>
      <c r="G122" s="40"/>
      <c r="H122" s="46"/>
    </row>
    <row r="123" s="2" customFormat="1" ht="16.8" customHeight="1">
      <c r="A123" s="40"/>
      <c r="B123" s="46"/>
      <c r="C123" s="303" t="s">
        <v>19</v>
      </c>
      <c r="D123" s="303" t="s">
        <v>890</v>
      </c>
      <c r="E123" s="19" t="s">
        <v>19</v>
      </c>
      <c r="F123" s="304">
        <v>3.0419999999999998</v>
      </c>
      <c r="G123" s="40"/>
      <c r="H123" s="46"/>
    </row>
    <row r="124" s="2" customFormat="1" ht="16.8" customHeight="1">
      <c r="A124" s="40"/>
      <c r="B124" s="46"/>
      <c r="C124" s="303" t="s">
        <v>19</v>
      </c>
      <c r="D124" s="303" t="s">
        <v>891</v>
      </c>
      <c r="E124" s="19" t="s">
        <v>19</v>
      </c>
      <c r="F124" s="304">
        <v>2.8599999999999999</v>
      </c>
      <c r="G124" s="40"/>
      <c r="H124" s="46"/>
    </row>
    <row r="125" s="2" customFormat="1" ht="16.8" customHeight="1">
      <c r="A125" s="40"/>
      <c r="B125" s="46"/>
      <c r="C125" s="303" t="s">
        <v>19</v>
      </c>
      <c r="D125" s="303" t="s">
        <v>892</v>
      </c>
      <c r="E125" s="19" t="s">
        <v>19</v>
      </c>
      <c r="F125" s="304">
        <v>2.3399999999999999</v>
      </c>
      <c r="G125" s="40"/>
      <c r="H125" s="46"/>
    </row>
    <row r="126" s="2" customFormat="1" ht="16.8" customHeight="1">
      <c r="A126" s="40"/>
      <c r="B126" s="46"/>
      <c r="C126" s="303" t="s">
        <v>19</v>
      </c>
      <c r="D126" s="303" t="s">
        <v>893</v>
      </c>
      <c r="E126" s="19" t="s">
        <v>19</v>
      </c>
      <c r="F126" s="304">
        <v>3.7959999999999998</v>
      </c>
      <c r="G126" s="40"/>
      <c r="H126" s="46"/>
    </row>
    <row r="127" s="2" customFormat="1" ht="16.8" customHeight="1">
      <c r="A127" s="40"/>
      <c r="B127" s="46"/>
      <c r="C127" s="303" t="s">
        <v>107</v>
      </c>
      <c r="D127" s="303" t="s">
        <v>208</v>
      </c>
      <c r="E127" s="19" t="s">
        <v>19</v>
      </c>
      <c r="F127" s="304">
        <v>12.038</v>
      </c>
      <c r="G127" s="40"/>
      <c r="H127" s="46"/>
    </row>
    <row r="128" s="2" customFormat="1" ht="16.8" customHeight="1">
      <c r="A128" s="40"/>
      <c r="B128" s="46"/>
      <c r="C128" s="305" t="s">
        <v>1797</v>
      </c>
      <c r="D128" s="40"/>
      <c r="E128" s="40"/>
      <c r="F128" s="40"/>
      <c r="G128" s="40"/>
      <c r="H128" s="46"/>
    </row>
    <row r="129" s="2" customFormat="1" ht="16.8" customHeight="1">
      <c r="A129" s="40"/>
      <c r="B129" s="46"/>
      <c r="C129" s="303" t="s">
        <v>886</v>
      </c>
      <c r="D129" s="303" t="s">
        <v>1822</v>
      </c>
      <c r="E129" s="19" t="s">
        <v>99</v>
      </c>
      <c r="F129" s="304">
        <v>12.038</v>
      </c>
      <c r="G129" s="40"/>
      <c r="H129" s="46"/>
    </row>
    <row r="130" s="2" customFormat="1" ht="16.8" customHeight="1">
      <c r="A130" s="40"/>
      <c r="B130" s="46"/>
      <c r="C130" s="303" t="s">
        <v>895</v>
      </c>
      <c r="D130" s="303" t="s">
        <v>1823</v>
      </c>
      <c r="E130" s="19" t="s">
        <v>99</v>
      </c>
      <c r="F130" s="304">
        <v>12.038</v>
      </c>
      <c r="G130" s="40"/>
      <c r="H130" s="46"/>
    </row>
    <row r="131" s="2" customFormat="1" ht="16.8" customHeight="1">
      <c r="A131" s="40"/>
      <c r="B131" s="46"/>
      <c r="C131" s="303" t="s">
        <v>905</v>
      </c>
      <c r="D131" s="303" t="s">
        <v>1824</v>
      </c>
      <c r="E131" s="19" t="s">
        <v>99</v>
      </c>
      <c r="F131" s="304">
        <v>27.631</v>
      </c>
      <c r="G131" s="40"/>
      <c r="H131" s="46"/>
    </row>
    <row r="132" s="2" customFormat="1" ht="16.8" customHeight="1">
      <c r="A132" s="40"/>
      <c r="B132" s="46"/>
      <c r="C132" s="303" t="s">
        <v>912</v>
      </c>
      <c r="D132" s="303" t="s">
        <v>1825</v>
      </c>
      <c r="E132" s="19" t="s">
        <v>99</v>
      </c>
      <c r="F132" s="304">
        <v>27.631</v>
      </c>
      <c r="G132" s="40"/>
      <c r="H132" s="46"/>
    </row>
    <row r="133" s="2" customFormat="1" ht="16.8" customHeight="1">
      <c r="A133" s="40"/>
      <c r="B133" s="46"/>
      <c r="C133" s="303" t="s">
        <v>917</v>
      </c>
      <c r="D133" s="303" t="s">
        <v>1826</v>
      </c>
      <c r="E133" s="19" t="s">
        <v>99</v>
      </c>
      <c r="F133" s="304">
        <v>27.631</v>
      </c>
      <c r="G133" s="40"/>
      <c r="H133" s="46"/>
    </row>
    <row r="134" s="2" customFormat="1" ht="16.8" customHeight="1">
      <c r="A134" s="40"/>
      <c r="B134" s="46"/>
      <c r="C134" s="303" t="s">
        <v>1384</v>
      </c>
      <c r="D134" s="303" t="s">
        <v>1806</v>
      </c>
      <c r="E134" s="19" t="s">
        <v>99</v>
      </c>
      <c r="F134" s="304">
        <v>267.08499999999998</v>
      </c>
      <c r="G134" s="40"/>
      <c r="H134" s="46"/>
    </row>
    <row r="135" s="2" customFormat="1" ht="16.8" customHeight="1">
      <c r="A135" s="40"/>
      <c r="B135" s="46"/>
      <c r="C135" s="299" t="s">
        <v>111</v>
      </c>
      <c r="D135" s="300" t="s">
        <v>19</v>
      </c>
      <c r="E135" s="301" t="s">
        <v>99</v>
      </c>
      <c r="F135" s="302">
        <v>3.5099999999999998</v>
      </c>
      <c r="G135" s="40"/>
      <c r="H135" s="46"/>
    </row>
    <row r="136" s="2" customFormat="1" ht="16.8" customHeight="1">
      <c r="A136" s="40"/>
      <c r="B136" s="46"/>
      <c r="C136" s="303" t="s">
        <v>19</v>
      </c>
      <c r="D136" s="303" t="s">
        <v>962</v>
      </c>
      <c r="E136" s="19" t="s">
        <v>19</v>
      </c>
      <c r="F136" s="304">
        <v>3.5099999999999998</v>
      </c>
      <c r="G136" s="40"/>
      <c r="H136" s="46"/>
    </row>
    <row r="137" s="2" customFormat="1" ht="16.8" customHeight="1">
      <c r="A137" s="40"/>
      <c r="B137" s="46"/>
      <c r="C137" s="303" t="s">
        <v>111</v>
      </c>
      <c r="D137" s="303" t="s">
        <v>208</v>
      </c>
      <c r="E137" s="19" t="s">
        <v>19</v>
      </c>
      <c r="F137" s="304">
        <v>3.5099999999999998</v>
      </c>
      <c r="G137" s="40"/>
      <c r="H137" s="46"/>
    </row>
    <row r="138" s="2" customFormat="1" ht="16.8" customHeight="1">
      <c r="A138" s="40"/>
      <c r="B138" s="46"/>
      <c r="C138" s="305" t="s">
        <v>1797</v>
      </c>
      <c r="D138" s="40"/>
      <c r="E138" s="40"/>
      <c r="F138" s="40"/>
      <c r="G138" s="40"/>
      <c r="H138" s="46"/>
    </row>
    <row r="139" s="2" customFormat="1" ht="16.8" customHeight="1">
      <c r="A139" s="40"/>
      <c r="B139" s="46"/>
      <c r="C139" s="303" t="s">
        <v>958</v>
      </c>
      <c r="D139" s="303" t="s">
        <v>1827</v>
      </c>
      <c r="E139" s="19" t="s">
        <v>99</v>
      </c>
      <c r="F139" s="304">
        <v>3.5099999999999998</v>
      </c>
      <c r="G139" s="40"/>
      <c r="H139" s="46"/>
    </row>
    <row r="140" s="2" customFormat="1" ht="16.8" customHeight="1">
      <c r="A140" s="40"/>
      <c r="B140" s="46"/>
      <c r="C140" s="303" t="s">
        <v>905</v>
      </c>
      <c r="D140" s="303" t="s">
        <v>1824</v>
      </c>
      <c r="E140" s="19" t="s">
        <v>99</v>
      </c>
      <c r="F140" s="304">
        <v>27.631</v>
      </c>
      <c r="G140" s="40"/>
      <c r="H140" s="46"/>
    </row>
    <row r="141" s="2" customFormat="1" ht="16.8" customHeight="1">
      <c r="A141" s="40"/>
      <c r="B141" s="46"/>
      <c r="C141" s="303" t="s">
        <v>912</v>
      </c>
      <c r="D141" s="303" t="s">
        <v>1825</v>
      </c>
      <c r="E141" s="19" t="s">
        <v>99</v>
      </c>
      <c r="F141" s="304">
        <v>27.631</v>
      </c>
      <c r="G141" s="40"/>
      <c r="H141" s="46"/>
    </row>
    <row r="142" s="2" customFormat="1" ht="16.8" customHeight="1">
      <c r="A142" s="40"/>
      <c r="B142" s="46"/>
      <c r="C142" s="303" t="s">
        <v>917</v>
      </c>
      <c r="D142" s="303" t="s">
        <v>1826</v>
      </c>
      <c r="E142" s="19" t="s">
        <v>99</v>
      </c>
      <c r="F142" s="304">
        <v>27.631</v>
      </c>
      <c r="G142" s="40"/>
      <c r="H142" s="46"/>
    </row>
    <row r="143" s="2" customFormat="1" ht="16.8" customHeight="1">
      <c r="A143" s="40"/>
      <c r="B143" s="46"/>
      <c r="C143" s="303" t="s">
        <v>1384</v>
      </c>
      <c r="D143" s="303" t="s">
        <v>1806</v>
      </c>
      <c r="E143" s="19" t="s">
        <v>99</v>
      </c>
      <c r="F143" s="304">
        <v>267.08499999999998</v>
      </c>
      <c r="G143" s="40"/>
      <c r="H143" s="46"/>
    </row>
    <row r="144" s="2" customFormat="1" ht="16.8" customHeight="1">
      <c r="A144" s="40"/>
      <c r="B144" s="46"/>
      <c r="C144" s="299" t="s">
        <v>118</v>
      </c>
      <c r="D144" s="300" t="s">
        <v>19</v>
      </c>
      <c r="E144" s="301" t="s">
        <v>99</v>
      </c>
      <c r="F144" s="302">
        <v>2.7200000000000002</v>
      </c>
      <c r="G144" s="40"/>
      <c r="H144" s="46"/>
    </row>
    <row r="145" s="2" customFormat="1" ht="16.8" customHeight="1">
      <c r="A145" s="40"/>
      <c r="B145" s="46"/>
      <c r="C145" s="303" t="s">
        <v>19</v>
      </c>
      <c r="D145" s="303" t="s">
        <v>954</v>
      </c>
      <c r="E145" s="19" t="s">
        <v>19</v>
      </c>
      <c r="F145" s="304">
        <v>2.7200000000000002</v>
      </c>
      <c r="G145" s="40"/>
      <c r="H145" s="46"/>
    </row>
    <row r="146" s="2" customFormat="1" ht="16.8" customHeight="1">
      <c r="A146" s="40"/>
      <c r="B146" s="46"/>
      <c r="C146" s="303" t="s">
        <v>118</v>
      </c>
      <c r="D146" s="303" t="s">
        <v>208</v>
      </c>
      <c r="E146" s="19" t="s">
        <v>19</v>
      </c>
      <c r="F146" s="304">
        <v>2.7200000000000002</v>
      </c>
      <c r="G146" s="40"/>
      <c r="H146" s="46"/>
    </row>
    <row r="147" s="2" customFormat="1" ht="16.8" customHeight="1">
      <c r="A147" s="40"/>
      <c r="B147" s="46"/>
      <c r="C147" s="305" t="s">
        <v>1797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03" t="s">
        <v>950</v>
      </c>
      <c r="D148" s="303" t="s">
        <v>1828</v>
      </c>
      <c r="E148" s="19" t="s">
        <v>99</v>
      </c>
      <c r="F148" s="304">
        <v>8.3100000000000005</v>
      </c>
      <c r="G148" s="40"/>
      <c r="H148" s="46"/>
    </row>
    <row r="149" s="2" customFormat="1" ht="16.8" customHeight="1">
      <c r="A149" s="40"/>
      <c r="B149" s="46"/>
      <c r="C149" s="303" t="s">
        <v>905</v>
      </c>
      <c r="D149" s="303" t="s">
        <v>1824</v>
      </c>
      <c r="E149" s="19" t="s">
        <v>99</v>
      </c>
      <c r="F149" s="304">
        <v>27.631</v>
      </c>
      <c r="G149" s="40"/>
      <c r="H149" s="46"/>
    </row>
    <row r="150" s="2" customFormat="1" ht="16.8" customHeight="1">
      <c r="A150" s="40"/>
      <c r="B150" s="46"/>
      <c r="C150" s="303" t="s">
        <v>912</v>
      </c>
      <c r="D150" s="303" t="s">
        <v>1825</v>
      </c>
      <c r="E150" s="19" t="s">
        <v>99</v>
      </c>
      <c r="F150" s="304">
        <v>27.631</v>
      </c>
      <c r="G150" s="40"/>
      <c r="H150" s="46"/>
    </row>
    <row r="151" s="2" customFormat="1" ht="16.8" customHeight="1">
      <c r="A151" s="40"/>
      <c r="B151" s="46"/>
      <c r="C151" s="303" t="s">
        <v>917</v>
      </c>
      <c r="D151" s="303" t="s">
        <v>1826</v>
      </c>
      <c r="E151" s="19" t="s">
        <v>99</v>
      </c>
      <c r="F151" s="304">
        <v>27.631</v>
      </c>
      <c r="G151" s="40"/>
      <c r="H151" s="46"/>
    </row>
    <row r="152" s="2" customFormat="1" ht="16.8" customHeight="1">
      <c r="A152" s="40"/>
      <c r="B152" s="46"/>
      <c r="C152" s="303" t="s">
        <v>1384</v>
      </c>
      <c r="D152" s="303" t="s">
        <v>1806</v>
      </c>
      <c r="E152" s="19" t="s">
        <v>99</v>
      </c>
      <c r="F152" s="304">
        <v>267.08499999999998</v>
      </c>
      <c r="G152" s="40"/>
      <c r="H152" s="46"/>
    </row>
    <row r="153" s="2" customFormat="1" ht="16.8" customHeight="1">
      <c r="A153" s="40"/>
      <c r="B153" s="46"/>
      <c r="C153" s="299" t="s">
        <v>114</v>
      </c>
      <c r="D153" s="300" t="s">
        <v>19</v>
      </c>
      <c r="E153" s="301" t="s">
        <v>115</v>
      </c>
      <c r="F153" s="302">
        <v>5.3899999999999997</v>
      </c>
      <c r="G153" s="40"/>
      <c r="H153" s="46"/>
    </row>
    <row r="154" s="2" customFormat="1" ht="16.8" customHeight="1">
      <c r="A154" s="40"/>
      <c r="B154" s="46"/>
      <c r="C154" s="303" t="s">
        <v>19</v>
      </c>
      <c r="D154" s="303" t="s">
        <v>948</v>
      </c>
      <c r="E154" s="19" t="s">
        <v>19</v>
      </c>
      <c r="F154" s="304">
        <v>5.3899999999999997</v>
      </c>
      <c r="G154" s="40"/>
      <c r="H154" s="46"/>
    </row>
    <row r="155" s="2" customFormat="1" ht="16.8" customHeight="1">
      <c r="A155" s="40"/>
      <c r="B155" s="46"/>
      <c r="C155" s="303" t="s">
        <v>114</v>
      </c>
      <c r="D155" s="303" t="s">
        <v>208</v>
      </c>
      <c r="E155" s="19" t="s">
        <v>19</v>
      </c>
      <c r="F155" s="304">
        <v>5.3899999999999997</v>
      </c>
      <c r="G155" s="40"/>
      <c r="H155" s="46"/>
    </row>
    <row r="156" s="2" customFormat="1" ht="16.8" customHeight="1">
      <c r="A156" s="40"/>
      <c r="B156" s="46"/>
      <c r="C156" s="305" t="s">
        <v>1797</v>
      </c>
      <c r="D156" s="40"/>
      <c r="E156" s="40"/>
      <c r="F156" s="40"/>
      <c r="G156" s="40"/>
      <c r="H156" s="46"/>
    </row>
    <row r="157" s="2" customFormat="1" ht="16.8" customHeight="1">
      <c r="A157" s="40"/>
      <c r="B157" s="46"/>
      <c r="C157" s="303" t="s">
        <v>944</v>
      </c>
      <c r="D157" s="303" t="s">
        <v>1829</v>
      </c>
      <c r="E157" s="19" t="s">
        <v>115</v>
      </c>
      <c r="F157" s="304">
        <v>5.3899999999999997</v>
      </c>
      <c r="G157" s="40"/>
      <c r="H157" s="46"/>
    </row>
    <row r="158" s="2" customFormat="1" ht="16.8" customHeight="1">
      <c r="A158" s="40"/>
      <c r="B158" s="46"/>
      <c r="C158" s="303" t="s">
        <v>905</v>
      </c>
      <c r="D158" s="303" t="s">
        <v>1824</v>
      </c>
      <c r="E158" s="19" t="s">
        <v>99</v>
      </c>
      <c r="F158" s="304">
        <v>27.631</v>
      </c>
      <c r="G158" s="40"/>
      <c r="H158" s="46"/>
    </row>
    <row r="159" s="2" customFormat="1" ht="16.8" customHeight="1">
      <c r="A159" s="40"/>
      <c r="B159" s="46"/>
      <c r="C159" s="303" t="s">
        <v>912</v>
      </c>
      <c r="D159" s="303" t="s">
        <v>1825</v>
      </c>
      <c r="E159" s="19" t="s">
        <v>99</v>
      </c>
      <c r="F159" s="304">
        <v>27.631</v>
      </c>
      <c r="G159" s="40"/>
      <c r="H159" s="46"/>
    </row>
    <row r="160" s="2" customFormat="1" ht="16.8" customHeight="1">
      <c r="A160" s="40"/>
      <c r="B160" s="46"/>
      <c r="C160" s="303" t="s">
        <v>917</v>
      </c>
      <c r="D160" s="303" t="s">
        <v>1826</v>
      </c>
      <c r="E160" s="19" t="s">
        <v>99</v>
      </c>
      <c r="F160" s="304">
        <v>27.631</v>
      </c>
      <c r="G160" s="40"/>
      <c r="H160" s="46"/>
    </row>
    <row r="161" s="2" customFormat="1" ht="16.8" customHeight="1">
      <c r="A161" s="40"/>
      <c r="B161" s="46"/>
      <c r="C161" s="303" t="s">
        <v>1384</v>
      </c>
      <c r="D161" s="303" t="s">
        <v>1806</v>
      </c>
      <c r="E161" s="19" t="s">
        <v>99</v>
      </c>
      <c r="F161" s="304">
        <v>267.08499999999998</v>
      </c>
      <c r="G161" s="40"/>
      <c r="H161" s="46"/>
    </row>
    <row r="162" s="2" customFormat="1" ht="16.8" customHeight="1">
      <c r="A162" s="40"/>
      <c r="B162" s="46"/>
      <c r="C162" s="299" t="s">
        <v>120</v>
      </c>
      <c r="D162" s="300" t="s">
        <v>19</v>
      </c>
      <c r="E162" s="301" t="s">
        <v>99</v>
      </c>
      <c r="F162" s="302">
        <v>5.5899999999999999</v>
      </c>
      <c r="G162" s="40"/>
      <c r="H162" s="46"/>
    </row>
    <row r="163" s="2" customFormat="1" ht="16.8" customHeight="1">
      <c r="A163" s="40"/>
      <c r="B163" s="46"/>
      <c r="C163" s="303" t="s">
        <v>19</v>
      </c>
      <c r="D163" s="303" t="s">
        <v>955</v>
      </c>
      <c r="E163" s="19" t="s">
        <v>19</v>
      </c>
      <c r="F163" s="304">
        <v>3.25</v>
      </c>
      <c r="G163" s="40"/>
      <c r="H163" s="46"/>
    </row>
    <row r="164" s="2" customFormat="1" ht="16.8" customHeight="1">
      <c r="A164" s="40"/>
      <c r="B164" s="46"/>
      <c r="C164" s="303" t="s">
        <v>19</v>
      </c>
      <c r="D164" s="303" t="s">
        <v>956</v>
      </c>
      <c r="E164" s="19" t="s">
        <v>19</v>
      </c>
      <c r="F164" s="304">
        <v>2.3399999999999999</v>
      </c>
      <c r="G164" s="40"/>
      <c r="H164" s="46"/>
    </row>
    <row r="165" s="2" customFormat="1" ht="16.8" customHeight="1">
      <c r="A165" s="40"/>
      <c r="B165" s="46"/>
      <c r="C165" s="303" t="s">
        <v>120</v>
      </c>
      <c r="D165" s="303" t="s">
        <v>208</v>
      </c>
      <c r="E165" s="19" t="s">
        <v>19</v>
      </c>
      <c r="F165" s="304">
        <v>5.5899999999999999</v>
      </c>
      <c r="G165" s="40"/>
      <c r="H165" s="46"/>
    </row>
    <row r="166" s="2" customFormat="1" ht="16.8" customHeight="1">
      <c r="A166" s="40"/>
      <c r="B166" s="46"/>
      <c r="C166" s="305" t="s">
        <v>1797</v>
      </c>
      <c r="D166" s="40"/>
      <c r="E166" s="40"/>
      <c r="F166" s="40"/>
      <c r="G166" s="40"/>
      <c r="H166" s="46"/>
    </row>
    <row r="167" s="2" customFormat="1" ht="16.8" customHeight="1">
      <c r="A167" s="40"/>
      <c r="B167" s="46"/>
      <c r="C167" s="303" t="s">
        <v>950</v>
      </c>
      <c r="D167" s="303" t="s">
        <v>1828</v>
      </c>
      <c r="E167" s="19" t="s">
        <v>99</v>
      </c>
      <c r="F167" s="304">
        <v>8.3100000000000005</v>
      </c>
      <c r="G167" s="40"/>
      <c r="H167" s="46"/>
    </row>
    <row r="168" s="2" customFormat="1" ht="16.8" customHeight="1">
      <c r="A168" s="40"/>
      <c r="B168" s="46"/>
      <c r="C168" s="303" t="s">
        <v>905</v>
      </c>
      <c r="D168" s="303" t="s">
        <v>1824</v>
      </c>
      <c r="E168" s="19" t="s">
        <v>99</v>
      </c>
      <c r="F168" s="304">
        <v>27.631</v>
      </c>
      <c r="G168" s="40"/>
      <c r="H168" s="46"/>
    </row>
    <row r="169" s="2" customFormat="1" ht="16.8" customHeight="1">
      <c r="A169" s="40"/>
      <c r="B169" s="46"/>
      <c r="C169" s="303" t="s">
        <v>912</v>
      </c>
      <c r="D169" s="303" t="s">
        <v>1825</v>
      </c>
      <c r="E169" s="19" t="s">
        <v>99</v>
      </c>
      <c r="F169" s="304">
        <v>27.631</v>
      </c>
      <c r="G169" s="40"/>
      <c r="H169" s="46"/>
    </row>
    <row r="170" s="2" customFormat="1" ht="16.8" customHeight="1">
      <c r="A170" s="40"/>
      <c r="B170" s="46"/>
      <c r="C170" s="303" t="s">
        <v>917</v>
      </c>
      <c r="D170" s="303" t="s">
        <v>1826</v>
      </c>
      <c r="E170" s="19" t="s">
        <v>99</v>
      </c>
      <c r="F170" s="304">
        <v>27.631</v>
      </c>
      <c r="G170" s="40"/>
      <c r="H170" s="46"/>
    </row>
    <row r="171" s="2" customFormat="1" ht="16.8" customHeight="1">
      <c r="A171" s="40"/>
      <c r="B171" s="46"/>
      <c r="C171" s="303" t="s">
        <v>1384</v>
      </c>
      <c r="D171" s="303" t="s">
        <v>1806</v>
      </c>
      <c r="E171" s="19" t="s">
        <v>99</v>
      </c>
      <c r="F171" s="304">
        <v>267.08499999999998</v>
      </c>
      <c r="G171" s="40"/>
      <c r="H171" s="46"/>
    </row>
    <row r="172" s="2" customFormat="1" ht="16.8" customHeight="1">
      <c r="A172" s="40"/>
      <c r="B172" s="46"/>
      <c r="C172" s="299" t="s">
        <v>109</v>
      </c>
      <c r="D172" s="300" t="s">
        <v>19</v>
      </c>
      <c r="E172" s="301" t="s">
        <v>99</v>
      </c>
      <c r="F172" s="302">
        <v>5.048</v>
      </c>
      <c r="G172" s="40"/>
      <c r="H172" s="46"/>
    </row>
    <row r="173" s="2" customFormat="1" ht="16.8" customHeight="1">
      <c r="A173" s="40"/>
      <c r="B173" s="46"/>
      <c r="C173" s="303" t="s">
        <v>19</v>
      </c>
      <c r="D173" s="303" t="s">
        <v>926</v>
      </c>
      <c r="E173" s="19" t="s">
        <v>19</v>
      </c>
      <c r="F173" s="304">
        <v>0</v>
      </c>
      <c r="G173" s="40"/>
      <c r="H173" s="46"/>
    </row>
    <row r="174" s="2" customFormat="1" ht="16.8" customHeight="1">
      <c r="A174" s="40"/>
      <c r="B174" s="46"/>
      <c r="C174" s="303" t="s">
        <v>19</v>
      </c>
      <c r="D174" s="303" t="s">
        <v>927</v>
      </c>
      <c r="E174" s="19" t="s">
        <v>19</v>
      </c>
      <c r="F174" s="304">
        <v>5.048</v>
      </c>
      <c r="G174" s="40"/>
      <c r="H174" s="46"/>
    </row>
    <row r="175" s="2" customFormat="1" ht="16.8" customHeight="1">
      <c r="A175" s="40"/>
      <c r="B175" s="46"/>
      <c r="C175" s="303" t="s">
        <v>109</v>
      </c>
      <c r="D175" s="303" t="s">
        <v>208</v>
      </c>
      <c r="E175" s="19" t="s">
        <v>19</v>
      </c>
      <c r="F175" s="304">
        <v>5.048</v>
      </c>
      <c r="G175" s="40"/>
      <c r="H175" s="46"/>
    </row>
    <row r="176" s="2" customFormat="1" ht="16.8" customHeight="1">
      <c r="A176" s="40"/>
      <c r="B176" s="46"/>
      <c r="C176" s="305" t="s">
        <v>1797</v>
      </c>
      <c r="D176" s="40"/>
      <c r="E176" s="40"/>
      <c r="F176" s="40"/>
      <c r="G176" s="40"/>
      <c r="H176" s="46"/>
    </row>
    <row r="177" s="2" customFormat="1" ht="16.8" customHeight="1">
      <c r="A177" s="40"/>
      <c r="B177" s="46"/>
      <c r="C177" s="303" t="s">
        <v>922</v>
      </c>
      <c r="D177" s="303" t="s">
        <v>1830</v>
      </c>
      <c r="E177" s="19" t="s">
        <v>99</v>
      </c>
      <c r="F177" s="304">
        <v>5.048</v>
      </c>
      <c r="G177" s="40"/>
      <c r="H177" s="46"/>
    </row>
    <row r="178" s="2" customFormat="1" ht="16.8" customHeight="1">
      <c r="A178" s="40"/>
      <c r="B178" s="46"/>
      <c r="C178" s="303" t="s">
        <v>929</v>
      </c>
      <c r="D178" s="303" t="s">
        <v>1831</v>
      </c>
      <c r="E178" s="19" t="s">
        <v>99</v>
      </c>
      <c r="F178" s="304">
        <v>5.048</v>
      </c>
      <c r="G178" s="40"/>
      <c r="H178" s="46"/>
    </row>
    <row r="179" s="2" customFormat="1" ht="16.8" customHeight="1">
      <c r="A179" s="40"/>
      <c r="B179" s="46"/>
      <c r="C179" s="303" t="s">
        <v>934</v>
      </c>
      <c r="D179" s="303" t="s">
        <v>1832</v>
      </c>
      <c r="E179" s="19" t="s">
        <v>99</v>
      </c>
      <c r="F179" s="304">
        <v>5.048</v>
      </c>
      <c r="G179" s="40"/>
      <c r="H179" s="46"/>
    </row>
    <row r="180" s="2" customFormat="1" ht="16.8" customHeight="1">
      <c r="A180" s="40"/>
      <c r="B180" s="46"/>
      <c r="C180" s="303" t="s">
        <v>939</v>
      </c>
      <c r="D180" s="303" t="s">
        <v>1833</v>
      </c>
      <c r="E180" s="19" t="s">
        <v>99</v>
      </c>
      <c r="F180" s="304">
        <v>5.048</v>
      </c>
      <c r="G180" s="40"/>
      <c r="H180" s="46"/>
    </row>
    <row r="181" s="2" customFormat="1" ht="16.8" customHeight="1">
      <c r="A181" s="40"/>
      <c r="B181" s="46"/>
      <c r="C181" s="303" t="s">
        <v>1384</v>
      </c>
      <c r="D181" s="303" t="s">
        <v>1806</v>
      </c>
      <c r="E181" s="19" t="s">
        <v>99</v>
      </c>
      <c r="F181" s="304">
        <v>267.08499999999998</v>
      </c>
      <c r="G181" s="40"/>
      <c r="H181" s="46"/>
    </row>
    <row r="182" s="2" customFormat="1" ht="16.8" customHeight="1">
      <c r="A182" s="40"/>
      <c r="B182" s="46"/>
      <c r="C182" s="299" t="s">
        <v>105</v>
      </c>
      <c r="D182" s="300" t="s">
        <v>19</v>
      </c>
      <c r="E182" s="301" t="s">
        <v>99</v>
      </c>
      <c r="F182" s="302">
        <v>20.547999999999998</v>
      </c>
      <c r="G182" s="40"/>
      <c r="H182" s="46"/>
    </row>
    <row r="183" s="2" customFormat="1" ht="16.8" customHeight="1">
      <c r="A183" s="40"/>
      <c r="B183" s="46"/>
      <c r="C183" s="303" t="s">
        <v>19</v>
      </c>
      <c r="D183" s="303" t="s">
        <v>866</v>
      </c>
      <c r="E183" s="19" t="s">
        <v>19</v>
      </c>
      <c r="F183" s="304">
        <v>0</v>
      </c>
      <c r="G183" s="40"/>
      <c r="H183" s="46"/>
    </row>
    <row r="184" s="2" customFormat="1" ht="16.8" customHeight="1">
      <c r="A184" s="40"/>
      <c r="B184" s="46"/>
      <c r="C184" s="303" t="s">
        <v>19</v>
      </c>
      <c r="D184" s="303" t="s">
        <v>867</v>
      </c>
      <c r="E184" s="19" t="s">
        <v>19</v>
      </c>
      <c r="F184" s="304">
        <v>12.255000000000001</v>
      </c>
      <c r="G184" s="40"/>
      <c r="H184" s="46"/>
    </row>
    <row r="185" s="2" customFormat="1" ht="16.8" customHeight="1">
      <c r="A185" s="40"/>
      <c r="B185" s="46"/>
      <c r="C185" s="303" t="s">
        <v>19</v>
      </c>
      <c r="D185" s="303" t="s">
        <v>868</v>
      </c>
      <c r="E185" s="19" t="s">
        <v>19</v>
      </c>
      <c r="F185" s="304">
        <v>8.2929999999999993</v>
      </c>
      <c r="G185" s="40"/>
      <c r="H185" s="46"/>
    </row>
    <row r="186" s="2" customFormat="1" ht="16.8" customHeight="1">
      <c r="A186" s="40"/>
      <c r="B186" s="46"/>
      <c r="C186" s="303" t="s">
        <v>105</v>
      </c>
      <c r="D186" s="303" t="s">
        <v>208</v>
      </c>
      <c r="E186" s="19" t="s">
        <v>19</v>
      </c>
      <c r="F186" s="304">
        <v>20.547999999999998</v>
      </c>
      <c r="G186" s="40"/>
      <c r="H186" s="46"/>
    </row>
    <row r="187" s="2" customFormat="1" ht="16.8" customHeight="1">
      <c r="A187" s="40"/>
      <c r="B187" s="46"/>
      <c r="C187" s="305" t="s">
        <v>1797</v>
      </c>
      <c r="D187" s="40"/>
      <c r="E187" s="40"/>
      <c r="F187" s="40"/>
      <c r="G187" s="40"/>
      <c r="H187" s="46"/>
    </row>
    <row r="188" s="2" customFormat="1" ht="16.8" customHeight="1">
      <c r="A188" s="40"/>
      <c r="B188" s="46"/>
      <c r="C188" s="303" t="s">
        <v>862</v>
      </c>
      <c r="D188" s="303" t="s">
        <v>1834</v>
      </c>
      <c r="E188" s="19" t="s">
        <v>99</v>
      </c>
      <c r="F188" s="304">
        <v>20.547999999999998</v>
      </c>
      <c r="G188" s="40"/>
      <c r="H188" s="46"/>
    </row>
    <row r="189" s="2" customFormat="1" ht="16.8" customHeight="1">
      <c r="A189" s="40"/>
      <c r="B189" s="46"/>
      <c r="C189" s="303" t="s">
        <v>870</v>
      </c>
      <c r="D189" s="303" t="s">
        <v>1835</v>
      </c>
      <c r="E189" s="19" t="s">
        <v>99</v>
      </c>
      <c r="F189" s="304">
        <v>20.547999999999998</v>
      </c>
      <c r="G189" s="40"/>
      <c r="H189" s="46"/>
    </row>
    <row r="190" s="2" customFormat="1" ht="16.8" customHeight="1">
      <c r="A190" s="40"/>
      <c r="B190" s="46"/>
      <c r="C190" s="303" t="s">
        <v>881</v>
      </c>
      <c r="D190" s="303" t="s">
        <v>1836</v>
      </c>
      <c r="E190" s="19" t="s">
        <v>99</v>
      </c>
      <c r="F190" s="304">
        <v>20.547999999999998</v>
      </c>
      <c r="G190" s="40"/>
      <c r="H190" s="46"/>
    </row>
    <row r="191" s="2" customFormat="1" ht="16.8" customHeight="1">
      <c r="A191" s="40"/>
      <c r="B191" s="46"/>
      <c r="C191" s="303" t="s">
        <v>1384</v>
      </c>
      <c r="D191" s="303" t="s">
        <v>1806</v>
      </c>
      <c r="E191" s="19" t="s">
        <v>99</v>
      </c>
      <c r="F191" s="304">
        <v>267.08499999999998</v>
      </c>
      <c r="G191" s="40"/>
      <c r="H191" s="46"/>
    </row>
    <row r="192" s="2" customFormat="1" ht="16.8" customHeight="1">
      <c r="A192" s="40"/>
      <c r="B192" s="46"/>
      <c r="C192" s="299" t="s">
        <v>195</v>
      </c>
      <c r="D192" s="300" t="s">
        <v>1837</v>
      </c>
      <c r="E192" s="301" t="s">
        <v>99</v>
      </c>
      <c r="F192" s="302">
        <v>78.989999999999995</v>
      </c>
      <c r="G192" s="40"/>
      <c r="H192" s="46"/>
    </row>
    <row r="193" s="2" customFormat="1" ht="16.8" customHeight="1">
      <c r="A193" s="40"/>
      <c r="B193" s="46"/>
      <c r="C193" s="303" t="s">
        <v>19</v>
      </c>
      <c r="D193" s="303" t="s">
        <v>191</v>
      </c>
      <c r="E193" s="19" t="s">
        <v>19</v>
      </c>
      <c r="F193" s="304">
        <v>28.120000000000001</v>
      </c>
      <c r="G193" s="40"/>
      <c r="H193" s="46"/>
    </row>
    <row r="194" s="2" customFormat="1" ht="16.8" customHeight="1">
      <c r="A194" s="40"/>
      <c r="B194" s="46"/>
      <c r="C194" s="303" t="s">
        <v>19</v>
      </c>
      <c r="D194" s="303" t="s">
        <v>192</v>
      </c>
      <c r="E194" s="19" t="s">
        <v>19</v>
      </c>
      <c r="F194" s="304">
        <v>28.68</v>
      </c>
      <c r="G194" s="40"/>
      <c r="H194" s="46"/>
    </row>
    <row r="195" s="2" customFormat="1" ht="16.8" customHeight="1">
      <c r="A195" s="40"/>
      <c r="B195" s="46"/>
      <c r="C195" s="303" t="s">
        <v>19</v>
      </c>
      <c r="D195" s="303" t="s">
        <v>193</v>
      </c>
      <c r="E195" s="19" t="s">
        <v>19</v>
      </c>
      <c r="F195" s="304">
        <v>19.239999999999998</v>
      </c>
      <c r="G195" s="40"/>
      <c r="H195" s="46"/>
    </row>
    <row r="196" s="2" customFormat="1" ht="16.8" customHeight="1">
      <c r="A196" s="40"/>
      <c r="B196" s="46"/>
      <c r="C196" s="303" t="s">
        <v>19</v>
      </c>
      <c r="D196" s="303" t="s">
        <v>194</v>
      </c>
      <c r="E196" s="19" t="s">
        <v>19</v>
      </c>
      <c r="F196" s="304">
        <v>2.9500000000000002</v>
      </c>
      <c r="G196" s="40"/>
      <c r="H196" s="46"/>
    </row>
    <row r="197" s="2" customFormat="1" ht="16.8" customHeight="1">
      <c r="A197" s="40"/>
      <c r="B197" s="46"/>
      <c r="C197" s="303" t="s">
        <v>195</v>
      </c>
      <c r="D197" s="303" t="s">
        <v>184</v>
      </c>
      <c r="E197" s="19" t="s">
        <v>19</v>
      </c>
      <c r="F197" s="304">
        <v>78.989999999999995</v>
      </c>
      <c r="G197" s="40"/>
      <c r="H197" s="46"/>
    </row>
    <row r="198" s="2" customFormat="1" ht="7.44" customHeight="1">
      <c r="A198" s="40"/>
      <c r="B198" s="159"/>
      <c r="C198" s="160"/>
      <c r="D198" s="160"/>
      <c r="E198" s="160"/>
      <c r="F198" s="160"/>
      <c r="G198" s="160"/>
      <c r="H198" s="46"/>
    </row>
    <row r="199" s="2" customFormat="1">
      <c r="A199" s="40"/>
      <c r="B199" s="40"/>
      <c r="C199" s="40"/>
      <c r="D199" s="40"/>
      <c r="E199" s="40"/>
      <c r="F199" s="40"/>
      <c r="G199" s="40"/>
      <c r="H199" s="40"/>
    </row>
  </sheetData>
  <sheetProtection sheet="1" formatColumns="0" formatRows="0" objects="1" scenarios="1" spinCount="100000" saltValue="hxdDlN3tDC3yHWAoBcE6LdwBAdf/FRGYUc6oLAc3PeweUzU7uXudhUbOvwys4s13WcO94hWfXexHO9hsPMLCDg==" hashValue="uZv0vgRUjHiODzCc7OcyCqvii85aufJI/nTyuJF2DUHQEjx0+weiqw49J4YS8P+dHu0y22P7nt9LaFL1ME6jVQ==" algorithmName="SHA-512" password="EEA3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1838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1839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1840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1841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1842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1843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1844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1845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1846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1847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1848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1849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1850</v>
      </c>
      <c r="F19" s="317" t="s">
        <v>1851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1852</v>
      </c>
      <c r="F20" s="317" t="s">
        <v>1853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1854</v>
      </c>
      <c r="F21" s="317" t="s">
        <v>1855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1856</v>
      </c>
      <c r="F22" s="317" t="s">
        <v>1644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1857</v>
      </c>
      <c r="F23" s="317" t="s">
        <v>1858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1859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1860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1861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1862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1863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1864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1865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1866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1867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156</v>
      </c>
      <c r="F36" s="317"/>
      <c r="G36" s="317" t="s">
        <v>1868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1869</v>
      </c>
      <c r="F37" s="317"/>
      <c r="G37" s="317" t="s">
        <v>1870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1871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1872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157</v>
      </c>
      <c r="F40" s="317"/>
      <c r="G40" s="317" t="s">
        <v>1873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158</v>
      </c>
      <c r="F41" s="317"/>
      <c r="G41" s="317" t="s">
        <v>1874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1875</v>
      </c>
      <c r="F42" s="317"/>
      <c r="G42" s="317" t="s">
        <v>1876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1877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1878</v>
      </c>
      <c r="F44" s="317"/>
      <c r="G44" s="317" t="s">
        <v>1879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160</v>
      </c>
      <c r="F45" s="317"/>
      <c r="G45" s="317" t="s">
        <v>1880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1881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1882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1883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1884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1885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1886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1887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1888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1889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1890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1891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1892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1893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1894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1895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1896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1897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1898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1899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1900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1901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1902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1903</v>
      </c>
      <c r="D76" s="335"/>
      <c r="E76" s="335"/>
      <c r="F76" s="335" t="s">
        <v>1904</v>
      </c>
      <c r="G76" s="336"/>
      <c r="H76" s="335" t="s">
        <v>56</v>
      </c>
      <c r="I76" s="335" t="s">
        <v>59</v>
      </c>
      <c r="J76" s="335" t="s">
        <v>1905</v>
      </c>
      <c r="K76" s="334"/>
    </row>
    <row r="77" s="1" customFormat="1" ht="17.25" customHeight="1">
      <c r="B77" s="332"/>
      <c r="C77" s="337" t="s">
        <v>1906</v>
      </c>
      <c r="D77" s="337"/>
      <c r="E77" s="337"/>
      <c r="F77" s="338" t="s">
        <v>1907</v>
      </c>
      <c r="G77" s="339"/>
      <c r="H77" s="337"/>
      <c r="I77" s="337"/>
      <c r="J77" s="337" t="s">
        <v>1908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1577</v>
      </c>
      <c r="G79" s="344"/>
      <c r="H79" s="320" t="s">
        <v>1909</v>
      </c>
      <c r="I79" s="320" t="s">
        <v>1910</v>
      </c>
      <c r="J79" s="320">
        <v>20</v>
      </c>
      <c r="K79" s="334"/>
    </row>
    <row r="80" s="1" customFormat="1" ht="15" customHeight="1">
      <c r="B80" s="332"/>
      <c r="C80" s="320" t="s">
        <v>1911</v>
      </c>
      <c r="D80" s="320"/>
      <c r="E80" s="320"/>
      <c r="F80" s="343" t="s">
        <v>1577</v>
      </c>
      <c r="G80" s="344"/>
      <c r="H80" s="320" t="s">
        <v>1912</v>
      </c>
      <c r="I80" s="320" t="s">
        <v>1910</v>
      </c>
      <c r="J80" s="320">
        <v>120</v>
      </c>
      <c r="K80" s="334"/>
    </row>
    <row r="81" s="1" customFormat="1" ht="15" customHeight="1">
      <c r="B81" s="345"/>
      <c r="C81" s="320" t="s">
        <v>1913</v>
      </c>
      <c r="D81" s="320"/>
      <c r="E81" s="320"/>
      <c r="F81" s="343" t="s">
        <v>1914</v>
      </c>
      <c r="G81" s="344"/>
      <c r="H81" s="320" t="s">
        <v>1915</v>
      </c>
      <c r="I81" s="320" t="s">
        <v>1910</v>
      </c>
      <c r="J81" s="320">
        <v>50</v>
      </c>
      <c r="K81" s="334"/>
    </row>
    <row r="82" s="1" customFormat="1" ht="15" customHeight="1">
      <c r="B82" s="345"/>
      <c r="C82" s="320" t="s">
        <v>1916</v>
      </c>
      <c r="D82" s="320"/>
      <c r="E82" s="320"/>
      <c r="F82" s="343" t="s">
        <v>1577</v>
      </c>
      <c r="G82" s="344"/>
      <c r="H82" s="320" t="s">
        <v>1917</v>
      </c>
      <c r="I82" s="320" t="s">
        <v>1918</v>
      </c>
      <c r="J82" s="320"/>
      <c r="K82" s="334"/>
    </row>
    <row r="83" s="1" customFormat="1" ht="15" customHeight="1">
      <c r="B83" s="345"/>
      <c r="C83" s="346" t="s">
        <v>1919</v>
      </c>
      <c r="D83" s="346"/>
      <c r="E83" s="346"/>
      <c r="F83" s="347" t="s">
        <v>1914</v>
      </c>
      <c r="G83" s="346"/>
      <c r="H83" s="346" t="s">
        <v>1920</v>
      </c>
      <c r="I83" s="346" t="s">
        <v>1910</v>
      </c>
      <c r="J83" s="346">
        <v>15</v>
      </c>
      <c r="K83" s="334"/>
    </row>
    <row r="84" s="1" customFormat="1" ht="15" customHeight="1">
      <c r="B84" s="345"/>
      <c r="C84" s="346" t="s">
        <v>1921</v>
      </c>
      <c r="D84" s="346"/>
      <c r="E84" s="346"/>
      <c r="F84" s="347" t="s">
        <v>1914</v>
      </c>
      <c r="G84" s="346"/>
      <c r="H84" s="346" t="s">
        <v>1922</v>
      </c>
      <c r="I84" s="346" t="s">
        <v>1910</v>
      </c>
      <c r="J84" s="346">
        <v>15</v>
      </c>
      <c r="K84" s="334"/>
    </row>
    <row r="85" s="1" customFormat="1" ht="15" customHeight="1">
      <c r="B85" s="345"/>
      <c r="C85" s="346" t="s">
        <v>1923</v>
      </c>
      <c r="D85" s="346"/>
      <c r="E85" s="346"/>
      <c r="F85" s="347" t="s">
        <v>1914</v>
      </c>
      <c r="G85" s="346"/>
      <c r="H85" s="346" t="s">
        <v>1924</v>
      </c>
      <c r="I85" s="346" t="s">
        <v>1910</v>
      </c>
      <c r="J85" s="346">
        <v>20</v>
      </c>
      <c r="K85" s="334"/>
    </row>
    <row r="86" s="1" customFormat="1" ht="15" customHeight="1">
      <c r="B86" s="345"/>
      <c r="C86" s="346" t="s">
        <v>1925</v>
      </c>
      <c r="D86" s="346"/>
      <c r="E86" s="346"/>
      <c r="F86" s="347" t="s">
        <v>1914</v>
      </c>
      <c r="G86" s="346"/>
      <c r="H86" s="346" t="s">
        <v>1926</v>
      </c>
      <c r="I86" s="346" t="s">
        <v>1910</v>
      </c>
      <c r="J86" s="346">
        <v>20</v>
      </c>
      <c r="K86" s="334"/>
    </row>
    <row r="87" s="1" customFormat="1" ht="15" customHeight="1">
      <c r="B87" s="345"/>
      <c r="C87" s="320" t="s">
        <v>1927</v>
      </c>
      <c r="D87" s="320"/>
      <c r="E87" s="320"/>
      <c r="F87" s="343" t="s">
        <v>1914</v>
      </c>
      <c r="G87" s="344"/>
      <c r="H87" s="320" t="s">
        <v>1928</v>
      </c>
      <c r="I87" s="320" t="s">
        <v>1910</v>
      </c>
      <c r="J87" s="320">
        <v>50</v>
      </c>
      <c r="K87" s="334"/>
    </row>
    <row r="88" s="1" customFormat="1" ht="15" customHeight="1">
      <c r="B88" s="345"/>
      <c r="C88" s="320" t="s">
        <v>1929</v>
      </c>
      <c r="D88" s="320"/>
      <c r="E88" s="320"/>
      <c r="F88" s="343" t="s">
        <v>1914</v>
      </c>
      <c r="G88" s="344"/>
      <c r="H88" s="320" t="s">
        <v>1930</v>
      </c>
      <c r="I88" s="320" t="s">
        <v>1910</v>
      </c>
      <c r="J88" s="320">
        <v>20</v>
      </c>
      <c r="K88" s="334"/>
    </row>
    <row r="89" s="1" customFormat="1" ht="15" customHeight="1">
      <c r="B89" s="345"/>
      <c r="C89" s="320" t="s">
        <v>1931</v>
      </c>
      <c r="D89" s="320"/>
      <c r="E89" s="320"/>
      <c r="F89" s="343" t="s">
        <v>1914</v>
      </c>
      <c r="G89" s="344"/>
      <c r="H89" s="320" t="s">
        <v>1932</v>
      </c>
      <c r="I89" s="320" t="s">
        <v>1910</v>
      </c>
      <c r="J89" s="320">
        <v>20</v>
      </c>
      <c r="K89" s="334"/>
    </row>
    <row r="90" s="1" customFormat="1" ht="15" customHeight="1">
      <c r="B90" s="345"/>
      <c r="C90" s="320" t="s">
        <v>1933</v>
      </c>
      <c r="D90" s="320"/>
      <c r="E90" s="320"/>
      <c r="F90" s="343" t="s">
        <v>1914</v>
      </c>
      <c r="G90" s="344"/>
      <c r="H90" s="320" t="s">
        <v>1934</v>
      </c>
      <c r="I90" s="320" t="s">
        <v>1910</v>
      </c>
      <c r="J90" s="320">
        <v>50</v>
      </c>
      <c r="K90" s="334"/>
    </row>
    <row r="91" s="1" customFormat="1" ht="15" customHeight="1">
      <c r="B91" s="345"/>
      <c r="C91" s="320" t="s">
        <v>1935</v>
      </c>
      <c r="D91" s="320"/>
      <c r="E91" s="320"/>
      <c r="F91" s="343" t="s">
        <v>1914</v>
      </c>
      <c r="G91" s="344"/>
      <c r="H91" s="320" t="s">
        <v>1935</v>
      </c>
      <c r="I91" s="320" t="s">
        <v>1910</v>
      </c>
      <c r="J91" s="320">
        <v>50</v>
      </c>
      <c r="K91" s="334"/>
    </row>
    <row r="92" s="1" customFormat="1" ht="15" customHeight="1">
      <c r="B92" s="345"/>
      <c r="C92" s="320" t="s">
        <v>1936</v>
      </c>
      <c r="D92" s="320"/>
      <c r="E92" s="320"/>
      <c r="F92" s="343" t="s">
        <v>1914</v>
      </c>
      <c r="G92" s="344"/>
      <c r="H92" s="320" t="s">
        <v>1937</v>
      </c>
      <c r="I92" s="320" t="s">
        <v>1910</v>
      </c>
      <c r="J92" s="320">
        <v>255</v>
      </c>
      <c r="K92" s="334"/>
    </row>
    <row r="93" s="1" customFormat="1" ht="15" customHeight="1">
      <c r="B93" s="345"/>
      <c r="C93" s="320" t="s">
        <v>1938</v>
      </c>
      <c r="D93" s="320"/>
      <c r="E93" s="320"/>
      <c r="F93" s="343" t="s">
        <v>1577</v>
      </c>
      <c r="G93" s="344"/>
      <c r="H93" s="320" t="s">
        <v>1939</v>
      </c>
      <c r="I93" s="320" t="s">
        <v>1940</v>
      </c>
      <c r="J93" s="320"/>
      <c r="K93" s="334"/>
    </row>
    <row r="94" s="1" customFormat="1" ht="15" customHeight="1">
      <c r="B94" s="345"/>
      <c r="C94" s="320" t="s">
        <v>1941</v>
      </c>
      <c r="D94" s="320"/>
      <c r="E94" s="320"/>
      <c r="F94" s="343" t="s">
        <v>1577</v>
      </c>
      <c r="G94" s="344"/>
      <c r="H94" s="320" t="s">
        <v>1942</v>
      </c>
      <c r="I94" s="320" t="s">
        <v>1943</v>
      </c>
      <c r="J94" s="320"/>
      <c r="K94" s="334"/>
    </row>
    <row r="95" s="1" customFormat="1" ht="15" customHeight="1">
      <c r="B95" s="345"/>
      <c r="C95" s="320" t="s">
        <v>1944</v>
      </c>
      <c r="D95" s="320"/>
      <c r="E95" s="320"/>
      <c r="F95" s="343" t="s">
        <v>1577</v>
      </c>
      <c r="G95" s="344"/>
      <c r="H95" s="320" t="s">
        <v>1944</v>
      </c>
      <c r="I95" s="320" t="s">
        <v>1943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1577</v>
      </c>
      <c r="G96" s="344"/>
      <c r="H96" s="320" t="s">
        <v>1945</v>
      </c>
      <c r="I96" s="320" t="s">
        <v>1943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1577</v>
      </c>
      <c r="G97" s="344"/>
      <c r="H97" s="320" t="s">
        <v>1946</v>
      </c>
      <c r="I97" s="320" t="s">
        <v>1943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1947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1903</v>
      </c>
      <c r="D103" s="335"/>
      <c r="E103" s="335"/>
      <c r="F103" s="335" t="s">
        <v>1904</v>
      </c>
      <c r="G103" s="336"/>
      <c r="H103" s="335" t="s">
        <v>56</v>
      </c>
      <c r="I103" s="335" t="s">
        <v>59</v>
      </c>
      <c r="J103" s="335" t="s">
        <v>1905</v>
      </c>
      <c r="K103" s="334"/>
    </row>
    <row r="104" s="1" customFormat="1" ht="17.25" customHeight="1">
      <c r="B104" s="332"/>
      <c r="C104" s="337" t="s">
        <v>1906</v>
      </c>
      <c r="D104" s="337"/>
      <c r="E104" s="337"/>
      <c r="F104" s="338" t="s">
        <v>1907</v>
      </c>
      <c r="G104" s="339"/>
      <c r="H104" s="337"/>
      <c r="I104" s="337"/>
      <c r="J104" s="337" t="s">
        <v>1908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1577</v>
      </c>
      <c r="G106" s="320"/>
      <c r="H106" s="320" t="s">
        <v>1948</v>
      </c>
      <c r="I106" s="320" t="s">
        <v>1910</v>
      </c>
      <c r="J106" s="320">
        <v>20</v>
      </c>
      <c r="K106" s="334"/>
    </row>
    <row r="107" s="1" customFormat="1" ht="15" customHeight="1">
      <c r="B107" s="332"/>
      <c r="C107" s="320" t="s">
        <v>1911</v>
      </c>
      <c r="D107" s="320"/>
      <c r="E107" s="320"/>
      <c r="F107" s="343" t="s">
        <v>1577</v>
      </c>
      <c r="G107" s="320"/>
      <c r="H107" s="320" t="s">
        <v>1948</v>
      </c>
      <c r="I107" s="320" t="s">
        <v>1910</v>
      </c>
      <c r="J107" s="320">
        <v>120</v>
      </c>
      <c r="K107" s="334"/>
    </row>
    <row r="108" s="1" customFormat="1" ht="15" customHeight="1">
      <c r="B108" s="345"/>
      <c r="C108" s="320" t="s">
        <v>1913</v>
      </c>
      <c r="D108" s="320"/>
      <c r="E108" s="320"/>
      <c r="F108" s="343" t="s">
        <v>1914</v>
      </c>
      <c r="G108" s="320"/>
      <c r="H108" s="320" t="s">
        <v>1948</v>
      </c>
      <c r="I108" s="320" t="s">
        <v>1910</v>
      </c>
      <c r="J108" s="320">
        <v>50</v>
      </c>
      <c r="K108" s="334"/>
    </row>
    <row r="109" s="1" customFormat="1" ht="15" customHeight="1">
      <c r="B109" s="345"/>
      <c r="C109" s="320" t="s">
        <v>1916</v>
      </c>
      <c r="D109" s="320"/>
      <c r="E109" s="320"/>
      <c r="F109" s="343" t="s">
        <v>1577</v>
      </c>
      <c r="G109" s="320"/>
      <c r="H109" s="320" t="s">
        <v>1948</v>
      </c>
      <c r="I109" s="320" t="s">
        <v>1918</v>
      </c>
      <c r="J109" s="320"/>
      <c r="K109" s="334"/>
    </row>
    <row r="110" s="1" customFormat="1" ht="15" customHeight="1">
      <c r="B110" s="345"/>
      <c r="C110" s="320" t="s">
        <v>1927</v>
      </c>
      <c r="D110" s="320"/>
      <c r="E110" s="320"/>
      <c r="F110" s="343" t="s">
        <v>1914</v>
      </c>
      <c r="G110" s="320"/>
      <c r="H110" s="320" t="s">
        <v>1948</v>
      </c>
      <c r="I110" s="320" t="s">
        <v>1910</v>
      </c>
      <c r="J110" s="320">
        <v>50</v>
      </c>
      <c r="K110" s="334"/>
    </row>
    <row r="111" s="1" customFormat="1" ht="15" customHeight="1">
      <c r="B111" s="345"/>
      <c r="C111" s="320" t="s">
        <v>1935</v>
      </c>
      <c r="D111" s="320"/>
      <c r="E111" s="320"/>
      <c r="F111" s="343" t="s">
        <v>1914</v>
      </c>
      <c r="G111" s="320"/>
      <c r="H111" s="320" t="s">
        <v>1948</v>
      </c>
      <c r="I111" s="320" t="s">
        <v>1910</v>
      </c>
      <c r="J111" s="320">
        <v>50</v>
      </c>
      <c r="K111" s="334"/>
    </row>
    <row r="112" s="1" customFormat="1" ht="15" customHeight="1">
      <c r="B112" s="345"/>
      <c r="C112" s="320" t="s">
        <v>1933</v>
      </c>
      <c r="D112" s="320"/>
      <c r="E112" s="320"/>
      <c r="F112" s="343" t="s">
        <v>1914</v>
      </c>
      <c r="G112" s="320"/>
      <c r="H112" s="320" t="s">
        <v>1948</v>
      </c>
      <c r="I112" s="320" t="s">
        <v>1910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1577</v>
      </c>
      <c r="G113" s="320"/>
      <c r="H113" s="320" t="s">
        <v>1949</v>
      </c>
      <c r="I113" s="320" t="s">
        <v>1910</v>
      </c>
      <c r="J113" s="320">
        <v>20</v>
      </c>
      <c r="K113" s="334"/>
    </row>
    <row r="114" s="1" customFormat="1" ht="15" customHeight="1">
      <c r="B114" s="345"/>
      <c r="C114" s="320" t="s">
        <v>1950</v>
      </c>
      <c r="D114" s="320"/>
      <c r="E114" s="320"/>
      <c r="F114" s="343" t="s">
        <v>1577</v>
      </c>
      <c r="G114" s="320"/>
      <c r="H114" s="320" t="s">
        <v>1951</v>
      </c>
      <c r="I114" s="320" t="s">
        <v>1910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1577</v>
      </c>
      <c r="G115" s="320"/>
      <c r="H115" s="320" t="s">
        <v>1952</v>
      </c>
      <c r="I115" s="320" t="s">
        <v>1943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1577</v>
      </c>
      <c r="G116" s="320"/>
      <c r="H116" s="320" t="s">
        <v>1953</v>
      </c>
      <c r="I116" s="320" t="s">
        <v>1943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1577</v>
      </c>
      <c r="G117" s="320"/>
      <c r="H117" s="320" t="s">
        <v>1954</v>
      </c>
      <c r="I117" s="320" t="s">
        <v>1955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1956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1903</v>
      </c>
      <c r="D123" s="335"/>
      <c r="E123" s="335"/>
      <c r="F123" s="335" t="s">
        <v>1904</v>
      </c>
      <c r="G123" s="336"/>
      <c r="H123" s="335" t="s">
        <v>56</v>
      </c>
      <c r="I123" s="335" t="s">
        <v>59</v>
      </c>
      <c r="J123" s="335" t="s">
        <v>1905</v>
      </c>
      <c r="K123" s="364"/>
    </row>
    <row r="124" s="1" customFormat="1" ht="17.25" customHeight="1">
      <c r="B124" s="363"/>
      <c r="C124" s="337" t="s">
        <v>1906</v>
      </c>
      <c r="D124" s="337"/>
      <c r="E124" s="337"/>
      <c r="F124" s="338" t="s">
        <v>1907</v>
      </c>
      <c r="G124" s="339"/>
      <c r="H124" s="337"/>
      <c r="I124" s="337"/>
      <c r="J124" s="337" t="s">
        <v>1908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1911</v>
      </c>
      <c r="D126" s="342"/>
      <c r="E126" s="342"/>
      <c r="F126" s="343" t="s">
        <v>1577</v>
      </c>
      <c r="G126" s="320"/>
      <c r="H126" s="320" t="s">
        <v>1948</v>
      </c>
      <c r="I126" s="320" t="s">
        <v>1910</v>
      </c>
      <c r="J126" s="320">
        <v>120</v>
      </c>
      <c r="K126" s="368"/>
    </row>
    <row r="127" s="1" customFormat="1" ht="15" customHeight="1">
      <c r="B127" s="365"/>
      <c r="C127" s="320" t="s">
        <v>1957</v>
      </c>
      <c r="D127" s="320"/>
      <c r="E127" s="320"/>
      <c r="F127" s="343" t="s">
        <v>1577</v>
      </c>
      <c r="G127" s="320"/>
      <c r="H127" s="320" t="s">
        <v>1958</v>
      </c>
      <c r="I127" s="320" t="s">
        <v>1910</v>
      </c>
      <c r="J127" s="320" t="s">
        <v>1959</v>
      </c>
      <c r="K127" s="368"/>
    </row>
    <row r="128" s="1" customFormat="1" ht="15" customHeight="1">
      <c r="B128" s="365"/>
      <c r="C128" s="320" t="s">
        <v>1857</v>
      </c>
      <c r="D128" s="320"/>
      <c r="E128" s="320"/>
      <c r="F128" s="343" t="s">
        <v>1577</v>
      </c>
      <c r="G128" s="320"/>
      <c r="H128" s="320" t="s">
        <v>1960</v>
      </c>
      <c r="I128" s="320" t="s">
        <v>1910</v>
      </c>
      <c r="J128" s="320" t="s">
        <v>1959</v>
      </c>
      <c r="K128" s="368"/>
    </row>
    <row r="129" s="1" customFormat="1" ht="15" customHeight="1">
      <c r="B129" s="365"/>
      <c r="C129" s="320" t="s">
        <v>1919</v>
      </c>
      <c r="D129" s="320"/>
      <c r="E129" s="320"/>
      <c r="F129" s="343" t="s">
        <v>1914</v>
      </c>
      <c r="G129" s="320"/>
      <c r="H129" s="320" t="s">
        <v>1920</v>
      </c>
      <c r="I129" s="320" t="s">
        <v>1910</v>
      </c>
      <c r="J129" s="320">
        <v>15</v>
      </c>
      <c r="K129" s="368"/>
    </row>
    <row r="130" s="1" customFormat="1" ht="15" customHeight="1">
      <c r="B130" s="365"/>
      <c r="C130" s="346" t="s">
        <v>1921</v>
      </c>
      <c r="D130" s="346"/>
      <c r="E130" s="346"/>
      <c r="F130" s="347" t="s">
        <v>1914</v>
      </c>
      <c r="G130" s="346"/>
      <c r="H130" s="346" t="s">
        <v>1922</v>
      </c>
      <c r="I130" s="346" t="s">
        <v>1910</v>
      </c>
      <c r="J130" s="346">
        <v>15</v>
      </c>
      <c r="K130" s="368"/>
    </row>
    <row r="131" s="1" customFormat="1" ht="15" customHeight="1">
      <c r="B131" s="365"/>
      <c r="C131" s="346" t="s">
        <v>1923</v>
      </c>
      <c r="D131" s="346"/>
      <c r="E131" s="346"/>
      <c r="F131" s="347" t="s">
        <v>1914</v>
      </c>
      <c r="G131" s="346"/>
      <c r="H131" s="346" t="s">
        <v>1924</v>
      </c>
      <c r="I131" s="346" t="s">
        <v>1910</v>
      </c>
      <c r="J131" s="346">
        <v>20</v>
      </c>
      <c r="K131" s="368"/>
    </row>
    <row r="132" s="1" customFormat="1" ht="15" customHeight="1">
      <c r="B132" s="365"/>
      <c r="C132" s="346" t="s">
        <v>1925</v>
      </c>
      <c r="D132" s="346"/>
      <c r="E132" s="346"/>
      <c r="F132" s="347" t="s">
        <v>1914</v>
      </c>
      <c r="G132" s="346"/>
      <c r="H132" s="346" t="s">
        <v>1926</v>
      </c>
      <c r="I132" s="346" t="s">
        <v>1910</v>
      </c>
      <c r="J132" s="346">
        <v>20</v>
      </c>
      <c r="K132" s="368"/>
    </row>
    <row r="133" s="1" customFormat="1" ht="15" customHeight="1">
      <c r="B133" s="365"/>
      <c r="C133" s="320" t="s">
        <v>1913</v>
      </c>
      <c r="D133" s="320"/>
      <c r="E133" s="320"/>
      <c r="F133" s="343" t="s">
        <v>1914</v>
      </c>
      <c r="G133" s="320"/>
      <c r="H133" s="320" t="s">
        <v>1948</v>
      </c>
      <c r="I133" s="320" t="s">
        <v>1910</v>
      </c>
      <c r="J133" s="320">
        <v>50</v>
      </c>
      <c r="K133" s="368"/>
    </row>
    <row r="134" s="1" customFormat="1" ht="15" customHeight="1">
      <c r="B134" s="365"/>
      <c r="C134" s="320" t="s">
        <v>1927</v>
      </c>
      <c r="D134" s="320"/>
      <c r="E134" s="320"/>
      <c r="F134" s="343" t="s">
        <v>1914</v>
      </c>
      <c r="G134" s="320"/>
      <c r="H134" s="320" t="s">
        <v>1948</v>
      </c>
      <c r="I134" s="320" t="s">
        <v>1910</v>
      </c>
      <c r="J134" s="320">
        <v>50</v>
      </c>
      <c r="K134" s="368"/>
    </row>
    <row r="135" s="1" customFormat="1" ht="15" customHeight="1">
      <c r="B135" s="365"/>
      <c r="C135" s="320" t="s">
        <v>1933</v>
      </c>
      <c r="D135" s="320"/>
      <c r="E135" s="320"/>
      <c r="F135" s="343" t="s">
        <v>1914</v>
      </c>
      <c r="G135" s="320"/>
      <c r="H135" s="320" t="s">
        <v>1948</v>
      </c>
      <c r="I135" s="320" t="s">
        <v>1910</v>
      </c>
      <c r="J135" s="320">
        <v>50</v>
      </c>
      <c r="K135" s="368"/>
    </row>
    <row r="136" s="1" customFormat="1" ht="15" customHeight="1">
      <c r="B136" s="365"/>
      <c r="C136" s="320" t="s">
        <v>1935</v>
      </c>
      <c r="D136" s="320"/>
      <c r="E136" s="320"/>
      <c r="F136" s="343" t="s">
        <v>1914</v>
      </c>
      <c r="G136" s="320"/>
      <c r="H136" s="320" t="s">
        <v>1948</v>
      </c>
      <c r="I136" s="320" t="s">
        <v>1910</v>
      </c>
      <c r="J136" s="320">
        <v>50</v>
      </c>
      <c r="K136" s="368"/>
    </row>
    <row r="137" s="1" customFormat="1" ht="15" customHeight="1">
      <c r="B137" s="365"/>
      <c r="C137" s="320" t="s">
        <v>1936</v>
      </c>
      <c r="D137" s="320"/>
      <c r="E137" s="320"/>
      <c r="F137" s="343" t="s">
        <v>1914</v>
      </c>
      <c r="G137" s="320"/>
      <c r="H137" s="320" t="s">
        <v>1961</v>
      </c>
      <c r="I137" s="320" t="s">
        <v>1910</v>
      </c>
      <c r="J137" s="320">
        <v>255</v>
      </c>
      <c r="K137" s="368"/>
    </row>
    <row r="138" s="1" customFormat="1" ht="15" customHeight="1">
      <c r="B138" s="365"/>
      <c r="C138" s="320" t="s">
        <v>1938</v>
      </c>
      <c r="D138" s="320"/>
      <c r="E138" s="320"/>
      <c r="F138" s="343" t="s">
        <v>1577</v>
      </c>
      <c r="G138" s="320"/>
      <c r="H138" s="320" t="s">
        <v>1962</v>
      </c>
      <c r="I138" s="320" t="s">
        <v>1940</v>
      </c>
      <c r="J138" s="320"/>
      <c r="K138" s="368"/>
    </row>
    <row r="139" s="1" customFormat="1" ht="15" customHeight="1">
      <c r="B139" s="365"/>
      <c r="C139" s="320" t="s">
        <v>1941</v>
      </c>
      <c r="D139" s="320"/>
      <c r="E139" s="320"/>
      <c r="F139" s="343" t="s">
        <v>1577</v>
      </c>
      <c r="G139" s="320"/>
      <c r="H139" s="320" t="s">
        <v>1963</v>
      </c>
      <c r="I139" s="320" t="s">
        <v>1943</v>
      </c>
      <c r="J139" s="320"/>
      <c r="K139" s="368"/>
    </row>
    <row r="140" s="1" customFormat="1" ht="15" customHeight="1">
      <c r="B140" s="365"/>
      <c r="C140" s="320" t="s">
        <v>1944</v>
      </c>
      <c r="D140" s="320"/>
      <c r="E140" s="320"/>
      <c r="F140" s="343" t="s">
        <v>1577</v>
      </c>
      <c r="G140" s="320"/>
      <c r="H140" s="320" t="s">
        <v>1944</v>
      </c>
      <c r="I140" s="320" t="s">
        <v>1943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1577</v>
      </c>
      <c r="G141" s="320"/>
      <c r="H141" s="320" t="s">
        <v>1964</v>
      </c>
      <c r="I141" s="320" t="s">
        <v>1943</v>
      </c>
      <c r="J141" s="320"/>
      <c r="K141" s="368"/>
    </row>
    <row r="142" s="1" customFormat="1" ht="15" customHeight="1">
      <c r="B142" s="365"/>
      <c r="C142" s="320" t="s">
        <v>1965</v>
      </c>
      <c r="D142" s="320"/>
      <c r="E142" s="320"/>
      <c r="F142" s="343" t="s">
        <v>1577</v>
      </c>
      <c r="G142" s="320"/>
      <c r="H142" s="320" t="s">
        <v>1966</v>
      </c>
      <c r="I142" s="320" t="s">
        <v>1943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1967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1903</v>
      </c>
      <c r="D148" s="335"/>
      <c r="E148" s="335"/>
      <c r="F148" s="335" t="s">
        <v>1904</v>
      </c>
      <c r="G148" s="336"/>
      <c r="H148" s="335" t="s">
        <v>56</v>
      </c>
      <c r="I148" s="335" t="s">
        <v>59</v>
      </c>
      <c r="J148" s="335" t="s">
        <v>1905</v>
      </c>
      <c r="K148" s="334"/>
    </row>
    <row r="149" s="1" customFormat="1" ht="17.25" customHeight="1">
      <c r="B149" s="332"/>
      <c r="C149" s="337" t="s">
        <v>1906</v>
      </c>
      <c r="D149" s="337"/>
      <c r="E149" s="337"/>
      <c r="F149" s="338" t="s">
        <v>1907</v>
      </c>
      <c r="G149" s="339"/>
      <c r="H149" s="337"/>
      <c r="I149" s="337"/>
      <c r="J149" s="337" t="s">
        <v>1908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1911</v>
      </c>
      <c r="D151" s="320"/>
      <c r="E151" s="320"/>
      <c r="F151" s="373" t="s">
        <v>1577</v>
      </c>
      <c r="G151" s="320"/>
      <c r="H151" s="372" t="s">
        <v>1948</v>
      </c>
      <c r="I151" s="372" t="s">
        <v>1910</v>
      </c>
      <c r="J151" s="372">
        <v>120</v>
      </c>
      <c r="K151" s="368"/>
    </row>
    <row r="152" s="1" customFormat="1" ht="15" customHeight="1">
      <c r="B152" s="345"/>
      <c r="C152" s="372" t="s">
        <v>1957</v>
      </c>
      <c r="D152" s="320"/>
      <c r="E152" s="320"/>
      <c r="F152" s="373" t="s">
        <v>1577</v>
      </c>
      <c r="G152" s="320"/>
      <c r="H152" s="372" t="s">
        <v>1968</v>
      </c>
      <c r="I152" s="372" t="s">
        <v>1910</v>
      </c>
      <c r="J152" s="372" t="s">
        <v>1959</v>
      </c>
      <c r="K152" s="368"/>
    </row>
    <row r="153" s="1" customFormat="1" ht="15" customHeight="1">
      <c r="B153" s="345"/>
      <c r="C153" s="372" t="s">
        <v>1857</v>
      </c>
      <c r="D153" s="320"/>
      <c r="E153" s="320"/>
      <c r="F153" s="373" t="s">
        <v>1577</v>
      </c>
      <c r="G153" s="320"/>
      <c r="H153" s="372" t="s">
        <v>1969</v>
      </c>
      <c r="I153" s="372" t="s">
        <v>1910</v>
      </c>
      <c r="J153" s="372" t="s">
        <v>1959</v>
      </c>
      <c r="K153" s="368"/>
    </row>
    <row r="154" s="1" customFormat="1" ht="15" customHeight="1">
      <c r="B154" s="345"/>
      <c r="C154" s="372" t="s">
        <v>1913</v>
      </c>
      <c r="D154" s="320"/>
      <c r="E154" s="320"/>
      <c r="F154" s="373" t="s">
        <v>1914</v>
      </c>
      <c r="G154" s="320"/>
      <c r="H154" s="372" t="s">
        <v>1948</v>
      </c>
      <c r="I154" s="372" t="s">
        <v>1910</v>
      </c>
      <c r="J154" s="372">
        <v>50</v>
      </c>
      <c r="K154" s="368"/>
    </row>
    <row r="155" s="1" customFormat="1" ht="15" customHeight="1">
      <c r="B155" s="345"/>
      <c r="C155" s="372" t="s">
        <v>1916</v>
      </c>
      <c r="D155" s="320"/>
      <c r="E155" s="320"/>
      <c r="F155" s="373" t="s">
        <v>1577</v>
      </c>
      <c r="G155" s="320"/>
      <c r="H155" s="372" t="s">
        <v>1948</v>
      </c>
      <c r="I155" s="372" t="s">
        <v>1918</v>
      </c>
      <c r="J155" s="372"/>
      <c r="K155" s="368"/>
    </row>
    <row r="156" s="1" customFormat="1" ht="15" customHeight="1">
      <c r="B156" s="345"/>
      <c r="C156" s="372" t="s">
        <v>1927</v>
      </c>
      <c r="D156" s="320"/>
      <c r="E156" s="320"/>
      <c r="F156" s="373" t="s">
        <v>1914</v>
      </c>
      <c r="G156" s="320"/>
      <c r="H156" s="372" t="s">
        <v>1948</v>
      </c>
      <c r="I156" s="372" t="s">
        <v>1910</v>
      </c>
      <c r="J156" s="372">
        <v>50</v>
      </c>
      <c r="K156" s="368"/>
    </row>
    <row r="157" s="1" customFormat="1" ht="15" customHeight="1">
      <c r="B157" s="345"/>
      <c r="C157" s="372" t="s">
        <v>1935</v>
      </c>
      <c r="D157" s="320"/>
      <c r="E157" s="320"/>
      <c r="F157" s="373" t="s">
        <v>1914</v>
      </c>
      <c r="G157" s="320"/>
      <c r="H157" s="372" t="s">
        <v>1948</v>
      </c>
      <c r="I157" s="372" t="s">
        <v>1910</v>
      </c>
      <c r="J157" s="372">
        <v>50</v>
      </c>
      <c r="K157" s="368"/>
    </row>
    <row r="158" s="1" customFormat="1" ht="15" customHeight="1">
      <c r="B158" s="345"/>
      <c r="C158" s="372" t="s">
        <v>1933</v>
      </c>
      <c r="D158" s="320"/>
      <c r="E158" s="320"/>
      <c r="F158" s="373" t="s">
        <v>1914</v>
      </c>
      <c r="G158" s="320"/>
      <c r="H158" s="372" t="s">
        <v>1948</v>
      </c>
      <c r="I158" s="372" t="s">
        <v>1910</v>
      </c>
      <c r="J158" s="372">
        <v>50</v>
      </c>
      <c r="K158" s="368"/>
    </row>
    <row r="159" s="1" customFormat="1" ht="15" customHeight="1">
      <c r="B159" s="345"/>
      <c r="C159" s="372" t="s">
        <v>131</v>
      </c>
      <c r="D159" s="320"/>
      <c r="E159" s="320"/>
      <c r="F159" s="373" t="s">
        <v>1577</v>
      </c>
      <c r="G159" s="320"/>
      <c r="H159" s="372" t="s">
        <v>1970</v>
      </c>
      <c r="I159" s="372" t="s">
        <v>1910</v>
      </c>
      <c r="J159" s="372" t="s">
        <v>1971</v>
      </c>
      <c r="K159" s="368"/>
    </row>
    <row r="160" s="1" customFormat="1" ht="15" customHeight="1">
      <c r="B160" s="345"/>
      <c r="C160" s="372" t="s">
        <v>1972</v>
      </c>
      <c r="D160" s="320"/>
      <c r="E160" s="320"/>
      <c r="F160" s="373" t="s">
        <v>1577</v>
      </c>
      <c r="G160" s="320"/>
      <c r="H160" s="372" t="s">
        <v>1973</v>
      </c>
      <c r="I160" s="372" t="s">
        <v>1943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1974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1903</v>
      </c>
      <c r="D166" s="335"/>
      <c r="E166" s="335"/>
      <c r="F166" s="335" t="s">
        <v>1904</v>
      </c>
      <c r="G166" s="377"/>
      <c r="H166" s="378" t="s">
        <v>56</v>
      </c>
      <c r="I166" s="378" t="s">
        <v>59</v>
      </c>
      <c r="J166" s="335" t="s">
        <v>1905</v>
      </c>
      <c r="K166" s="312"/>
    </row>
    <row r="167" s="1" customFormat="1" ht="17.25" customHeight="1">
      <c r="B167" s="313"/>
      <c r="C167" s="337" t="s">
        <v>1906</v>
      </c>
      <c r="D167" s="337"/>
      <c r="E167" s="337"/>
      <c r="F167" s="338" t="s">
        <v>1907</v>
      </c>
      <c r="G167" s="379"/>
      <c r="H167" s="380"/>
      <c r="I167" s="380"/>
      <c r="J167" s="337" t="s">
        <v>1908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1911</v>
      </c>
      <c r="D169" s="320"/>
      <c r="E169" s="320"/>
      <c r="F169" s="343" t="s">
        <v>1577</v>
      </c>
      <c r="G169" s="320"/>
      <c r="H169" s="320" t="s">
        <v>1948</v>
      </c>
      <c r="I169" s="320" t="s">
        <v>1910</v>
      </c>
      <c r="J169" s="320">
        <v>120</v>
      </c>
      <c r="K169" s="368"/>
    </row>
    <row r="170" s="1" customFormat="1" ht="15" customHeight="1">
      <c r="B170" s="345"/>
      <c r="C170" s="320" t="s">
        <v>1957</v>
      </c>
      <c r="D170" s="320"/>
      <c r="E170" s="320"/>
      <c r="F170" s="343" t="s">
        <v>1577</v>
      </c>
      <c r="G170" s="320"/>
      <c r="H170" s="320" t="s">
        <v>1958</v>
      </c>
      <c r="I170" s="320" t="s">
        <v>1910</v>
      </c>
      <c r="J170" s="320" t="s">
        <v>1959</v>
      </c>
      <c r="K170" s="368"/>
    </row>
    <row r="171" s="1" customFormat="1" ht="15" customHeight="1">
      <c r="B171" s="345"/>
      <c r="C171" s="320" t="s">
        <v>1857</v>
      </c>
      <c r="D171" s="320"/>
      <c r="E171" s="320"/>
      <c r="F171" s="343" t="s">
        <v>1577</v>
      </c>
      <c r="G171" s="320"/>
      <c r="H171" s="320" t="s">
        <v>1975</v>
      </c>
      <c r="I171" s="320" t="s">
        <v>1910</v>
      </c>
      <c r="J171" s="320" t="s">
        <v>1959</v>
      </c>
      <c r="K171" s="368"/>
    </row>
    <row r="172" s="1" customFormat="1" ht="15" customHeight="1">
      <c r="B172" s="345"/>
      <c r="C172" s="320" t="s">
        <v>1913</v>
      </c>
      <c r="D172" s="320"/>
      <c r="E172" s="320"/>
      <c r="F172" s="343" t="s">
        <v>1914</v>
      </c>
      <c r="G172" s="320"/>
      <c r="H172" s="320" t="s">
        <v>1975</v>
      </c>
      <c r="I172" s="320" t="s">
        <v>1910</v>
      </c>
      <c r="J172" s="320">
        <v>50</v>
      </c>
      <c r="K172" s="368"/>
    </row>
    <row r="173" s="1" customFormat="1" ht="15" customHeight="1">
      <c r="B173" s="345"/>
      <c r="C173" s="320" t="s">
        <v>1916</v>
      </c>
      <c r="D173" s="320"/>
      <c r="E173" s="320"/>
      <c r="F173" s="343" t="s">
        <v>1577</v>
      </c>
      <c r="G173" s="320"/>
      <c r="H173" s="320" t="s">
        <v>1975</v>
      </c>
      <c r="I173" s="320" t="s">
        <v>1918</v>
      </c>
      <c r="J173" s="320"/>
      <c r="K173" s="368"/>
    </row>
    <row r="174" s="1" customFormat="1" ht="15" customHeight="1">
      <c r="B174" s="345"/>
      <c r="C174" s="320" t="s">
        <v>1927</v>
      </c>
      <c r="D174" s="320"/>
      <c r="E174" s="320"/>
      <c r="F174" s="343" t="s">
        <v>1914</v>
      </c>
      <c r="G174" s="320"/>
      <c r="H174" s="320" t="s">
        <v>1975</v>
      </c>
      <c r="I174" s="320" t="s">
        <v>1910</v>
      </c>
      <c r="J174" s="320">
        <v>50</v>
      </c>
      <c r="K174" s="368"/>
    </row>
    <row r="175" s="1" customFormat="1" ht="15" customHeight="1">
      <c r="B175" s="345"/>
      <c r="C175" s="320" t="s">
        <v>1935</v>
      </c>
      <c r="D175" s="320"/>
      <c r="E175" s="320"/>
      <c r="F175" s="343" t="s">
        <v>1914</v>
      </c>
      <c r="G175" s="320"/>
      <c r="H175" s="320" t="s">
        <v>1975</v>
      </c>
      <c r="I175" s="320" t="s">
        <v>1910</v>
      </c>
      <c r="J175" s="320">
        <v>50</v>
      </c>
      <c r="K175" s="368"/>
    </row>
    <row r="176" s="1" customFormat="1" ht="15" customHeight="1">
      <c r="B176" s="345"/>
      <c r="C176" s="320" t="s">
        <v>1933</v>
      </c>
      <c r="D176" s="320"/>
      <c r="E176" s="320"/>
      <c r="F176" s="343" t="s">
        <v>1914</v>
      </c>
      <c r="G176" s="320"/>
      <c r="H176" s="320" t="s">
        <v>1975</v>
      </c>
      <c r="I176" s="320" t="s">
        <v>1910</v>
      </c>
      <c r="J176" s="320">
        <v>50</v>
      </c>
      <c r="K176" s="368"/>
    </row>
    <row r="177" s="1" customFormat="1" ht="15" customHeight="1">
      <c r="B177" s="345"/>
      <c r="C177" s="320" t="s">
        <v>156</v>
      </c>
      <c r="D177" s="320"/>
      <c r="E177" s="320"/>
      <c r="F177" s="343" t="s">
        <v>1577</v>
      </c>
      <c r="G177" s="320"/>
      <c r="H177" s="320" t="s">
        <v>1976</v>
      </c>
      <c r="I177" s="320" t="s">
        <v>1977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1577</v>
      </c>
      <c r="G178" s="320"/>
      <c r="H178" s="320" t="s">
        <v>1978</v>
      </c>
      <c r="I178" s="320" t="s">
        <v>1979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1577</v>
      </c>
      <c r="G179" s="320"/>
      <c r="H179" s="320" t="s">
        <v>1980</v>
      </c>
      <c r="I179" s="320" t="s">
        <v>1910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1577</v>
      </c>
      <c r="G180" s="320"/>
      <c r="H180" s="320" t="s">
        <v>1981</v>
      </c>
      <c r="I180" s="320" t="s">
        <v>1910</v>
      </c>
      <c r="J180" s="320">
        <v>255</v>
      </c>
      <c r="K180" s="368"/>
    </row>
    <row r="181" s="1" customFormat="1" ht="15" customHeight="1">
      <c r="B181" s="345"/>
      <c r="C181" s="320" t="s">
        <v>157</v>
      </c>
      <c r="D181" s="320"/>
      <c r="E181" s="320"/>
      <c r="F181" s="343" t="s">
        <v>1577</v>
      </c>
      <c r="G181" s="320"/>
      <c r="H181" s="320" t="s">
        <v>1873</v>
      </c>
      <c r="I181" s="320" t="s">
        <v>1910</v>
      </c>
      <c r="J181" s="320">
        <v>10</v>
      </c>
      <c r="K181" s="368"/>
    </row>
    <row r="182" s="1" customFormat="1" ht="15" customHeight="1">
      <c r="B182" s="345"/>
      <c r="C182" s="320" t="s">
        <v>158</v>
      </c>
      <c r="D182" s="320"/>
      <c r="E182" s="320"/>
      <c r="F182" s="343" t="s">
        <v>1577</v>
      </c>
      <c r="G182" s="320"/>
      <c r="H182" s="320" t="s">
        <v>1982</v>
      </c>
      <c r="I182" s="320" t="s">
        <v>1943</v>
      </c>
      <c r="J182" s="320"/>
      <c r="K182" s="368"/>
    </row>
    <row r="183" s="1" customFormat="1" ht="15" customHeight="1">
      <c r="B183" s="345"/>
      <c r="C183" s="320" t="s">
        <v>1983</v>
      </c>
      <c r="D183" s="320"/>
      <c r="E183" s="320"/>
      <c r="F183" s="343" t="s">
        <v>1577</v>
      </c>
      <c r="G183" s="320"/>
      <c r="H183" s="320" t="s">
        <v>1984</v>
      </c>
      <c r="I183" s="320" t="s">
        <v>1943</v>
      </c>
      <c r="J183" s="320"/>
      <c r="K183" s="368"/>
    </row>
    <row r="184" s="1" customFormat="1" ht="15" customHeight="1">
      <c r="B184" s="345"/>
      <c r="C184" s="320" t="s">
        <v>1972</v>
      </c>
      <c r="D184" s="320"/>
      <c r="E184" s="320"/>
      <c r="F184" s="343" t="s">
        <v>1577</v>
      </c>
      <c r="G184" s="320"/>
      <c r="H184" s="320" t="s">
        <v>1985</v>
      </c>
      <c r="I184" s="320" t="s">
        <v>1943</v>
      </c>
      <c r="J184" s="320"/>
      <c r="K184" s="368"/>
    </row>
    <row r="185" s="1" customFormat="1" ht="15" customHeight="1">
      <c r="B185" s="345"/>
      <c r="C185" s="320" t="s">
        <v>160</v>
      </c>
      <c r="D185" s="320"/>
      <c r="E185" s="320"/>
      <c r="F185" s="343" t="s">
        <v>1914</v>
      </c>
      <c r="G185" s="320"/>
      <c r="H185" s="320" t="s">
        <v>1986</v>
      </c>
      <c r="I185" s="320" t="s">
        <v>1910</v>
      </c>
      <c r="J185" s="320">
        <v>50</v>
      </c>
      <c r="K185" s="368"/>
    </row>
    <row r="186" s="1" customFormat="1" ht="15" customHeight="1">
      <c r="B186" s="345"/>
      <c r="C186" s="320" t="s">
        <v>1987</v>
      </c>
      <c r="D186" s="320"/>
      <c r="E186" s="320"/>
      <c r="F186" s="343" t="s">
        <v>1914</v>
      </c>
      <c r="G186" s="320"/>
      <c r="H186" s="320" t="s">
        <v>1988</v>
      </c>
      <c r="I186" s="320" t="s">
        <v>1989</v>
      </c>
      <c r="J186" s="320"/>
      <c r="K186" s="368"/>
    </row>
    <row r="187" s="1" customFormat="1" ht="15" customHeight="1">
      <c r="B187" s="345"/>
      <c r="C187" s="320" t="s">
        <v>1990</v>
      </c>
      <c r="D187" s="320"/>
      <c r="E187" s="320"/>
      <c r="F187" s="343" t="s">
        <v>1914</v>
      </c>
      <c r="G187" s="320"/>
      <c r="H187" s="320" t="s">
        <v>1991</v>
      </c>
      <c r="I187" s="320" t="s">
        <v>1989</v>
      </c>
      <c r="J187" s="320"/>
      <c r="K187" s="368"/>
    </row>
    <row r="188" s="1" customFormat="1" ht="15" customHeight="1">
      <c r="B188" s="345"/>
      <c r="C188" s="320" t="s">
        <v>1992</v>
      </c>
      <c r="D188" s="320"/>
      <c r="E188" s="320"/>
      <c r="F188" s="343" t="s">
        <v>1914</v>
      </c>
      <c r="G188" s="320"/>
      <c r="H188" s="320" t="s">
        <v>1993</v>
      </c>
      <c r="I188" s="320" t="s">
        <v>1989</v>
      </c>
      <c r="J188" s="320"/>
      <c r="K188" s="368"/>
    </row>
    <row r="189" s="1" customFormat="1" ht="15" customHeight="1">
      <c r="B189" s="345"/>
      <c r="C189" s="381" t="s">
        <v>1994</v>
      </c>
      <c r="D189" s="320"/>
      <c r="E189" s="320"/>
      <c r="F189" s="343" t="s">
        <v>1914</v>
      </c>
      <c r="G189" s="320"/>
      <c r="H189" s="320" t="s">
        <v>1995</v>
      </c>
      <c r="I189" s="320" t="s">
        <v>1996</v>
      </c>
      <c r="J189" s="382" t="s">
        <v>1997</v>
      </c>
      <c r="K189" s="368"/>
    </row>
    <row r="190" s="1" customFormat="1" ht="15" customHeight="1">
      <c r="B190" s="345"/>
      <c r="C190" s="381" t="s">
        <v>44</v>
      </c>
      <c r="D190" s="320"/>
      <c r="E190" s="320"/>
      <c r="F190" s="343" t="s">
        <v>1577</v>
      </c>
      <c r="G190" s="320"/>
      <c r="H190" s="317" t="s">
        <v>1998</v>
      </c>
      <c r="I190" s="320" t="s">
        <v>1999</v>
      </c>
      <c r="J190" s="320"/>
      <c r="K190" s="368"/>
    </row>
    <row r="191" s="1" customFormat="1" ht="15" customHeight="1">
      <c r="B191" s="345"/>
      <c r="C191" s="381" t="s">
        <v>2000</v>
      </c>
      <c r="D191" s="320"/>
      <c r="E191" s="320"/>
      <c r="F191" s="343" t="s">
        <v>1577</v>
      </c>
      <c r="G191" s="320"/>
      <c r="H191" s="320" t="s">
        <v>2001</v>
      </c>
      <c r="I191" s="320" t="s">
        <v>1943</v>
      </c>
      <c r="J191" s="320"/>
      <c r="K191" s="368"/>
    </row>
    <row r="192" s="1" customFormat="1" ht="15" customHeight="1">
      <c r="B192" s="345"/>
      <c r="C192" s="381" t="s">
        <v>2002</v>
      </c>
      <c r="D192" s="320"/>
      <c r="E192" s="320"/>
      <c r="F192" s="343" t="s">
        <v>1577</v>
      </c>
      <c r="G192" s="320"/>
      <c r="H192" s="320" t="s">
        <v>2003</v>
      </c>
      <c r="I192" s="320" t="s">
        <v>1943</v>
      </c>
      <c r="J192" s="320"/>
      <c r="K192" s="368"/>
    </row>
    <row r="193" s="1" customFormat="1" ht="15" customHeight="1">
      <c r="B193" s="345"/>
      <c r="C193" s="381" t="s">
        <v>2004</v>
      </c>
      <c r="D193" s="320"/>
      <c r="E193" s="320"/>
      <c r="F193" s="343" t="s">
        <v>1914</v>
      </c>
      <c r="G193" s="320"/>
      <c r="H193" s="320" t="s">
        <v>2005</v>
      </c>
      <c r="I193" s="320" t="s">
        <v>1943</v>
      </c>
      <c r="J193" s="320"/>
      <c r="K193" s="368"/>
    </row>
    <row r="194" s="1" customFormat="1" ht="15" customHeight="1">
      <c r="B194" s="374"/>
      <c r="C194" s="383"/>
      <c r="D194" s="354"/>
      <c r="E194" s="354"/>
      <c r="F194" s="354"/>
      <c r="G194" s="354"/>
      <c r="H194" s="354"/>
      <c r="I194" s="354"/>
      <c r="J194" s="354"/>
      <c r="K194" s="375"/>
    </row>
    <row r="195" s="1" customFormat="1" ht="18.75" customHeight="1">
      <c r="B195" s="356"/>
      <c r="C195" s="366"/>
      <c r="D195" s="366"/>
      <c r="E195" s="366"/>
      <c r="F195" s="376"/>
      <c r="G195" s="366"/>
      <c r="H195" s="366"/>
      <c r="I195" s="366"/>
      <c r="J195" s="366"/>
      <c r="K195" s="356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28"/>
      <c r="C197" s="328"/>
      <c r="D197" s="328"/>
      <c r="E197" s="328"/>
      <c r="F197" s="328"/>
      <c r="G197" s="328"/>
      <c r="H197" s="328"/>
      <c r="I197" s="328"/>
      <c r="J197" s="328"/>
      <c r="K197" s="328"/>
    </row>
    <row r="198" s="1" customFormat="1" ht="13.5">
      <c r="B198" s="307"/>
      <c r="C198" s="308"/>
      <c r="D198" s="308"/>
      <c r="E198" s="308"/>
      <c r="F198" s="308"/>
      <c r="G198" s="308"/>
      <c r="H198" s="308"/>
      <c r="I198" s="308"/>
      <c r="J198" s="308"/>
      <c r="K198" s="309"/>
    </row>
    <row r="199" s="1" customFormat="1" ht="21">
      <c r="B199" s="310"/>
      <c r="C199" s="311" t="s">
        <v>2006</v>
      </c>
      <c r="D199" s="311"/>
      <c r="E199" s="311"/>
      <c r="F199" s="311"/>
      <c r="G199" s="311"/>
      <c r="H199" s="311"/>
      <c r="I199" s="311"/>
      <c r="J199" s="311"/>
      <c r="K199" s="312"/>
    </row>
    <row r="200" s="1" customFormat="1" ht="25.5" customHeight="1">
      <c r="B200" s="310"/>
      <c r="C200" s="384" t="s">
        <v>2007</v>
      </c>
      <c r="D200" s="384"/>
      <c r="E200" s="384"/>
      <c r="F200" s="384" t="s">
        <v>2008</v>
      </c>
      <c r="G200" s="385"/>
      <c r="H200" s="384" t="s">
        <v>2009</v>
      </c>
      <c r="I200" s="384"/>
      <c r="J200" s="384"/>
      <c r="K200" s="312"/>
    </row>
    <row r="201" s="1" customFormat="1" ht="5.25" customHeight="1">
      <c r="B201" s="345"/>
      <c r="C201" s="340"/>
      <c r="D201" s="340"/>
      <c r="E201" s="340"/>
      <c r="F201" s="340"/>
      <c r="G201" s="366"/>
      <c r="H201" s="340"/>
      <c r="I201" s="340"/>
      <c r="J201" s="340"/>
      <c r="K201" s="368"/>
    </row>
    <row r="202" s="1" customFormat="1" ht="15" customHeight="1">
      <c r="B202" s="345"/>
      <c r="C202" s="320" t="s">
        <v>1999</v>
      </c>
      <c r="D202" s="320"/>
      <c r="E202" s="320"/>
      <c r="F202" s="343" t="s">
        <v>45</v>
      </c>
      <c r="G202" s="320"/>
      <c r="H202" s="320" t="s">
        <v>2010</v>
      </c>
      <c r="I202" s="320"/>
      <c r="J202" s="320"/>
      <c r="K202" s="368"/>
    </row>
    <row r="203" s="1" customFormat="1" ht="15" customHeight="1">
      <c r="B203" s="345"/>
      <c r="C203" s="320"/>
      <c r="D203" s="320"/>
      <c r="E203" s="320"/>
      <c r="F203" s="343" t="s">
        <v>46</v>
      </c>
      <c r="G203" s="320"/>
      <c r="H203" s="320" t="s">
        <v>2011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49</v>
      </c>
      <c r="G204" s="320"/>
      <c r="H204" s="320" t="s">
        <v>2012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47</v>
      </c>
      <c r="G205" s="320"/>
      <c r="H205" s="320" t="s">
        <v>2013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48</v>
      </c>
      <c r="G206" s="320"/>
      <c r="H206" s="320" t="s">
        <v>2014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/>
      <c r="G207" s="320"/>
      <c r="H207" s="320"/>
      <c r="I207" s="320"/>
      <c r="J207" s="320"/>
      <c r="K207" s="368"/>
    </row>
    <row r="208" s="1" customFormat="1" ht="15" customHeight="1">
      <c r="B208" s="345"/>
      <c r="C208" s="320" t="s">
        <v>1955</v>
      </c>
      <c r="D208" s="320"/>
      <c r="E208" s="320"/>
      <c r="F208" s="343" t="s">
        <v>81</v>
      </c>
      <c r="G208" s="320"/>
      <c r="H208" s="320" t="s">
        <v>2015</v>
      </c>
      <c r="I208" s="320"/>
      <c r="J208" s="320"/>
      <c r="K208" s="368"/>
    </row>
    <row r="209" s="1" customFormat="1" ht="15" customHeight="1">
      <c r="B209" s="345"/>
      <c r="C209" s="320"/>
      <c r="D209" s="320"/>
      <c r="E209" s="320"/>
      <c r="F209" s="343" t="s">
        <v>1852</v>
      </c>
      <c r="G209" s="320"/>
      <c r="H209" s="320" t="s">
        <v>1853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1850</v>
      </c>
      <c r="G210" s="320"/>
      <c r="H210" s="320" t="s">
        <v>2016</v>
      </c>
      <c r="I210" s="320"/>
      <c r="J210" s="320"/>
      <c r="K210" s="368"/>
    </row>
    <row r="211" s="1" customFormat="1" ht="15" customHeight="1">
      <c r="B211" s="386"/>
      <c r="C211" s="320"/>
      <c r="D211" s="320"/>
      <c r="E211" s="320"/>
      <c r="F211" s="343" t="s">
        <v>1854</v>
      </c>
      <c r="G211" s="381"/>
      <c r="H211" s="372" t="s">
        <v>1855</v>
      </c>
      <c r="I211" s="372"/>
      <c r="J211" s="372"/>
      <c r="K211" s="387"/>
    </row>
    <row r="212" s="1" customFormat="1" ht="15" customHeight="1">
      <c r="B212" s="386"/>
      <c r="C212" s="320"/>
      <c r="D212" s="320"/>
      <c r="E212" s="320"/>
      <c r="F212" s="343" t="s">
        <v>1856</v>
      </c>
      <c r="G212" s="381"/>
      <c r="H212" s="372" t="s">
        <v>2017</v>
      </c>
      <c r="I212" s="372"/>
      <c r="J212" s="372"/>
      <c r="K212" s="387"/>
    </row>
    <row r="213" s="1" customFormat="1" ht="15" customHeight="1">
      <c r="B213" s="386"/>
      <c r="C213" s="320"/>
      <c r="D213" s="320"/>
      <c r="E213" s="320"/>
      <c r="F213" s="343"/>
      <c r="G213" s="381"/>
      <c r="H213" s="372"/>
      <c r="I213" s="372"/>
      <c r="J213" s="372"/>
      <c r="K213" s="387"/>
    </row>
    <row r="214" s="1" customFormat="1" ht="15" customHeight="1">
      <c r="B214" s="386"/>
      <c r="C214" s="320" t="s">
        <v>1979</v>
      </c>
      <c r="D214" s="320"/>
      <c r="E214" s="320"/>
      <c r="F214" s="343">
        <v>1</v>
      </c>
      <c r="G214" s="381"/>
      <c r="H214" s="372" t="s">
        <v>2018</v>
      </c>
      <c r="I214" s="372"/>
      <c r="J214" s="372"/>
      <c r="K214" s="387"/>
    </row>
    <row r="215" s="1" customFormat="1" ht="15" customHeight="1">
      <c r="B215" s="386"/>
      <c r="C215" s="320"/>
      <c r="D215" s="320"/>
      <c r="E215" s="320"/>
      <c r="F215" s="343">
        <v>2</v>
      </c>
      <c r="G215" s="381"/>
      <c r="H215" s="372" t="s">
        <v>2019</v>
      </c>
      <c r="I215" s="372"/>
      <c r="J215" s="372"/>
      <c r="K215" s="387"/>
    </row>
    <row r="216" s="1" customFormat="1" ht="15" customHeight="1">
      <c r="B216" s="386"/>
      <c r="C216" s="320"/>
      <c r="D216" s="320"/>
      <c r="E216" s="320"/>
      <c r="F216" s="343">
        <v>3</v>
      </c>
      <c r="G216" s="381"/>
      <c r="H216" s="372" t="s">
        <v>2020</v>
      </c>
      <c r="I216" s="372"/>
      <c r="J216" s="372"/>
      <c r="K216" s="387"/>
    </row>
    <row r="217" s="1" customFormat="1" ht="15" customHeight="1">
      <c r="B217" s="386"/>
      <c r="C217" s="320"/>
      <c r="D217" s="320"/>
      <c r="E217" s="320"/>
      <c r="F217" s="343">
        <v>4</v>
      </c>
      <c r="G217" s="381"/>
      <c r="H217" s="372" t="s">
        <v>2021</v>
      </c>
      <c r="I217" s="372"/>
      <c r="J217" s="372"/>
      <c r="K217" s="387"/>
    </row>
    <row r="218" s="1" customFormat="1" ht="12.75" customHeight="1">
      <c r="B218" s="388"/>
      <c r="C218" s="389"/>
      <c r="D218" s="389"/>
      <c r="E218" s="389"/>
      <c r="F218" s="389"/>
      <c r="G218" s="389"/>
      <c r="H218" s="389"/>
      <c r="I218" s="389"/>
      <c r="J218" s="389"/>
      <c r="K218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DESKTOP-ZBOOKG3\zbook_g3</dc:creator>
  <cp:lastModifiedBy>DESKTOP-ZBOOKG3\zbook_g3</cp:lastModifiedBy>
  <dcterms:created xsi:type="dcterms:W3CDTF">2023-12-20T10:28:24Z</dcterms:created>
  <dcterms:modified xsi:type="dcterms:W3CDTF">2023-12-20T10:28:49Z</dcterms:modified>
</cp:coreProperties>
</file>