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=MICHAEL=\Turnov\2021.10 - STK Vysinka\=DPS=\D1 - Teplovod - 1. etapa\"/>
    </mc:Choice>
  </mc:AlternateContent>
  <xr:revisionPtr revIDLastSave="0" documentId="13_ncr:1_{4CB295DB-ABBE-4F27-8893-E8A558BB534D}" xr6:coauthVersionLast="47" xr6:coauthVersionMax="47" xr10:uidLastSave="{00000000-0000-0000-0000-000000000000}"/>
  <bookViews>
    <workbookView xWindow="-28920" yWindow="-120" windowWidth="29040" windowHeight="182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Pol'!$A$1:$U$34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 iterate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4" i="12" l="1"/>
  <c r="F39" i="1" s="1"/>
  <c r="AD24" i="12"/>
  <c r="G39" i="1" s="1"/>
  <c r="G40" i="1" s="1"/>
  <c r="G25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I20" i="1"/>
  <c r="I18" i="1"/>
  <c r="I17" i="1"/>
  <c r="I16" i="1"/>
  <c r="AZ43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39" i="1" l="1"/>
  <c r="I40" i="1" s="1"/>
  <c r="J39" i="1" s="1"/>
  <c r="J40" i="1" s="1"/>
  <c r="F40" i="1"/>
  <c r="G23" i="1" s="1"/>
  <c r="G29" i="1" s="1"/>
  <c r="Q8" i="12"/>
  <c r="O8" i="12"/>
  <c r="U8" i="12"/>
  <c r="K8" i="12"/>
  <c r="I8" i="12"/>
  <c r="G8" i="12"/>
  <c r="M9" i="12"/>
  <c r="M8" i="12" s="1"/>
  <c r="G28" i="1" l="1"/>
  <c r="I49" i="1"/>
  <c r="G24" i="12"/>
  <c r="I19" i="1" l="1"/>
  <c r="I21" i="1" s="1"/>
  <c r="I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<sst xmlns="http://schemas.openxmlformats.org/spreadsheetml/2006/main" count="181" uniqueCount="118">
  <si>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</si>
  <si>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</si>
  <si>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</si>
  <si>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</si>
  <si>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</si>
  <si>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</si>
  <si>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</si>
  <si>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</si>
  <si>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</si>
  <si>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</si>
  <si>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</si>
  <si>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</si>
  <si>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</si>
  <si>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</si>
  <si>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</si>
  <si>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</si>
  <si>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</si>
  <si>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</si>
  <si>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</si>
  <si>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</si>
  <si>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</si>
  <si>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</si>
  <si>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</si>
  <si>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</si>
  <si>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</si>
  <si>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</si>
  <si>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</si>
  <si>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</si>
  <si>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</si>
  <si>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</si>
  <si>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</si>
  <si>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</si>
  <si>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</si>
  <si>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</si>
  <si>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</si>
  <si>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</si>
  <si>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</si>
  <si>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</si>
  <si>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</si>
  <si>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</si>
  <si>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</si>
  <si>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</si>
  <si>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</si>
  <si>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Turnov</t>
  </si>
  <si>
    <t>Rozpočet:</t>
  </si>
  <si>
    <t>Misto</t>
  </si>
  <si>
    <t>Rekonstrukce teplovodu Výšinka; D1 - Teplovod - 1. etapa</t>
  </si>
  <si>
    <t>Rozpočet</t>
  </si>
  <si>
    <t>Celkem za stavbu</t>
  </si>
  <si>
    <t>CZK</t>
  </si>
  <si>
    <t xml:space="preserve">Popis rozpočtu:  - </t>
  </si>
  <si>
    <t>VRN</t>
  </si>
  <si>
    <t>Rekapitulace dílů</t>
  </si>
  <si>
    <t>Typ dílu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</si>
  <si>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</si>
  <si>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</si>
  <si>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</si>
  <si>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</si>
  <si>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</si>
  <si>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</si>
  <si>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</si>
  <si>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</si>
  <si>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</si>
  <si>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</si>
  <si>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</si>
  <si>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</si>
  <si>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</si>
  <si>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</si>
  <si>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</si>
  <si>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</si>
  <si>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</si>
  <si>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</si>
  <si>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</si>
  <si>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</si>
  <si>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</si>
  <si>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</si>
  <si>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</si>
  <si>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</si>
  <si>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</si>
  <si>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</si>
  <si>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</si>
  <si>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</si>
  <si>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</si>
  <si>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004111020R</t>
  </si>
  <si>
    <t>Vypracování projektové dokumentace , (dodavatelská dokumentace)</t>
  </si>
  <si>
    <t>Soubor</t>
  </si>
  <si>
    <t>POL1_0</t>
  </si>
  <si>
    <t>005241010R</t>
  </si>
  <si>
    <t xml:space="preserve">Dokumentace skutečného provedení </t>
  </si>
  <si>
    <t>004111020R1</t>
  </si>
  <si>
    <t>Autorský dozor</t>
  </si>
  <si>
    <t>005124010R</t>
  </si>
  <si>
    <t>Koordinační činnost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</si>
  <si>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</si>
  <si>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</si>
  <si>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</si>
  <si>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</si>
  <si>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005241020R</t>
  </si>
  <si>
    <t>Geodetické zaměření skutečného provedení  , vč.geometrického plánu</t>
  </si>
  <si>
    <t>005231040R</t>
  </si>
  <si>
    <t>Provozní řády</t>
  </si>
  <si>
    <t>005121010R</t>
  </si>
  <si>
    <t>Vybudování zařízení staveniště</t>
  </si>
  <si>
    <t>005111020R</t>
  </si>
  <si>
    <t>Vytyčení stavby</t>
  </si>
  <si>
    <t>005111021R</t>
  </si>
  <si>
    <t>Vytyčení inženýrských sítí</t>
  </si>
  <si>
    <t>005121020R</t>
  </si>
  <si>
    <t xml:space="preserve">Provoz zařízení staveniště </t>
  </si>
  <si>
    <t>005121030R</t>
  </si>
  <si>
    <t>Odstranění zařízení staveniště</t>
  </si>
  <si>
    <t>005211030R</t>
  </si>
  <si>
    <t xml:space="preserve">Dočasná dopravní opatření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</si>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</sst>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4" fillId="0" borderId="0" xfId="0" applyFont="1"/>
    <xf numFmtId="0" fontId="1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8" fillId="0" borderId="35" xfId="0" applyFont="1" applyBorder="1" applyAlignment="1">
      <alignment vertical="top" shrinkToFit="1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shrinkToFit="1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37" xfId="0" applyFont="1" applyBorder="1" applyAlignment="1">
      <alignment vertical="top" shrinkToFit="1"/>
    </xf>
    <xf numFmtId="164" fontId="18" fillId="0" borderId="38" xfId="0" applyNumberFormat="1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0" fontId="18" fillId="0" borderId="38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8" fillId="0" borderId="34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5" borderId="38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0" fillId="0" borderId="0" xfId="0" applyAlignment="1">
      <alignment wrapText="1"/>
    </xf>
    <xf numFmtId="0" fontId="17" fillId="3" borderId="31" xfId="0" applyFont="1" applyFill="1" applyBorder="1" applyAlignment="1">
      <alignment horizontal="center" vertical="center" wrapText="1"/>
    </xf>
    <xf numFmtId="4" fontId="3" fillId="0" borderId="21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3" t="s">
        <v>39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3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195" t="s">
        <v>42</v>
      </c>
      <c r="C1" s="196"/>
      <c r="D1" s="196"/>
      <c r="E1" s="196"/>
      <c r="F1" s="196"/>
      <c r="G1" s="196"/>
      <c r="H1" s="196"/>
      <c r="I1" s="196"/>
      <c r="J1" s="197"/>
    </row>
    <row r="2" spans="1:15" ht="23.25" customHeight="1" x14ac:dyDescent="0.2">
      <c r="A2" s="3"/>
      <c r="B2" s="70" t="s">
        <v>40</v>
      </c>
      <c r="C2" s="71"/>
      <c r="D2" s="212" t="s">
        <v>46</v>
      </c>
      <c r="E2" s="213"/>
      <c r="F2" s="213"/>
      <c r="G2" s="213"/>
      <c r="H2" s="213"/>
      <c r="I2" s="213"/>
      <c r="J2" s="214"/>
      <c r="O2" s="1"/>
    </row>
    <row r="3" spans="1:15" ht="23.25" customHeight="1" x14ac:dyDescent="0.2">
      <c r="A3" s="3"/>
      <c r="B3" s="72" t="s">
        <v>45</v>
      </c>
      <c r="C3" s="73"/>
      <c r="D3" s="175" t="s">
        <v>43</v>
      </c>
      <c r="E3" s="176"/>
      <c r="F3" s="176"/>
      <c r="G3" s="176"/>
      <c r="H3" s="176"/>
      <c r="I3" s="176"/>
      <c r="J3" s="177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7"/>
      <c r="E11" s="207"/>
      <c r="F11" s="207"/>
      <c r="G11" s="207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192"/>
      <c r="E12" s="192"/>
      <c r="F12" s="192"/>
      <c r="G12" s="192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193"/>
      <c r="E13" s="193"/>
      <c r="F13" s="193"/>
      <c r="G13" s="193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5"/>
      <c r="F15" s="215"/>
      <c r="G15" s="188"/>
      <c r="H15" s="188"/>
      <c r="I15" s="188" t="s">
        <v>28</v>
      </c>
      <c r="J15" s="189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90"/>
      <c r="F16" s="191"/>
      <c r="G16" s="190"/>
      <c r="H16" s="191"/>
      <c r="I16" s="190">
        <f>SUMIF(F49:F49,A16,I49:I49)+SUMIF(F49:F49,"PSU",I49:I49)</f>
        <v>0</v>
      </c>
      <c r="J16" s="204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90"/>
      <c r="F17" s="191"/>
      <c r="G17" s="190"/>
      <c r="H17" s="191"/>
      <c r="I17" s="190">
        <f>SUMIF(F49:F49,A17,I49:I49)</f>
        <v>0</v>
      </c>
      <c r="J17" s="204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90"/>
      <c r="F18" s="191"/>
      <c r="G18" s="190"/>
      <c r="H18" s="191"/>
      <c r="I18" s="190">
        <f>SUMIF(F49:F49,A18,I49:I49)</f>
        <v>0</v>
      </c>
      <c r="J18" s="204"/>
    </row>
    <row r="19" spans="1:10" ht="23.25" customHeight="1" x14ac:dyDescent="0.2">
      <c r="A19" s="126" t="s">
        <v>54</v>
      </c>
      <c r="B19" s="127" t="s">
        <v>26</v>
      </c>
      <c r="C19" s="47"/>
      <c r="D19" s="48"/>
      <c r="E19" s="190"/>
      <c r="F19" s="191"/>
      <c r="G19" s="190"/>
      <c r="H19" s="191"/>
      <c r="I19" s="190">
        <f>SUMIF(F49:F49,A19,I49:I49)</f>
        <v>0</v>
      </c>
      <c r="J19" s="204"/>
    </row>
    <row r="20" spans="1:10" ht="23.25" customHeight="1" x14ac:dyDescent="0.2">
      <c r="A20" s="126" t="s">
        <v>55</v>
      </c>
      <c r="B20" s="127" t="s">
        <v>27</v>
      </c>
      <c r="C20" s="47"/>
      <c r="D20" s="48"/>
      <c r="E20" s="190"/>
      <c r="F20" s="191"/>
      <c r="G20" s="190"/>
      <c r="H20" s="191"/>
      <c r="I20" s="190">
        <f>SUMIF(F49:F49,A20,I49:I49)</f>
        <v>0</v>
      </c>
      <c r="J20" s="204"/>
    </row>
    <row r="21" spans="1:10" ht="23.25" customHeight="1" x14ac:dyDescent="0.2">
      <c r="A21" s="3"/>
      <c r="B21" s="63" t="s">
        <v>28</v>
      </c>
      <c r="C21" s="64"/>
      <c r="D21" s="65"/>
      <c r="E21" s="205"/>
      <c r="F21" s="206"/>
      <c r="G21" s="205"/>
      <c r="H21" s="206"/>
      <c r="I21" s="205">
        <f>SUM(I16:J20)</f>
        <v>0</v>
      </c>
      <c r="J21" s="211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2">
        <f>ZakladDPHSniVypocet</f>
        <v>0</v>
      </c>
      <c r="H23" s="203"/>
      <c r="I23" s="203"/>
      <c r="J23" s="51" t="str">
        <f t="shared" ref="J23:J28" si="0">Mena</f>
        <v>CZK</v>
      </c>
    </row>
    <row r="24" spans="1:10" ht="23.25" hidden="1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9">
        <f>I23*E23/100</f>
        <v>0</v>
      </c>
      <c r="H24" s="210"/>
      <c r="I24" s="210"/>
      <c r="J24" s="51" t="str">
        <f t="shared" si="0"/>
        <v>CZK</v>
      </c>
    </row>
    <row r="25" spans="1:10" ht="23.25" customHeight="1" thickBo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02">
        <f>ZakladDPHZaklVypocet</f>
        <v>0</v>
      </c>
      <c r="H25" s="203"/>
      <c r="I25" s="203"/>
      <c r="J25" s="51" t="str">
        <f t="shared" si="0"/>
        <v>CZK</v>
      </c>
    </row>
    <row r="26" spans="1:10" ht="23.25" hidden="1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8">
        <f>I25*E25/100</f>
        <v>0</v>
      </c>
      <c r="H26" s="199"/>
      <c r="I26" s="199"/>
      <c r="J26" s="45" t="str">
        <f t="shared" si="0"/>
        <v>CZK</v>
      </c>
    </row>
    <row r="27" spans="1:10" ht="23.25" hidden="1" customHeight="1" thickBot="1" x14ac:dyDescent="0.25">
      <c r="A27" s="3"/>
      <c r="B27" s="39" t="s">
        <v>4</v>
      </c>
      <c r="C27" s="17"/>
      <c r="D27" s="20"/>
      <c r="E27" s="17"/>
      <c r="F27" s="18"/>
      <c r="G27" s="200">
        <f>0</f>
        <v>0</v>
      </c>
      <c r="H27" s="200"/>
      <c r="I27" s="200"/>
      <c r="J27" s="52" t="str">
        <f t="shared" si="0"/>
        <v>CZK</v>
      </c>
    </row>
    <row r="28" spans="1:10" ht="27.75" customHeight="1" thickBot="1" x14ac:dyDescent="0.25">
      <c r="A28" s="3"/>
      <c r="B28" s="104" t="s">
        <v>22</v>
      </c>
      <c r="C28" s="105"/>
      <c r="D28" s="105"/>
      <c r="E28" s="106"/>
      <c r="F28" s="107"/>
      <c r="G28" s="187">
        <f>ZakladDPHSniVypocet+ZakladDPHZaklVypocet</f>
        <v>0</v>
      </c>
      <c r="H28" s="187"/>
      <c r="I28" s="187"/>
      <c r="J28" s="108" t="str">
        <f t="shared" si="0"/>
        <v>CZK</v>
      </c>
    </row>
    <row r="29" spans="1:10" ht="27.75" hidden="1" customHeight="1" thickBot="1" x14ac:dyDescent="0.25">
      <c r="A29" s="3"/>
      <c r="B29" s="104" t="s">
        <v>35</v>
      </c>
      <c r="C29" s="109"/>
      <c r="D29" s="109"/>
      <c r="E29" s="109"/>
      <c r="F29" s="109"/>
      <c r="G29" s="201">
        <f>ZakladDPHSni+DPHSni+ZakladDPHZakl+DPHZakl+Zaokrouhleni</f>
        <v>0</v>
      </c>
      <c r="H29" s="201"/>
      <c r="I29" s="201"/>
      <c r="J29" s="110" t="s">
        <v>49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44952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194"/>
      <c r="E34" s="194"/>
      <c r="G34" s="194"/>
      <c r="H34" s="194"/>
      <c r="I34" s="194"/>
      <c r="J34" s="31"/>
    </row>
    <row r="35" spans="1:52" ht="12.75" customHeight="1" x14ac:dyDescent="0.2">
      <c r="A35" s="3"/>
      <c r="B35" s="3"/>
      <c r="D35" s="208" t="s">
        <v>2</v>
      </c>
      <c r="E35" s="208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6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47</v>
      </c>
      <c r="C39" s="178" t="s">
        <v>46</v>
      </c>
      <c r="D39" s="179"/>
      <c r="E39" s="179"/>
      <c r="F39" s="97">
        <f>'Rozpočet Pol'!AC24</f>
        <v>0</v>
      </c>
      <c r="G39" s="98">
        <f>'Rozpočet Pol'!AD24</f>
        <v>0</v>
      </c>
      <c r="H39" s="99"/>
      <c r="I39" s="100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">
      <c r="A40" s="85"/>
      <c r="B40" s="180" t="s">
        <v>48</v>
      </c>
      <c r="C40" s="181"/>
      <c r="D40" s="181"/>
      <c r="E40" s="181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3">
        <f>SUMIF(A39:A39,"=1",I39:I39)</f>
        <v>0</v>
      </c>
      <c r="J40" s="86">
        <f>SUMIF(A39:A39,"=1",J39:J39)</f>
        <v>0</v>
      </c>
    </row>
    <row r="42" spans="1:52" x14ac:dyDescent="0.2">
      <c r="B42" t="s">
        <v>50</v>
      </c>
    </row>
    <row r="43" spans="1:52" x14ac:dyDescent="0.2">
      <c r="B43" s="182" t="s">
        <v>51</v>
      </c>
      <c r="C43" s="182"/>
      <c r="D43" s="182"/>
      <c r="E43" s="182"/>
      <c r="F43" s="182"/>
      <c r="G43" s="182"/>
      <c r="H43" s="182"/>
      <c r="I43" s="182"/>
      <c r="J43" s="182"/>
      <c r="AZ43" s="111" t="str">
        <f>B43</f>
        <v>VRN</v>
      </c>
    </row>
    <row r="46" spans="1:52" ht="15.75" x14ac:dyDescent="0.25">
      <c r="B46" s="112" t="s">
        <v>52</v>
      </c>
    </row>
    <row r="48" spans="1:52" ht="25.5" customHeight="1" x14ac:dyDescent="0.2">
      <c r="A48" s="113"/>
      <c r="B48" s="116" t="s">
        <v>16</v>
      </c>
      <c r="C48" s="116" t="s">
        <v>5</v>
      </c>
      <c r="D48" s="117"/>
      <c r="E48" s="117"/>
      <c r="F48" s="120" t="s">
        <v>53</v>
      </c>
      <c r="G48" s="120"/>
      <c r="H48" s="120"/>
      <c r="I48" s="183" t="s">
        <v>28</v>
      </c>
      <c r="J48" s="183"/>
    </row>
    <row r="49" spans="1:10" ht="25.5" customHeight="1" x14ac:dyDescent="0.2">
      <c r="A49" s="114"/>
      <c r="B49" s="121" t="s">
        <v>54</v>
      </c>
      <c r="C49" s="185" t="s">
        <v>26</v>
      </c>
      <c r="D49" s="186"/>
      <c r="E49" s="186"/>
      <c r="F49" s="122" t="s">
        <v>54</v>
      </c>
      <c r="G49" s="123"/>
      <c r="H49" s="123"/>
      <c r="I49" s="184">
        <f>'Rozpočet Pol'!G8</f>
        <v>0</v>
      </c>
      <c r="J49" s="184"/>
    </row>
    <row r="50" spans="1:10" ht="25.5" customHeight="1" x14ac:dyDescent="0.2">
      <c r="A50" s="115"/>
      <c r="B50" s="118" t="s">
        <v>1</v>
      </c>
      <c r="C50" s="118"/>
      <c r="D50" s="119"/>
      <c r="E50" s="119"/>
      <c r="F50" s="124"/>
      <c r="G50" s="125"/>
      <c r="H50" s="125"/>
      <c r="I50" s="174">
        <f>I49</f>
        <v>0</v>
      </c>
      <c r="J50" s="174"/>
    </row>
    <row r="51" spans="1:10" x14ac:dyDescent="0.2">
      <c r="F51" s="84"/>
      <c r="G51" s="84"/>
      <c r="H51" s="84"/>
      <c r="I51" s="84"/>
      <c r="J51" s="84"/>
    </row>
    <row r="52" spans="1:10" x14ac:dyDescent="0.2">
      <c r="F52" s="84"/>
      <c r="G52" s="84"/>
      <c r="H52" s="84"/>
      <c r="I52" s="84"/>
      <c r="J52" s="84"/>
    </row>
    <row r="53" spans="1:10" x14ac:dyDescent="0.2">
      <c r="F53" s="84"/>
      <c r="G53" s="84"/>
      <c r="H53" s="84"/>
      <c r="I53" s="84"/>
      <c r="J53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50:J50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D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16" t="s">
        <v>6</v>
      </c>
      <c r="B1" s="216"/>
      <c r="C1" s="217"/>
      <c r="D1" s="216"/>
      <c r="E1" s="216"/>
      <c r="F1" s="216"/>
      <c r="G1" s="216"/>
    </row>
    <row r="2" spans="1:7" ht="24.95" customHeight="1" x14ac:dyDescent="0.2">
      <c r="A2" s="68" t="s">
        <v>41</v>
      </c>
      <c r="B2" s="67"/>
      <c r="C2" s="218"/>
      <c r="D2" s="218"/>
      <c r="E2" s="218"/>
      <c r="F2" s="218"/>
      <c r="G2" s="219"/>
    </row>
    <row r="3" spans="1:7" ht="24.95" hidden="1" customHeight="1" x14ac:dyDescent="0.2">
      <c r="A3" s="68" t="s">
        <v>7</v>
      </c>
      <c r="B3" s="67"/>
      <c r="C3" s="218"/>
      <c r="D3" s="218"/>
      <c r="E3" s="218"/>
      <c r="F3" s="218"/>
      <c r="G3" s="219"/>
    </row>
    <row r="4" spans="1:7" ht="24.95" hidden="1" customHeight="1" x14ac:dyDescent="0.2">
      <c r="A4" s="68" t="s">
        <v>8</v>
      </c>
      <c r="B4" s="67"/>
      <c r="C4" s="218"/>
      <c r="D4" s="218"/>
      <c r="E4" s="218"/>
      <c r="F4" s="218"/>
      <c r="G4" s="219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4"/>
  <sheetViews>
    <sheetView tabSelected="1" workbookViewId="0">
      <selection activeCell="Y33" sqref="Y33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20" t="s">
        <v>6</v>
      </c>
      <c r="B1" s="220"/>
      <c r="C1" s="220"/>
      <c r="D1" s="220"/>
      <c r="E1" s="220"/>
      <c r="F1" s="220"/>
      <c r="G1" s="220"/>
      <c r="AE1" t="s">
        <v>57</v>
      </c>
    </row>
    <row r="2" spans="1:60" ht="24.95" customHeight="1" x14ac:dyDescent="0.2">
      <c r="A2" s="130" t="s">
        <v>56</v>
      </c>
      <c r="B2" s="128"/>
      <c r="C2" s="221" t="s">
        <v>46</v>
      </c>
      <c r="D2" s="222"/>
      <c r="E2" s="222"/>
      <c r="F2" s="222"/>
      <c r="G2" s="223"/>
      <c r="AE2" t="s">
        <v>58</v>
      </c>
    </row>
    <row r="3" spans="1:60" ht="24.95" customHeight="1" x14ac:dyDescent="0.2">
      <c r="A3" s="131" t="s">
        <v>7</v>
      </c>
      <c r="B3" s="129"/>
      <c r="C3" s="224" t="s">
        <v>43</v>
      </c>
      <c r="D3" s="225"/>
      <c r="E3" s="225"/>
      <c r="F3" s="225"/>
      <c r="G3" s="226"/>
      <c r="AE3" t="s">
        <v>59</v>
      </c>
    </row>
    <row r="4" spans="1:60" ht="24.95" hidden="1" customHeight="1" x14ac:dyDescent="0.2">
      <c r="A4" s="131" t="s">
        <v>8</v>
      </c>
      <c r="B4" s="129"/>
      <c r="C4" s="224"/>
      <c r="D4" s="225"/>
      <c r="E4" s="225"/>
      <c r="F4" s="225"/>
      <c r="G4" s="226"/>
      <c r="AE4" t="s">
        <v>60</v>
      </c>
    </row>
    <row r="5" spans="1:60" hidden="1" x14ac:dyDescent="0.2">
      <c r="A5" s="132" t="s">
        <v>61</v>
      </c>
      <c r="B5" s="133"/>
      <c r="C5" s="133"/>
      <c r="D5" s="134"/>
      <c r="E5" s="134"/>
      <c r="F5" s="134"/>
      <c r="G5" s="135"/>
      <c r="AE5" t="s">
        <v>62</v>
      </c>
    </row>
    <row r="7" spans="1:60" ht="38.25" x14ac:dyDescent="0.2">
      <c r="A7" s="139" t="s">
        <v>63</v>
      </c>
      <c r="B7" s="140" t="s">
        <v>64</v>
      </c>
      <c r="C7" s="140" t="s">
        <v>65</v>
      </c>
      <c r="D7" s="139" t="s">
        <v>66</v>
      </c>
      <c r="E7" s="139" t="s">
        <v>67</v>
      </c>
      <c r="F7" s="136" t="s">
        <v>68</v>
      </c>
      <c r="G7" s="149" t="s">
        <v>28</v>
      </c>
      <c r="H7" s="150" t="s">
        <v>29</v>
      </c>
      <c r="I7" s="150" t="s">
        <v>69</v>
      </c>
      <c r="J7" s="150" t="s">
        <v>30</v>
      </c>
      <c r="K7" s="150" t="s">
        <v>70</v>
      </c>
      <c r="L7" s="150" t="s">
        <v>71</v>
      </c>
      <c r="M7" s="150" t="s">
        <v>72</v>
      </c>
      <c r="N7" s="150" t="s">
        <v>73</v>
      </c>
      <c r="O7" s="150" t="s">
        <v>74</v>
      </c>
      <c r="P7" s="150" t="s">
        <v>75</v>
      </c>
      <c r="Q7" s="150" t="s">
        <v>76</v>
      </c>
      <c r="R7" s="150" t="s">
        <v>77</v>
      </c>
      <c r="S7" s="150" t="s">
        <v>78</v>
      </c>
      <c r="T7" s="150" t="s">
        <v>79</v>
      </c>
      <c r="U7" s="142" t="s">
        <v>80</v>
      </c>
    </row>
    <row r="8" spans="1:60" x14ac:dyDescent="0.2">
      <c r="A8" s="151" t="s">
        <v>81</v>
      </c>
      <c r="B8" s="152" t="s">
        <v>54</v>
      </c>
      <c r="C8" s="153" t="s">
        <v>26</v>
      </c>
      <c r="D8" s="154"/>
      <c r="E8" s="155"/>
      <c r="F8" s="156"/>
      <c r="G8" s="156">
        <f>SUMIF(AE9:AE22,"&lt;&gt;NOR",G9:G22)</f>
        <v>0</v>
      </c>
      <c r="H8" s="156"/>
      <c r="I8" s="156">
        <f>SUM(I9:I22)</f>
        <v>0</v>
      </c>
      <c r="J8" s="156"/>
      <c r="K8" s="156">
        <f>SUM(K9:K22)</f>
        <v>0</v>
      </c>
      <c r="L8" s="156"/>
      <c r="M8" s="156">
        <f>SUM(M9:M22)</f>
        <v>0</v>
      </c>
      <c r="N8" s="141"/>
      <c r="O8" s="141">
        <f>SUM(O9:O22)</f>
        <v>0</v>
      </c>
      <c r="P8" s="141"/>
      <c r="Q8" s="141">
        <f>SUM(Q9:Q22)</f>
        <v>0</v>
      </c>
      <c r="R8" s="141"/>
      <c r="S8" s="141"/>
      <c r="T8" s="151"/>
      <c r="U8" s="141">
        <f>SUM(U9:U22)</f>
        <v>0</v>
      </c>
      <c r="AE8" t="s">
        <v>82</v>
      </c>
    </row>
    <row r="9" spans="1:60" ht="22.5" outlineLevel="1" x14ac:dyDescent="0.2">
      <c r="A9" s="138">
        <v>1</v>
      </c>
      <c r="B9" s="138" t="s">
        <v>83</v>
      </c>
      <c r="C9" s="168" t="s">
        <v>84</v>
      </c>
      <c r="D9" s="143" t="s">
        <v>85</v>
      </c>
      <c r="E9" s="146">
        <v>1</v>
      </c>
      <c r="F9" s="147">
        <f>H9+J9</f>
        <v>0</v>
      </c>
      <c r="G9" s="148">
        <f>ROUND(E9*F9,2)</f>
        <v>0</v>
      </c>
      <c r="H9" s="148"/>
      <c r="I9" s="148">
        <f>ROUND(E9*H9,2)</f>
        <v>0</v>
      </c>
      <c r="J9" s="148"/>
      <c r="K9" s="148">
        <f>ROUND(E9*J9,2)</f>
        <v>0</v>
      </c>
      <c r="L9" s="148">
        <v>0</v>
      </c>
      <c r="M9" s="148">
        <f>G9*(1+L9/100)</f>
        <v>0</v>
      </c>
      <c r="N9" s="144">
        <v>0</v>
      </c>
      <c r="O9" s="144">
        <f>ROUND(E9*N9,5)</f>
        <v>0</v>
      </c>
      <c r="P9" s="144">
        <v>0</v>
      </c>
      <c r="Q9" s="144">
        <f>ROUND(E9*P9,5)</f>
        <v>0</v>
      </c>
      <c r="R9" s="144"/>
      <c r="S9" s="144"/>
      <c r="T9" s="145">
        <v>0</v>
      </c>
      <c r="U9" s="144">
        <f>ROUND(E9*T9,2)</f>
        <v>0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86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38">
        <v>2</v>
      </c>
      <c r="B10" s="138" t="s">
        <v>87</v>
      </c>
      <c r="C10" s="168" t="s">
        <v>88</v>
      </c>
      <c r="D10" s="143" t="s">
        <v>85</v>
      </c>
      <c r="E10" s="146">
        <v>1</v>
      </c>
      <c r="F10" s="147">
        <f>H10+J10</f>
        <v>0</v>
      </c>
      <c r="G10" s="148">
        <f>ROUND(E10*F10,2)</f>
        <v>0</v>
      </c>
      <c r="H10" s="148"/>
      <c r="I10" s="148">
        <f>ROUND(E10*H10,2)</f>
        <v>0</v>
      </c>
      <c r="J10" s="148"/>
      <c r="K10" s="148">
        <f>ROUND(E10*J10,2)</f>
        <v>0</v>
      </c>
      <c r="L10" s="148">
        <v>0</v>
      </c>
      <c r="M10" s="148">
        <f>G10*(1+L10/100)</f>
        <v>0</v>
      </c>
      <c r="N10" s="144">
        <v>0</v>
      </c>
      <c r="O10" s="144">
        <f>ROUND(E10*N10,5)</f>
        <v>0</v>
      </c>
      <c r="P10" s="144">
        <v>0</v>
      </c>
      <c r="Q10" s="144">
        <f>ROUND(E10*P10,5)</f>
        <v>0</v>
      </c>
      <c r="R10" s="144"/>
      <c r="S10" s="144"/>
      <c r="T10" s="145">
        <v>0</v>
      </c>
      <c r="U10" s="144">
        <f>ROUND(E10*T10,2)</f>
        <v>0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86</v>
      </c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38">
        <v>3</v>
      </c>
      <c r="B11" s="138" t="s">
        <v>89</v>
      </c>
      <c r="C11" s="168" t="s">
        <v>90</v>
      </c>
      <c r="D11" s="143" t="s">
        <v>85</v>
      </c>
      <c r="E11" s="146">
        <v>1</v>
      </c>
      <c r="F11" s="147">
        <f t="shared" ref="F11:F22" si="0">H11+J11</f>
        <v>0</v>
      </c>
      <c r="G11" s="148">
        <f t="shared" ref="G11:G22" si="1">ROUND(E11*F11,2)</f>
        <v>0</v>
      </c>
      <c r="H11" s="148"/>
      <c r="I11" s="148">
        <f t="shared" ref="I11:I22" si="2">ROUND(E11*H11,2)</f>
        <v>0</v>
      </c>
      <c r="J11" s="148"/>
      <c r="K11" s="148">
        <f t="shared" ref="K11:K22" si="3">ROUND(E11*J11,2)</f>
        <v>0</v>
      </c>
      <c r="L11" s="148">
        <v>0</v>
      </c>
      <c r="M11" s="148">
        <f t="shared" ref="M11:M22" si="4">G11*(1+L11/100)</f>
        <v>0</v>
      </c>
      <c r="N11" s="144">
        <v>0</v>
      </c>
      <c r="O11" s="144">
        <f t="shared" ref="O11:O22" si="5">ROUND(E11*N11,5)</f>
        <v>0</v>
      </c>
      <c r="P11" s="144">
        <v>0</v>
      </c>
      <c r="Q11" s="144">
        <f t="shared" ref="Q11:Q22" si="6">ROUND(E11*P11,5)</f>
        <v>0</v>
      </c>
      <c r="R11" s="144"/>
      <c r="S11" s="144"/>
      <c r="T11" s="145">
        <v>0</v>
      </c>
      <c r="U11" s="144">
        <f t="shared" ref="U11:U22" si="7">ROUND(E11*T11,2)</f>
        <v>0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86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38">
        <v>4</v>
      </c>
      <c r="B12" s="138" t="s">
        <v>91</v>
      </c>
      <c r="C12" s="168" t="s">
        <v>92</v>
      </c>
      <c r="D12" s="143" t="s">
        <v>85</v>
      </c>
      <c r="E12" s="146">
        <v>1</v>
      </c>
      <c r="F12" s="147">
        <f t="shared" si="0"/>
        <v>0</v>
      </c>
      <c r="G12" s="148">
        <f t="shared" si="1"/>
        <v>0</v>
      </c>
      <c r="H12" s="148"/>
      <c r="I12" s="148">
        <f t="shared" si="2"/>
        <v>0</v>
      </c>
      <c r="J12" s="148"/>
      <c r="K12" s="148">
        <f t="shared" si="3"/>
        <v>0</v>
      </c>
      <c r="L12" s="148">
        <v>0</v>
      </c>
      <c r="M12" s="148">
        <f t="shared" si="4"/>
        <v>0</v>
      </c>
      <c r="N12" s="144">
        <v>0</v>
      </c>
      <c r="O12" s="144">
        <f t="shared" si="5"/>
        <v>0</v>
      </c>
      <c r="P12" s="144">
        <v>0</v>
      </c>
      <c r="Q12" s="144">
        <f t="shared" si="6"/>
        <v>0</v>
      </c>
      <c r="R12" s="144"/>
      <c r="S12" s="144"/>
      <c r="T12" s="145">
        <v>0</v>
      </c>
      <c r="U12" s="144">
        <f t="shared" si="7"/>
        <v>0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86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38">
        <v>5</v>
      </c>
      <c r="B13" s="138" t="s">
        <v>93</v>
      </c>
      <c r="C13" s="168" t="s">
        <v>94</v>
      </c>
      <c r="D13" s="143" t="s">
        <v>85</v>
      </c>
      <c r="E13" s="146">
        <v>1</v>
      </c>
      <c r="F13" s="147">
        <f t="shared" si="0"/>
        <v>0</v>
      </c>
      <c r="G13" s="148">
        <f t="shared" si="1"/>
        <v>0</v>
      </c>
      <c r="H13" s="148"/>
      <c r="I13" s="148">
        <f t="shared" si="2"/>
        <v>0</v>
      </c>
      <c r="J13" s="148"/>
      <c r="K13" s="148">
        <f t="shared" si="3"/>
        <v>0</v>
      </c>
      <c r="L13" s="148">
        <v>0</v>
      </c>
      <c r="M13" s="148">
        <f t="shared" si="4"/>
        <v>0</v>
      </c>
      <c r="N13" s="144">
        <v>0</v>
      </c>
      <c r="O13" s="144">
        <f t="shared" si="5"/>
        <v>0</v>
      </c>
      <c r="P13" s="144">
        <v>0</v>
      </c>
      <c r="Q13" s="144">
        <f t="shared" si="6"/>
        <v>0</v>
      </c>
      <c r="R13" s="144"/>
      <c r="S13" s="144"/>
      <c r="T13" s="145">
        <v>0</v>
      </c>
      <c r="U13" s="144">
        <f t="shared" si="7"/>
        <v>0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86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38">
        <v>6</v>
      </c>
      <c r="B14" s="138" t="s">
        <v>95</v>
      </c>
      <c r="C14" s="168" t="s">
        <v>96</v>
      </c>
      <c r="D14" s="143" t="s">
        <v>85</v>
      </c>
      <c r="E14" s="146">
        <v>1</v>
      </c>
      <c r="F14" s="147">
        <f t="shared" si="0"/>
        <v>0</v>
      </c>
      <c r="G14" s="148">
        <f t="shared" si="1"/>
        <v>0</v>
      </c>
      <c r="H14" s="148"/>
      <c r="I14" s="148">
        <f t="shared" si="2"/>
        <v>0</v>
      </c>
      <c r="J14" s="148"/>
      <c r="K14" s="148">
        <f t="shared" si="3"/>
        <v>0</v>
      </c>
      <c r="L14" s="148">
        <v>0</v>
      </c>
      <c r="M14" s="148">
        <f t="shared" si="4"/>
        <v>0</v>
      </c>
      <c r="N14" s="144">
        <v>0</v>
      </c>
      <c r="O14" s="144">
        <f t="shared" si="5"/>
        <v>0</v>
      </c>
      <c r="P14" s="144">
        <v>0</v>
      </c>
      <c r="Q14" s="144">
        <f t="shared" si="6"/>
        <v>0</v>
      </c>
      <c r="R14" s="144"/>
      <c r="S14" s="144"/>
      <c r="T14" s="145">
        <v>0</v>
      </c>
      <c r="U14" s="144">
        <f t="shared" si="7"/>
        <v>0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86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38">
        <v>7</v>
      </c>
      <c r="B15" s="138" t="s">
        <v>97</v>
      </c>
      <c r="C15" s="168" t="s">
        <v>98</v>
      </c>
      <c r="D15" s="143" t="s">
        <v>85</v>
      </c>
      <c r="E15" s="146">
        <v>1</v>
      </c>
      <c r="F15" s="147">
        <f t="shared" si="0"/>
        <v>0</v>
      </c>
      <c r="G15" s="148">
        <f t="shared" si="1"/>
        <v>0</v>
      </c>
      <c r="H15" s="148"/>
      <c r="I15" s="148">
        <f t="shared" si="2"/>
        <v>0</v>
      </c>
      <c r="J15" s="148"/>
      <c r="K15" s="148">
        <f t="shared" si="3"/>
        <v>0</v>
      </c>
      <c r="L15" s="148">
        <v>0</v>
      </c>
      <c r="M15" s="148">
        <f t="shared" si="4"/>
        <v>0</v>
      </c>
      <c r="N15" s="144">
        <v>0</v>
      </c>
      <c r="O15" s="144">
        <f t="shared" si="5"/>
        <v>0</v>
      </c>
      <c r="P15" s="144">
        <v>0</v>
      </c>
      <c r="Q15" s="144">
        <f t="shared" si="6"/>
        <v>0</v>
      </c>
      <c r="R15" s="144"/>
      <c r="S15" s="144"/>
      <c r="T15" s="145">
        <v>0</v>
      </c>
      <c r="U15" s="144">
        <f t="shared" si="7"/>
        <v>0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86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38">
        <v>8</v>
      </c>
      <c r="B16" s="138" t="s">
        <v>99</v>
      </c>
      <c r="C16" s="168" t="s">
        <v>100</v>
      </c>
      <c r="D16" s="143" t="s">
        <v>85</v>
      </c>
      <c r="E16" s="146">
        <v>1</v>
      </c>
      <c r="F16" s="147">
        <f t="shared" si="0"/>
        <v>0</v>
      </c>
      <c r="G16" s="148">
        <f t="shared" si="1"/>
        <v>0</v>
      </c>
      <c r="H16" s="148"/>
      <c r="I16" s="148">
        <f t="shared" si="2"/>
        <v>0</v>
      </c>
      <c r="J16" s="148"/>
      <c r="K16" s="148">
        <f t="shared" si="3"/>
        <v>0</v>
      </c>
      <c r="L16" s="148">
        <v>0</v>
      </c>
      <c r="M16" s="148">
        <f t="shared" si="4"/>
        <v>0</v>
      </c>
      <c r="N16" s="144">
        <v>0</v>
      </c>
      <c r="O16" s="144">
        <f t="shared" si="5"/>
        <v>0</v>
      </c>
      <c r="P16" s="144">
        <v>0</v>
      </c>
      <c r="Q16" s="144">
        <f t="shared" si="6"/>
        <v>0</v>
      </c>
      <c r="R16" s="144"/>
      <c r="S16" s="144"/>
      <c r="T16" s="145">
        <v>0</v>
      </c>
      <c r="U16" s="144">
        <f t="shared" si="7"/>
        <v>0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86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38">
        <v>9</v>
      </c>
      <c r="B17" s="138" t="s">
        <v>101</v>
      </c>
      <c r="C17" s="168" t="s">
        <v>102</v>
      </c>
      <c r="D17" s="143" t="s">
        <v>85</v>
      </c>
      <c r="E17" s="146">
        <v>1</v>
      </c>
      <c r="F17" s="147">
        <f t="shared" si="0"/>
        <v>0</v>
      </c>
      <c r="G17" s="148">
        <f t="shared" si="1"/>
        <v>0</v>
      </c>
      <c r="H17" s="148"/>
      <c r="I17" s="148">
        <f t="shared" si="2"/>
        <v>0</v>
      </c>
      <c r="J17" s="148"/>
      <c r="K17" s="148">
        <f t="shared" si="3"/>
        <v>0</v>
      </c>
      <c r="L17" s="148">
        <v>0</v>
      </c>
      <c r="M17" s="148">
        <f t="shared" si="4"/>
        <v>0</v>
      </c>
      <c r="N17" s="144">
        <v>0</v>
      </c>
      <c r="O17" s="144">
        <f t="shared" si="5"/>
        <v>0</v>
      </c>
      <c r="P17" s="144">
        <v>0</v>
      </c>
      <c r="Q17" s="144">
        <f t="shared" si="6"/>
        <v>0</v>
      </c>
      <c r="R17" s="144"/>
      <c r="S17" s="144"/>
      <c r="T17" s="145">
        <v>0</v>
      </c>
      <c r="U17" s="144">
        <f t="shared" si="7"/>
        <v>0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86</v>
      </c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38">
        <v>10</v>
      </c>
      <c r="B18" s="138" t="s">
        <v>103</v>
      </c>
      <c r="C18" s="168" t="s">
        <v>104</v>
      </c>
      <c r="D18" s="143" t="s">
        <v>85</v>
      </c>
      <c r="E18" s="146">
        <v>1</v>
      </c>
      <c r="F18" s="147">
        <f t="shared" si="0"/>
        <v>0</v>
      </c>
      <c r="G18" s="148">
        <f t="shared" si="1"/>
        <v>0</v>
      </c>
      <c r="H18" s="148"/>
      <c r="I18" s="148">
        <f t="shared" si="2"/>
        <v>0</v>
      </c>
      <c r="J18" s="148"/>
      <c r="K18" s="148">
        <f t="shared" si="3"/>
        <v>0</v>
      </c>
      <c r="L18" s="148">
        <v>0</v>
      </c>
      <c r="M18" s="148">
        <f t="shared" si="4"/>
        <v>0</v>
      </c>
      <c r="N18" s="144">
        <v>0</v>
      </c>
      <c r="O18" s="144">
        <f t="shared" si="5"/>
        <v>0</v>
      </c>
      <c r="P18" s="144">
        <v>0</v>
      </c>
      <c r="Q18" s="144">
        <f t="shared" si="6"/>
        <v>0</v>
      </c>
      <c r="R18" s="144"/>
      <c r="S18" s="144"/>
      <c r="T18" s="145">
        <v>0</v>
      </c>
      <c r="U18" s="144">
        <f t="shared" si="7"/>
        <v>0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86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38">
        <v>11</v>
      </c>
      <c r="B19" s="138" t="s">
        <v>105</v>
      </c>
      <c r="C19" s="168" t="s">
        <v>106</v>
      </c>
      <c r="D19" s="143" t="s">
        <v>85</v>
      </c>
      <c r="E19" s="146">
        <v>1</v>
      </c>
      <c r="F19" s="147">
        <f t="shared" si="0"/>
        <v>0</v>
      </c>
      <c r="G19" s="148">
        <f t="shared" si="1"/>
        <v>0</v>
      </c>
      <c r="H19" s="148"/>
      <c r="I19" s="148">
        <f t="shared" si="2"/>
        <v>0</v>
      </c>
      <c r="J19" s="148"/>
      <c r="K19" s="148">
        <f t="shared" si="3"/>
        <v>0</v>
      </c>
      <c r="L19" s="148">
        <v>0</v>
      </c>
      <c r="M19" s="148">
        <f t="shared" si="4"/>
        <v>0</v>
      </c>
      <c r="N19" s="144">
        <v>0</v>
      </c>
      <c r="O19" s="144">
        <f t="shared" si="5"/>
        <v>0</v>
      </c>
      <c r="P19" s="144">
        <v>0</v>
      </c>
      <c r="Q19" s="144">
        <f t="shared" si="6"/>
        <v>0</v>
      </c>
      <c r="R19" s="144"/>
      <c r="S19" s="144"/>
      <c r="T19" s="145">
        <v>0</v>
      </c>
      <c r="U19" s="144">
        <f t="shared" si="7"/>
        <v>0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86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38">
        <v>12</v>
      </c>
      <c r="B20" s="138" t="s">
        <v>107</v>
      </c>
      <c r="C20" s="168" t="s">
        <v>108</v>
      </c>
      <c r="D20" s="143" t="s">
        <v>85</v>
      </c>
      <c r="E20" s="146">
        <v>1</v>
      </c>
      <c r="F20" s="147">
        <f t="shared" si="0"/>
        <v>0</v>
      </c>
      <c r="G20" s="148">
        <f t="shared" si="1"/>
        <v>0</v>
      </c>
      <c r="H20" s="148"/>
      <c r="I20" s="148">
        <f t="shared" si="2"/>
        <v>0</v>
      </c>
      <c r="J20" s="148"/>
      <c r="K20" s="148">
        <f t="shared" si="3"/>
        <v>0</v>
      </c>
      <c r="L20" s="148">
        <v>0</v>
      </c>
      <c r="M20" s="148">
        <f t="shared" si="4"/>
        <v>0</v>
      </c>
      <c r="N20" s="144">
        <v>0</v>
      </c>
      <c r="O20" s="144">
        <f t="shared" si="5"/>
        <v>0</v>
      </c>
      <c r="P20" s="144">
        <v>0</v>
      </c>
      <c r="Q20" s="144">
        <f t="shared" si="6"/>
        <v>0</v>
      </c>
      <c r="R20" s="144"/>
      <c r="S20" s="144"/>
      <c r="T20" s="145">
        <v>0</v>
      </c>
      <c r="U20" s="144">
        <f t="shared" si="7"/>
        <v>0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86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38">
        <v>13</v>
      </c>
      <c r="B21" s="138" t="s">
        <v>109</v>
      </c>
      <c r="C21" s="168" t="s">
        <v>110</v>
      </c>
      <c r="D21" s="143" t="s">
        <v>85</v>
      </c>
      <c r="E21" s="146">
        <v>1</v>
      </c>
      <c r="F21" s="147">
        <f t="shared" si="0"/>
        <v>0</v>
      </c>
      <c r="G21" s="148">
        <f t="shared" si="1"/>
        <v>0</v>
      </c>
      <c r="H21" s="148"/>
      <c r="I21" s="148">
        <f t="shared" si="2"/>
        <v>0</v>
      </c>
      <c r="J21" s="148"/>
      <c r="K21" s="148">
        <f t="shared" si="3"/>
        <v>0</v>
      </c>
      <c r="L21" s="148">
        <v>0</v>
      </c>
      <c r="M21" s="148">
        <f t="shared" si="4"/>
        <v>0</v>
      </c>
      <c r="N21" s="144">
        <v>0</v>
      </c>
      <c r="O21" s="144">
        <f t="shared" si="5"/>
        <v>0</v>
      </c>
      <c r="P21" s="144">
        <v>0</v>
      </c>
      <c r="Q21" s="144">
        <f t="shared" si="6"/>
        <v>0</v>
      </c>
      <c r="R21" s="144"/>
      <c r="S21" s="144"/>
      <c r="T21" s="145">
        <v>0</v>
      </c>
      <c r="U21" s="144">
        <f t="shared" si="7"/>
        <v>0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86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57">
        <v>14</v>
      </c>
      <c r="B22" s="157" t="s">
        <v>111</v>
      </c>
      <c r="C22" s="169" t="s">
        <v>112</v>
      </c>
      <c r="D22" s="158" t="s">
        <v>85</v>
      </c>
      <c r="E22" s="159">
        <v>1</v>
      </c>
      <c r="F22" s="160">
        <f t="shared" si="0"/>
        <v>0</v>
      </c>
      <c r="G22" s="161">
        <f t="shared" si="1"/>
        <v>0</v>
      </c>
      <c r="H22" s="161"/>
      <c r="I22" s="161">
        <f t="shared" si="2"/>
        <v>0</v>
      </c>
      <c r="J22" s="161"/>
      <c r="K22" s="161">
        <f t="shared" si="3"/>
        <v>0</v>
      </c>
      <c r="L22" s="161">
        <v>0</v>
      </c>
      <c r="M22" s="161">
        <f t="shared" si="4"/>
        <v>0</v>
      </c>
      <c r="N22" s="162">
        <v>0</v>
      </c>
      <c r="O22" s="162">
        <f t="shared" si="5"/>
        <v>0</v>
      </c>
      <c r="P22" s="162">
        <v>0</v>
      </c>
      <c r="Q22" s="162">
        <f t="shared" si="6"/>
        <v>0</v>
      </c>
      <c r="R22" s="162"/>
      <c r="S22" s="162"/>
      <c r="T22" s="163">
        <v>0</v>
      </c>
      <c r="U22" s="162">
        <f t="shared" si="7"/>
        <v>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86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x14ac:dyDescent="0.2">
      <c r="A23" s="4"/>
      <c r="B23" s="5" t="s">
        <v>113</v>
      </c>
      <c r="C23" s="170" t="s">
        <v>113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AC23">
        <v>15</v>
      </c>
      <c r="AD23">
        <v>21</v>
      </c>
    </row>
    <row r="24" spans="1:60" x14ac:dyDescent="0.2">
      <c r="A24" s="164"/>
      <c r="B24" s="165" t="s">
        <v>28</v>
      </c>
      <c r="C24" s="171" t="s">
        <v>113</v>
      </c>
      <c r="D24" s="166"/>
      <c r="E24" s="166"/>
      <c r="F24" s="166"/>
      <c r="G24" s="167">
        <f>G8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AC24">
        <f>SUMIF(L7:L22,AC23,G7:G22)</f>
        <v>0</v>
      </c>
      <c r="AD24">
        <f>SUMIF(L7:L22,AD23,G7:G22)</f>
        <v>0</v>
      </c>
      <c r="AE24" t="s">
        <v>114</v>
      </c>
    </row>
    <row r="25" spans="1:60" x14ac:dyDescent="0.2">
      <c r="A25" s="4"/>
      <c r="B25" s="5" t="s">
        <v>113</v>
      </c>
      <c r="C25" s="170" t="s">
        <v>113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60" x14ac:dyDescent="0.2">
      <c r="A26" s="4"/>
      <c r="B26" s="5" t="s">
        <v>113</v>
      </c>
      <c r="C26" s="170" t="s">
        <v>113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60" x14ac:dyDescent="0.2">
      <c r="A27" s="227" t="s">
        <v>115</v>
      </c>
      <c r="B27" s="227"/>
      <c r="C27" s="2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60" x14ac:dyDescent="0.2">
      <c r="A28" s="229"/>
      <c r="B28" s="230"/>
      <c r="C28" s="231"/>
      <c r="D28" s="230"/>
      <c r="E28" s="230"/>
      <c r="F28" s="230"/>
      <c r="G28" s="23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AE28" t="s">
        <v>116</v>
      </c>
    </row>
    <row r="29" spans="1:60" x14ac:dyDescent="0.2">
      <c r="A29" s="233"/>
      <c r="B29" s="234"/>
      <c r="C29" s="235"/>
      <c r="D29" s="234"/>
      <c r="E29" s="234"/>
      <c r="F29" s="234"/>
      <c r="G29" s="23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60" x14ac:dyDescent="0.2">
      <c r="A30" s="233"/>
      <c r="B30" s="234"/>
      <c r="C30" s="235"/>
      <c r="D30" s="234"/>
      <c r="E30" s="234"/>
      <c r="F30" s="234"/>
      <c r="G30" s="23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60" x14ac:dyDescent="0.2">
      <c r="A31" s="233"/>
      <c r="B31" s="234"/>
      <c r="C31" s="235"/>
      <c r="D31" s="234"/>
      <c r="E31" s="234"/>
      <c r="F31" s="234"/>
      <c r="G31" s="23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60" x14ac:dyDescent="0.2">
      <c r="A32" s="237"/>
      <c r="B32" s="238"/>
      <c r="C32" s="239"/>
      <c r="D32" s="238"/>
      <c r="E32" s="238"/>
      <c r="F32" s="238"/>
      <c r="G32" s="2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31" x14ac:dyDescent="0.2">
      <c r="A33" s="4"/>
      <c r="B33" s="5" t="s">
        <v>113</v>
      </c>
      <c r="C33" s="170" t="s">
        <v>113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31" x14ac:dyDescent="0.2">
      <c r="C34" s="172"/>
      <c r="AE34" t="s">
        <v>117</v>
      </c>
    </row>
  </sheetData>
  <mergeCells count="6">
    <mergeCell ref="A28:G32"/>
    <mergeCell ref="A1:G1"/>
    <mergeCell ref="C2:G2"/>
    <mergeCell ref="C3:G3"/>
    <mergeCell ref="C4:G4"/>
    <mergeCell ref="A27:C27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Michael</cp:lastModifiedBy>
  <cp:lastPrinted>2014-02-28T09:52:57Z</cp:lastPrinted>
  <dcterms:created xsi:type="dcterms:W3CDTF">2009-04-08T07:15:50Z</dcterms:created>
  <dcterms:modified xsi:type="dcterms:W3CDTF">2023-01-26T10:07:38Z</dcterms:modified>
</cp:coreProperties>
</file>