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1 VP2" sheetId="2" r:id="rId2"/>
    <sheet name="SO 10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<sst xmlns="http://schemas.openxmlformats.org/spreadsheetml/2006/main" count="1142" uniqueCount="375">
  <si>
    <t>Firma: Firma</t>
  </si>
  <si>
    <t>Rekapitulace ceny</t>
  </si>
  <si>
    <t>Stavba: 220404/1 - PŘÍJEZDOVÁ KOMUNIKACE DEK VESECKO - TURNOV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</si>
  <si>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</si>
  <si>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</si>
  <si>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</si>
  <si>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</si>
  <si>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</si>
  <si>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</si>
  <si>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</si>
  <si>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</si>
  <si>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</si>
  <si>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</si>
  <si>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</si>
  <si>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</si>
  <si>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220404/1</t>
  </si>
  <si>
    <t>PŘÍJEZDOVÁ KOMUNIKACE DEK VESECKO - TURNOV</t>
  </si>
  <si>
    <t>O</t>
  </si>
  <si>
    <t>Rozpočet:</t>
  </si>
  <si>
    <t>0,00</t>
  </si>
  <si>
    <t>15,00</t>
  </si>
  <si>
    <t>21,00</t>
  </si>
  <si>
    <t>3</t>
  </si>
  <si>
    <t>2</t>
  </si>
  <si>
    <t>1 VP2</t>
  </si>
  <si>
    <t>KANALIZACE DEŠŤOVÁ SO 310-2 VPUSTI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</si>
  <si>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</si>
  <si>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</si>
  <si>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</si>
  <si>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</si>
  <si>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</si>
  <si>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</si>
  <si>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</si>
  <si>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</si>
  <si>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</si>
  <si>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</si>
  <si>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</si>
  <si>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</si>
  <si>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</si>
  <si>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</si>
  <si>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</si>
  <si>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</si>
  <si>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</si>
  <si>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</si>
  <si>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</si>
  <si>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</si>
  <si>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132151256</t>
  </si>
  <si>
    <t/>
  </si>
  <si>
    <t>Hloubení rýh nezapažených š do 2000 mm v hornině třídy těžitelnosti I skupiny 1 a 2 objem do 5000 m3 strojně</t>
  </si>
  <si>
    <t>M3</t>
  </si>
  <si>
    <t>PP</t>
  </si>
  <si>
    <t>VV</t>
  </si>
  <si>
    <t>"komunikaceDEK" 31,2*0,7*1,65 
"hornina 2 40%" 36,036*0,4</t>
  </si>
  <si>
    <t>TS</t>
  </si>
  <si>
    <t>132251256</t>
  </si>
  <si>
    <t>Hloubení rýh nezapažených š do 2000 mm v hornině třídy těžitelnosti I skupiny 3 objem do 5000 m3 strojně</t>
  </si>
  <si>
    <t>"komunikaceDEK" 31,2*0,7*1,65 
"hornina 3 60%" 36,036*0,6</t>
  </si>
  <si>
    <t>151102101</t>
  </si>
  <si>
    <t>Zřízení příložného pažení a rozepření stěn rýh do 20 m2 hl do 2 m při překopech inženýrských sítí</t>
  </si>
  <si>
    <t>M2</t>
  </si>
  <si>
    <t>"komunikace DEK" 31,2*1,65*2</t>
  </si>
  <si>
    <t>151102111</t>
  </si>
  <si>
    <t>Odstranění příložného pažení a rozepření stěn rýh do 20 m2 hl do 2 m při překopech inženýrských sítí</t>
  </si>
  <si>
    <t>162251102</t>
  </si>
  <si>
    <t>Vodorovné přemístění přes 20 do 50 m výkopku/sypaniny z horniny třídy těžitelnosti I skupiny 1 až 3 - přesun hmot pro sypké materiály</t>
  </si>
  <si>
    <t>3,279+9,837+22,92</t>
  </si>
  <si>
    <t>162751117</t>
  </si>
  <si>
    <t>Vodorovné přemístění na skládku zhotovitele výkopku/sypaniny z horniny třídy těžitelnosti I skupiny 1 až 3</t>
  </si>
  <si>
    <t>14,414+21,622</t>
  </si>
  <si>
    <t>7</t>
  </si>
  <si>
    <t>171201231</t>
  </si>
  <si>
    <t>Poplatek za uložení zeminy a kamení na recyklační skládce (skládkovné) kód odpadu 17 05 04</t>
  </si>
  <si>
    <t>T</t>
  </si>
  <si>
    <t>36,036*2</t>
  </si>
  <si>
    <t>8</t>
  </si>
  <si>
    <t>171251201</t>
  </si>
  <si>
    <t>Uložení sypaniny na skládky nebo meziskládky</t>
  </si>
  <si>
    <t>174151101</t>
  </si>
  <si>
    <t>Zásyp jam, šachet rýh nebo kolem objektů sypaninou se zhutněním</t>
  </si>
  <si>
    <t>14,414+21,622-3,279-9,837</t>
  </si>
  <si>
    <t>58331200</t>
  </si>
  <si>
    <t>štěrkopísek netříděný</t>
  </si>
  <si>
    <t>22,92*2</t>
  </si>
  <si>
    <t>11</t>
  </si>
  <si>
    <t>175111101</t>
  </si>
  <si>
    <t>Obsypání potrubí ručně sypaninou bez prohození, uloženou do 3 m</t>
  </si>
  <si>
    <t>"POTRUBÍ DEK" 31,23*0,7*0,45</t>
  </si>
  <si>
    <t>12</t>
  </si>
  <si>
    <t>9,837*2</t>
  </si>
  <si>
    <t>Vodorovné konstrukce</t>
  </si>
  <si>
    <t>13</t>
  </si>
  <si>
    <t>451573111</t>
  </si>
  <si>
    <t>Lože pod potrubí otevřený výkop ze štěrkopísku</t>
  </si>
  <si>
    <t>"POTRUBÍ DEK" 31,23*0,7*0,15</t>
  </si>
  <si>
    <t>Trubní vedení</t>
  </si>
  <si>
    <t>14</t>
  </si>
  <si>
    <t>871313121</t>
  </si>
  <si>
    <t>Montáž kanalizačního potrubí z PVC těsněné gumovým kroužkem otevřený výkop sklon do 20 % DN 160</t>
  </si>
  <si>
    <t>M</t>
  </si>
  <si>
    <t>"komunikace DEK" 7,8+1+7,7+1+8,2+1+4,5</t>
  </si>
  <si>
    <t>15</t>
  </si>
  <si>
    <t>28611173</t>
  </si>
  <si>
    <t>trubka kanalizační PVC DN 160 SN12</t>
  </si>
  <si>
    <t>16</t>
  </si>
  <si>
    <t>877315211</t>
  </si>
  <si>
    <t>Montáž tvarovek z tvrdého PVC-systém KG nebo z polypropylenu-systém KG 2000 jednoosé DN 160</t>
  </si>
  <si>
    <t>KUS</t>
  </si>
  <si>
    <t>17</t>
  </si>
  <si>
    <t>28611359</t>
  </si>
  <si>
    <t>koleno kanalizace PVC KG 160x15°</t>
  </si>
  <si>
    <t>"DEK"4</t>
  </si>
  <si>
    <t>18</t>
  </si>
  <si>
    <t>895941343</t>
  </si>
  <si>
    <t>Osazení vpusti uliční DN 500 z betonových dílců dno vysoké s kalištěm</t>
  </si>
  <si>
    <t>19</t>
  </si>
  <si>
    <t>59224470</t>
  </si>
  <si>
    <t>vpusť uliční DN 500 kaliště vysoké 500/525x65mm</t>
  </si>
  <si>
    <t>20</t>
  </si>
  <si>
    <t>895941351</t>
  </si>
  <si>
    <t>Osazení vpusti uliční DN 500 z betonových dílců skruž horní</t>
  </si>
  <si>
    <t>21</t>
  </si>
  <si>
    <t>59224460</t>
  </si>
  <si>
    <t>vpusť uliční DN 500 betonová 500x190x65mm čtvercový poklop</t>
  </si>
  <si>
    <t>22</t>
  </si>
  <si>
    <t>59223821</t>
  </si>
  <si>
    <t>vpusť uliční prstenec betonový 180x660x100mm</t>
  </si>
  <si>
    <t>23</t>
  </si>
  <si>
    <t>895941361</t>
  </si>
  <si>
    <t>Osazení vpusti uliční DN 500 z betonových dílců skruž středová 290 mm</t>
  </si>
  <si>
    <t>24</t>
  </si>
  <si>
    <t>59224461</t>
  </si>
  <si>
    <t>vpusť uliční DN 500 skruž průběžná nízká betonová 500/290x65mm</t>
  </si>
  <si>
    <t>25</t>
  </si>
  <si>
    <t>899204112</t>
  </si>
  <si>
    <t>Osazení mříží litinových včetně rámů a košů na bahno pro třídu zatížení D400, E600</t>
  </si>
  <si>
    <t>26</t>
  </si>
  <si>
    <t>KSI.UA4</t>
  </si>
  <si>
    <t>Betonová uliční vpusť, koš kalový, A4 vysoký v.600 pro 500x500</t>
  </si>
  <si>
    <t>27</t>
  </si>
  <si>
    <t>KSI.KM05</t>
  </si>
  <si>
    <t>Vtoková mříž Standard, 500x500, rám litinový v.160mm, D 400 rovná š.35mm</t>
  </si>
  <si>
    <t>28</t>
  </si>
  <si>
    <t>VS.4951</t>
  </si>
  <si>
    <t>Obrubníková vpusť stružková Nisa B125/C250</t>
  </si>
  <si>
    <t>998</t>
  </si>
  <si>
    <t>Přesun hmot</t>
  </si>
  <si>
    <t>29</t>
  </si>
  <si>
    <t>998276101</t>
  </si>
  <si>
    <t>Přesun hmot pro trubní vedení z trub z plastických hmot otevřený výkop</t>
  </si>
  <si>
    <t>SO 100</t>
  </si>
  <si>
    <t>Komunikace</t>
  </si>
  <si>
    <t>Všeobecné konstrukce a práce</t>
  </si>
  <si>
    <t>014112</t>
  </si>
  <si>
    <t>POPLATKY ZA SKLÁDKU TYP S-IO (INERTNÍ ODPAD)</t>
  </si>
  <si>
    <t>odvoz výkopku z pol. 123938 a 132938 - bude upřesněno dle skutečnosti, pokud výkopek nebude použit na zemní těleso - pol. 17180</t>
  </si>
  <si>
    <t>(82,6+56,75)*1,9=264,765 [A]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</si>
  <si>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</si>
  <si>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</si>
  <si>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</si>
  <si>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frézovaného asfaltu z položky 113728</t>
  </si>
  <si>
    <t>5,3*1,3=6,890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</si>
  <si>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</si>
  <si>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</si>
  <si>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</si>
  <si>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</si>
  <si>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</si>
  <si>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1=1,000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</si>
  <si>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</si>
  <si>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</si>
  <si>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</si>
  <si>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</si>
  <si>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</si>
  <si>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</si>
  <si>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</si>
  <si>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</si>
  <si>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</si>
  <si>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</si>
  <si>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</si>
  <si>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</si>
  <si>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</si>
  <si>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</si>
  <si>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</si>
  <si>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</si>
  <si>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</si>
  <si>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</si>
  <si>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</si>
  <si>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</si>
  <si>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113728</t>
  </si>
  <si>
    <t>FRÉZOVÁNÍ ZPEVNĚNÝCH PLOCH ASFALTOVÝCH, ODVOZ DO 20KM</t>
  </si>
  <si>
    <t>frézování do hl. 100 mm - odstranění asfaltu v napojení na stávající komunikace v průmyslovém areálu</t>
  </si>
  <si>
    <t>(53)*0,1=5,300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</si>
  <si>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</si>
  <si>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</si>
  <si>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</si>
  <si>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Sejmutí ornice a její uskladnění na deponii stavby pro pozdější opětovné rozprostření. Předpokládaná tl. sejmutí ornice je 150 mm, bude upřesněno při stavbě během provádění</t>
  </si>
  <si>
    <t>1965*0,15=294,750 [A]</t>
  </si>
  <si>
    <t>položka zahrnuje sejmutí ornice bez ohledu na tloušťku vrstvy a její vodorovnou dopravu  
nezahrnuje uložení na trvalou skládku</t>
  </si>
  <si>
    <t>123838</t>
  </si>
  <si>
    <t>ODKOP PRO SPOD STAVBU SILNIC A ŽELEZNIC TŘ. II, ODVOZ DO 20KM</t>
  </si>
  <si>
    <t>Výkopek pro vytvoření pláně a zemích těles. Výkopek bude odvezen na skládku - nevhodná zemina</t>
  </si>
  <si>
    <t>82,6=82,600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</si>
  <si>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</si>
  <si>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132838</t>
  </si>
  <si>
    <t>HLOUBENÍ RÝH ŠÍŘ DO 2M PAŽ I NEPAŽ TŘ. II, ODVOZ DO 20KM</t>
  </si>
  <si>
    <t>rýha pro drenáž</t>
  </si>
  <si>
    <t>(0,5*0,5)*(120+107)=56,750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</si>
  <si>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</si>
  <si>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173103</t>
  </si>
  <si>
    <t>ZEMNÍ KRAJNICE A DOSYPÁVKY SE ZHUT DO 100% PS</t>
  </si>
  <si>
    <t>dosypávky podél vnějších betonových obrub ze zeminy vhodné k násypu</t>
  </si>
  <si>
    <t>(120+107)*0,2=45,400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</si>
  <si>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</si>
  <si>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</si>
  <si>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</si>
  <si>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drenáží, viz výkr. D.1.3</t>
  </si>
  <si>
    <t>zásyp rýhy pro uložení drenáže:(0,5*0,5)*(120+107)=56,750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</si>
  <si>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</si>
  <si>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</si>
  <si>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</si>
  <si>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úprava pláně včetně vyrovnání výškových rozdílů. Míru zhutnění určuje projekt - viz. výkr. D.1.3. Včetně hutnících zkoušek v počtu 5</t>
  </si>
  <si>
    <t>vozovka: 955=955,000 [A] 
přídlažba : (54)=54,000 [B] 
chodník : (212+3,28)=215,280 [C] 
Celkem: A+B+C=1 224,280 [D]</t>
  </si>
  <si>
    <t>položka zahrnuje úpravu pláně včetně vyrovnání výškových rozdílů. Míru zhutnění určuje projekt.</t>
  </si>
  <si>
    <t>18230</t>
  </si>
  <si>
    <t>ROZPROSTŘENÍ ORNICE V ROVINĚ</t>
  </si>
  <si>
    <t>rozprostření sejmuté ornice podél zpevněných ploch ve vyznačeném rozsahu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</si>
  <si>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</si>
  <si>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</si>
  <si>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</si>
  <si>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založení trávníku na zemních tělesech</t>
  </si>
  <si>
    <t>205=205,000 [A]</t>
  </si>
  <si>
    <t>Zahrnuje dodání předepsané travní směsi, její výsev na ornici, zalévání, první pokosení, to vše bez ohledu na sklon terénu</t>
  </si>
  <si>
    <t>47</t>
  </si>
  <si>
    <t>17180</t>
  </si>
  <si>
    <t>ULOŽENÍ SYPANINY DO NÁSYPŮ Z NAKUPOVANÝCH MATERIÁLŮ</t>
  </si>
  <si>
    <t>násypová tělesa ze zeminy vhodné k násypu, včetně hutnění po vrstvách max. 0,25 m</t>
  </si>
  <si>
    <t>419,21=419,210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</si>
  <si>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</si>
  <si>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</si>
  <si>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28997</t>
  </si>
  <si>
    <t>OPLÁŠTĚNÍ (ZPEVNĚNÍ) Z GEOTEXTILIE A GEOMŘÍŽOVIN</t>
  </si>
  <si>
    <t>netkaná geotextilie 200 g/m2 - opláštění drenážní rýhy</t>
  </si>
  <si>
    <t>(0,5+0,5+0,5)*(120+107)=340,500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</si>
  <si>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</si>
  <si>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netkaná geotextilie 200g/m2 - použití pouze se souhlasem TDI, investora a projektanta v případě neúnosné pláně po provedení stabilizace vápněním.</t>
  </si>
  <si>
    <t>56220</t>
  </si>
  <si>
    <t>VOZOVKOVÉ VRSTVY Z MATERIÁLŮ STABIL VÁPNEM</t>
  </si>
  <si>
    <t>Stabilizace pláně vápněním do hl. 0,5 m, včetně všech souvisejících prací. Vápnění po vrstvách max 0,25 m</t>
  </si>
  <si>
    <t>vozovka: 955=955,000 [A] 
přídlažba : (54)=54,000 [B] 
chodník : (212+3,28)=215,280 [C] 
Celkem: (A+B+C)*0,5=612,140 [D]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</si>
  <si>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</si>
  <si>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</si>
  <si>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</si>
  <si>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konstrukční plochy zpevněných ploch, frakce 0-63</t>
  </si>
  <si>
    <t>vozovka: 955*0,2=191,000 [A] 
přídlažba : (54)*0,2=10,800 [B] 
chodník : (212+3,28)*0,2=43,056 [C] 
Celkem: (A+B+C)*1,1=269,342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</si>
  <si>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</si>
  <si>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572133</t>
  </si>
  <si>
    <t>INFILTRAČNÍ POSTŘIK Z EMULZE DO 1,5KG/M2</t>
  </si>
  <si>
    <t>infiltrační postřik PI-E 0,60-1,30 kg/m3 mezi vrstvu ACP11+ a štěrkodrť</t>
  </si>
  <si>
    <t>vozovka: (955)*1,05=1 002,750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</si>
  <si>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</si>
  <si>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</si>
  <si>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</si>
  <si>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spojovací postřik PS-E 0,20-0,30 kg/m2 mezi ACO 11 a ACP 16+</t>
  </si>
  <si>
    <t>vozovka: (955)*1,03=983,650 [A]</t>
  </si>
  <si>
    <t>574A03</t>
  </si>
  <si>
    <t>ASFALTOVÝ BETON PRO OBRUSNÉ VRSTVY ACO 11</t>
  </si>
  <si>
    <t>Kryt asfaltové vozovky v tl. 40 mm</t>
  </si>
  <si>
    <t>vozovka: (955)*0,04*1,03=39,346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</si>
  <si>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</si>
  <si>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</si>
  <si>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</si>
  <si>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podkladní asfaltová vrstva vozovky v tl. 70 mm</t>
  </si>
  <si>
    <t>vozovka: (955)*0,07*1,08=72,198 [A]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</si>
  <si>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</si>
  <si>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</si>
  <si>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</si>
  <si>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212=212,000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</si>
  <si>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</si>
  <si>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dlažba bez zkosených okrajů - lem 30 cm kolem varovného pásu chodníku</t>
  </si>
  <si>
    <t>2,57=2,570 [A]</t>
  </si>
  <si>
    <t>58261A</t>
  </si>
  <si>
    <t>KRYTY Z BETON DLAŽDIC SE ZÁMKEM BAREV RELIÉF TL 60MM DO LOŽE Z KAM</t>
  </si>
  <si>
    <t>dlažba s vnímatelným nášlapem - varovný pásy v chodníku, do lože z drceného kameniva tl. 40 mm fr 4/8, barva černá</t>
  </si>
  <si>
    <t>3,28=3,280 [A]</t>
  </si>
  <si>
    <t>44</t>
  </si>
  <si>
    <t>56140</t>
  </si>
  <si>
    <t>KAMENIVO ZPEVNĚNÉ CEMENTEM</t>
  </si>
  <si>
    <t>vrstva SCC 8/10 tl. 130 mm</t>
  </si>
  <si>
    <t>vozovka: 955*0,13=124,150 [A] 
přídlažba : (54)*0,13=7,020 [B] 
Celkem: (A+B)*1,07=140,352 [C]</t>
  </si>
  <si>
    <t>48</t>
  </si>
  <si>
    <t>58222</t>
  </si>
  <si>
    <t>DLÁŽDĚNÉ KRYTY Z DROBNÝCH KOSTEK DO LOŽE Z MC</t>
  </si>
  <si>
    <t>žulová přídlařba kostky vel. 8/10, do lože tl. 50 mm</t>
  </si>
  <si>
    <t>54=54,000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</si>
  <si>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</si>
  <si>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Potrubí</t>
  </si>
  <si>
    <t>31</t>
  </si>
  <si>
    <t>875272</t>
  </si>
  <si>
    <t>POTRUBÍ DREN Z TRUB PLAST (I FLEXIBIL) DN DO 100MM DĚROVANÝCH</t>
  </si>
  <si>
    <t>děrovaná plastová drenáž DN 100</t>
  </si>
  <si>
    <t>(120+107)=227,000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</si>
  <si>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</si>
  <si>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50</t>
  </si>
  <si>
    <t>87433</t>
  </si>
  <si>
    <t>POTRUBÍ Z TRUB PLASTOVÝCH ODPADNÍCH DN DO 150MM</t>
  </si>
  <si>
    <t>přípojka žlabu, včetně napojení. výkopu, obsypu a všech souvisejícíh prací, napojení vrtem do potrubí dešťové kanalizace</t>
  </si>
  <si>
    <t>2=2,000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</si>
  <si>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</si>
  <si>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51</t>
  </si>
  <si>
    <t>89921</t>
  </si>
  <si>
    <t>VÝŠKOVÁ ÚPRAVA POKLOPŮ</t>
  </si>
  <si>
    <t>výšková úprava šachet</t>
  </si>
  <si>
    <t>splašková kanalizace: 1+1+1+1+1+1+1+1=8,000 [B] 
děšťová kanalizace: 1+1+1+1=4,000 [C] 
Celkem: B+C=12,000 [D]</t>
  </si>
  <si>
    <t>- položka výškové úpravy zahrnuje všechny nutné práce a materiály pro zvýšení nebo snížení zařízení (včetně nutné úpravy stávajícího povrchu vozovky nebo chodníku).</t>
  </si>
  <si>
    <t>52</t>
  </si>
  <si>
    <t>89911G</t>
  </si>
  <si>
    <t>LITINOVÝ POKLOP D400</t>
  </si>
  <si>
    <t>samonivelační poklop</t>
  </si>
  <si>
    <t>Položka zahrnuje dodávku a osazení předepsané mříže včetně rámu</t>
  </si>
  <si>
    <t>Ostatní konstrukce a práce</t>
  </si>
  <si>
    <t>33</t>
  </si>
  <si>
    <t>914121</t>
  </si>
  <si>
    <t>DOPRAVNÍ ZNAČKY ZÁKLADNÍ VELIKOSTI OCELOVÉ FÓLIE TŘ 1 - DODÁVKA A MONTÁŽ</t>
  </si>
  <si>
    <t>svislé dopravní značení, vč. sloupku a betonové patky C12/15, XF4, d=30 cm, hl, 1 m.</t>
  </si>
  <si>
    <t>P4: 2=2,000 [A]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</si>
  <si>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</si>
  <si>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</si>
  <si>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917211</t>
  </si>
  <si>
    <t>ZÁHONOVÉ OBRUBY Z BETONOVÝCH OBRUBNÍKŮ ŠÍŘ 50MM</t>
  </si>
  <si>
    <t>obrubníky 50/200/1000, nášlap 60 mm vč. betonového lože s opěrkou</t>
  </si>
  <si>
    <t>15,74+51,31+46,79=113,840 [A]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</si>
  <si>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</si>
  <si>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</si>
  <si>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</si>
  <si>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</si>
  <si>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</si>
  <si>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3,1+2,4+2=7,500 [A]</t>
  </si>
  <si>
    <t>39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</si>
  <si>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</si>
  <si>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levý:1=1,000 [B] 
přechodový pravý: 2=2,000 [D] 
Celkem: B+D=3,000 [E]</t>
  </si>
  <si>
    <t>40</t>
  </si>
  <si>
    <t>silniční obrubník 150/250/1000 do betonového lože s opěrkou min. tl. 100 mm, včetně řezání, bet. lože dle platných ČSN a všech souvisejících prací, osazení 80 mm nad povrch stávající vozovky</t>
  </si>
  <si>
    <t>17,08+46,83+42,21+94,51+18,07=218,700 [A]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</si>
  <si>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</si>
  <si>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</si>
  <si>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</si>
  <si>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</si>
  <si>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17,48=17,480 [A] 
řezání podél obrub: 7,810+3+215,110+113,55=339,470 [B] 
Celkem: A+B=356,950 [C]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</si>
  <si>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</si>
  <si>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</si>
  <si>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</si>
  <si>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</si>
  <si>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</si>
  <si>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</si>
  <si>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45</t>
  </si>
  <si>
    <t>915111</t>
  </si>
  <si>
    <t>VODOROVNÉ DOPRAVNÍ ZNAČENÍ BARVOU HLADKÉ - DODÁVKA A POKLÁDKA</t>
  </si>
  <si>
    <t>značení V4 - vodící proužek</t>
  </si>
  <si>
    <t>V4: ((23,2+121,78)+(118,57+19,25))*0,125=35,350 [A]</t>
  </si>
  <si>
    <t>položka zahrnuje: 
- dodání a pokládku nátěrového materiálu (měří se pouze natíraná plocha) 
- předznačení a reflexní úpravu</t>
  </si>
  <si>
    <t>46</t>
  </si>
  <si>
    <t>91772</t>
  </si>
  <si>
    <t>OBRUBA Z DLAŽEBNÍCH KOSTEK DROBNÝCH</t>
  </si>
  <si>
    <t>jednořádek z obruby 8/10 - mezi asfaltovou vozovkou a přídlažbou</t>
  </si>
  <si>
    <t>18,86+94,69+0,5=114,050 [A]</t>
  </si>
  <si>
    <t>Položka zahrnuje:  
dodání a pokládku jedné řady dlažebních kostek o rozměrech předepsaných zadávací dokumentací  
betonové lože i boční betonovou opěrku.</t>
  </si>
  <si>
    <t>49</t>
  </si>
  <si>
    <t>93541</t>
  </si>
  <si>
    <t>ŽLABY Z DÍLCŮ Z POLYMERBETONU SVĚTLÉ ŠÍŘKY DO 100MM VČETNĚ MŘÍŽÍ</t>
  </si>
  <si>
    <t>Žlab z litinovou mříží pro zatížení D400</t>
  </si>
  <si>
    <t>16=16,000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</si>
  <si>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</si>
  <si>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SO 400</t>
  </si>
  <si>
    <t>VEŘEJNÉ OSVĚTLENÍ</t>
  </si>
  <si>
    <t>000</t>
  </si>
  <si>
    <t>přiložený samostatný rozpočet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</si>
</sst>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'1 VP2'!I3</f>
      </c>
      <c s="21">
        <f>'1 VP2'!O2</f>
      </c>
      <c s="21">
        <f>C10+D10</f>
      </c>
    </row>
    <row r="11" spans="1:5" ht="12.75" customHeight="1">
      <c r="A11" s="20" t="s">
        <v>149</v>
      </c>
      <c s="20" t="s">
        <v>150</v>
      </c>
      <c s="21">
        <f>'SO 100'!I3</f>
      </c>
      <c s="21">
        <f>'SO 100'!O2</f>
      </c>
      <c s="21">
        <f>C11+D11</f>
      </c>
    </row>
    <row r="12" spans="1:5" ht="12.75" customHeight="1">
      <c r="A12" s="20" t="s">
        <v>371</v>
      </c>
      <c s="20" t="s">
        <v>372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0+O8+O57+O62+O123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0+I8+I57+I62+I123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14.414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2.75">
      <c r="A12" t="s">
        <v>53</v>
      </c>
      <c r="E12" s="35" t="s">
        <v>47</v>
      </c>
    </row>
    <row r="13" spans="1:16" ht="25.5">
      <c r="A13" s="25" t="s">
        <v>45</v>
      </c>
      <c s="29" t="s">
        <v>23</v>
      </c>
      <c s="29" t="s">
        <v>54</v>
      </c>
      <c s="25" t="s">
        <v>47</v>
      </c>
      <c s="30" t="s">
        <v>55</v>
      </c>
      <c s="31" t="s">
        <v>49</v>
      </c>
      <c s="32">
        <v>21.622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6" t="s">
        <v>51</v>
      </c>
      <c r="E15" s="37" t="s">
        <v>56</v>
      </c>
    </row>
    <row r="16" spans="1:5" ht="12.75">
      <c r="A16" t="s">
        <v>53</v>
      </c>
      <c r="E16" s="35" t="s">
        <v>47</v>
      </c>
    </row>
    <row r="17" spans="1:16" ht="25.5">
      <c r="A17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59</v>
      </c>
      <c s="32">
        <v>102.96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51</v>
      </c>
      <c r="E19" s="37" t="s">
        <v>60</v>
      </c>
    </row>
    <row r="20" spans="1:5" ht="12.75">
      <c r="A20" t="s">
        <v>53</v>
      </c>
      <c r="E20" s="35" t="s">
        <v>47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59</v>
      </c>
      <c s="32">
        <v>102.96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47</v>
      </c>
    </row>
    <row r="24" spans="1:5" ht="12.75">
      <c r="A24" t="s">
        <v>53</v>
      </c>
      <c r="E24" s="35" t="s">
        <v>47</v>
      </c>
    </row>
    <row r="25" spans="1:16" ht="25.5">
      <c r="A25" s="25" t="s">
        <v>45</v>
      </c>
      <c s="29" t="s">
        <v>35</v>
      </c>
      <c s="29" t="s">
        <v>63</v>
      </c>
      <c s="25" t="s">
        <v>47</v>
      </c>
      <c s="30" t="s">
        <v>64</v>
      </c>
      <c s="31" t="s">
        <v>49</v>
      </c>
      <c s="32">
        <v>36.036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51</v>
      </c>
      <c r="E27" s="37" t="s">
        <v>65</v>
      </c>
    </row>
    <row r="28" spans="1:5" ht="12.75">
      <c r="A28" t="s">
        <v>53</v>
      </c>
      <c r="E28" s="35" t="s">
        <v>47</v>
      </c>
    </row>
    <row r="29" spans="1:16" ht="25.5">
      <c r="A29" s="25" t="s">
        <v>45</v>
      </c>
      <c s="29" t="s">
        <v>37</v>
      </c>
      <c s="29" t="s">
        <v>66</v>
      </c>
      <c s="25" t="s">
        <v>47</v>
      </c>
      <c s="30" t="s">
        <v>67</v>
      </c>
      <c s="31" t="s">
        <v>49</v>
      </c>
      <c s="32">
        <v>36.036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51</v>
      </c>
      <c r="E31" s="37" t="s">
        <v>68</v>
      </c>
    </row>
    <row r="32" spans="1:5" ht="12.75">
      <c r="A32" t="s">
        <v>53</v>
      </c>
      <c r="E32" s="35" t="s">
        <v>47</v>
      </c>
    </row>
    <row r="33" spans="1:16" ht="25.5">
      <c r="A33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72</v>
      </c>
      <c s="32">
        <v>72.072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73</v>
      </c>
    </row>
    <row r="36" spans="1:5" ht="12.75">
      <c r="A36" t="s">
        <v>53</v>
      </c>
      <c r="E36" s="35" t="s">
        <v>47</v>
      </c>
    </row>
    <row r="37" spans="1:16" ht="12.75">
      <c r="A37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49</v>
      </c>
      <c s="32">
        <v>36.036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47</v>
      </c>
    </row>
    <row r="41" spans="1:16" ht="12.75">
      <c r="A41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22.92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79</v>
      </c>
    </row>
    <row r="44" spans="1:5" ht="12.75">
      <c r="A44" t="s">
        <v>53</v>
      </c>
      <c r="E44" s="35" t="s">
        <v>47</v>
      </c>
    </row>
    <row r="45" spans="1:16" ht="12.75">
      <c r="A45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72</v>
      </c>
      <c s="32">
        <v>45.84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51</v>
      </c>
      <c r="E47" s="37" t="s">
        <v>82</v>
      </c>
    </row>
    <row r="48" spans="1:5" ht="12.75">
      <c r="A48" t="s">
        <v>53</v>
      </c>
      <c r="E48" s="35" t="s">
        <v>47</v>
      </c>
    </row>
    <row r="49" spans="1:16" ht="12.75">
      <c r="A49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49</v>
      </c>
      <c s="32">
        <v>9.837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51</v>
      </c>
      <c r="E51" s="37" t="s">
        <v>86</v>
      </c>
    </row>
    <row r="52" spans="1:5" ht="12.75">
      <c r="A52" t="s">
        <v>53</v>
      </c>
      <c r="E52" s="35" t="s">
        <v>47</v>
      </c>
    </row>
    <row r="53" spans="1:16" ht="12.75">
      <c r="A53" s="25" t="s">
        <v>45</v>
      </c>
      <c s="29" t="s">
        <v>87</v>
      </c>
      <c s="29" t="s">
        <v>80</v>
      </c>
      <c s="25" t="s">
        <v>29</v>
      </c>
      <c s="30" t="s">
        <v>81</v>
      </c>
      <c s="31" t="s">
        <v>72</v>
      </c>
      <c s="32">
        <v>19.674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47</v>
      </c>
    </row>
    <row r="55" spans="1:5" ht="12.75">
      <c r="A55" s="36" t="s">
        <v>51</v>
      </c>
      <c r="E55" s="37" t="s">
        <v>88</v>
      </c>
    </row>
    <row r="56" spans="1:5" ht="12.75">
      <c r="A56" t="s">
        <v>53</v>
      </c>
      <c r="E56" s="35" t="s">
        <v>47</v>
      </c>
    </row>
    <row r="57" spans="1:18" ht="12.75" customHeight="1">
      <c r="A57" s="6" t="s">
        <v>43</v>
      </c>
      <c s="6"/>
      <c s="39" t="s">
        <v>33</v>
      </c>
      <c s="6"/>
      <c s="27" t="s">
        <v>89</v>
      </c>
      <c s="6"/>
      <c s="6"/>
      <c s="6"/>
      <c s="40">
        <f>0+Q57</f>
      </c>
      <c r="O57">
        <f>0+R57</f>
      </c>
      <c r="Q57">
        <f>0+I58</f>
      </c>
      <c>
        <f>0+O58</f>
      </c>
    </row>
    <row r="58" spans="1:16" ht="12.75">
      <c r="A58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49</v>
      </c>
      <c s="32">
        <v>3.279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6" t="s">
        <v>51</v>
      </c>
      <c r="E60" s="37" t="s">
        <v>93</v>
      </c>
    </row>
    <row r="61" spans="1:5" ht="12.75">
      <c r="A61" t="s">
        <v>53</v>
      </c>
      <c r="E61" s="35" t="s">
        <v>47</v>
      </c>
    </row>
    <row r="62" spans="1:18" ht="12.75" customHeight="1">
      <c r="A62" s="6" t="s">
        <v>43</v>
      </c>
      <c s="6"/>
      <c s="39" t="s">
        <v>74</v>
      </c>
      <c s="6"/>
      <c s="27" t="s">
        <v>94</v>
      </c>
      <c s="6"/>
      <c s="6"/>
      <c s="6"/>
      <c s="40">
        <f>0+Q62</f>
      </c>
      <c r="O62">
        <f>0+R62</f>
      </c>
      <c r="Q62">
        <f>0+I63+I67+I71+I75+I79+I83+I87+I91+I95+I99+I103+I107+I111+I115+I119</f>
      </c>
      <c>
        <f>0+O63+O67+O71+O75+O79+O83+O87+O91+O95+O99+O103+O107+O111+O115+O119</f>
      </c>
    </row>
    <row r="63" spans="1:16" ht="25.5">
      <c r="A63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98</v>
      </c>
      <c s="32">
        <v>31.2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99</v>
      </c>
    </row>
    <row r="66" spans="1:5" ht="12.75">
      <c r="A66" t="s">
        <v>53</v>
      </c>
      <c r="E66" s="35" t="s">
        <v>47</v>
      </c>
    </row>
    <row r="67" spans="1:16" ht="12.75">
      <c r="A67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98</v>
      </c>
      <c s="32">
        <v>31.2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47</v>
      </c>
    </row>
    <row r="70" spans="1:5" ht="12.75">
      <c r="A70" t="s">
        <v>53</v>
      </c>
      <c r="E70" s="35" t="s">
        <v>47</v>
      </c>
    </row>
    <row r="71" spans="1:16" ht="25.5">
      <c r="A71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106</v>
      </c>
      <c s="32">
        <v>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12.75">
      <c r="A73" s="36" t="s">
        <v>51</v>
      </c>
      <c r="E73" s="37" t="s">
        <v>47</v>
      </c>
    </row>
    <row r="74" spans="1:5" ht="12.75">
      <c r="A74" t="s">
        <v>53</v>
      </c>
      <c r="E74" s="35" t="s">
        <v>47</v>
      </c>
    </row>
    <row r="75" spans="1:16" ht="12.75">
      <c r="A75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106</v>
      </c>
      <c s="32">
        <v>4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12.75">
      <c r="A77" s="36" t="s">
        <v>51</v>
      </c>
      <c r="E77" s="37" t="s">
        <v>110</v>
      </c>
    </row>
    <row r="78" spans="1:5" ht="12.75">
      <c r="A78" t="s">
        <v>53</v>
      </c>
      <c r="E78" s="35" t="s">
        <v>47</v>
      </c>
    </row>
    <row r="79" spans="1:16" ht="12.75">
      <c r="A79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106</v>
      </c>
      <c s="32">
        <v>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6" t="s">
        <v>51</v>
      </c>
      <c r="E81" s="37" t="s">
        <v>47</v>
      </c>
    </row>
    <row r="82" spans="1:5" ht="12.75">
      <c r="A82" t="s">
        <v>53</v>
      </c>
      <c r="E82" s="35" t="s">
        <v>47</v>
      </c>
    </row>
    <row r="83" spans="1:16" ht="12.75">
      <c r="A83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106</v>
      </c>
      <c s="32">
        <v>7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12.75">
      <c r="A85" s="36" t="s">
        <v>51</v>
      </c>
      <c r="E85" s="37" t="s">
        <v>47</v>
      </c>
    </row>
    <row r="86" spans="1:5" ht="12.75">
      <c r="A86" t="s">
        <v>53</v>
      </c>
      <c r="E86" s="35" t="s">
        <v>47</v>
      </c>
    </row>
    <row r="87" spans="1:16" ht="12.75">
      <c r="A87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106</v>
      </c>
      <c s="32">
        <v>7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12.75">
      <c r="A89" s="36" t="s">
        <v>51</v>
      </c>
      <c r="E89" s="37" t="s">
        <v>47</v>
      </c>
    </row>
    <row r="90" spans="1:5" ht="12.75">
      <c r="A90" t="s">
        <v>53</v>
      </c>
      <c r="E90" s="35" t="s">
        <v>47</v>
      </c>
    </row>
    <row r="91" spans="1:16" ht="12.75">
      <c r="A91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106</v>
      </c>
      <c s="32">
        <v>7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6" t="s">
        <v>51</v>
      </c>
      <c r="E93" s="37" t="s">
        <v>47</v>
      </c>
    </row>
    <row r="94" spans="1:5" ht="12.75">
      <c r="A94" t="s">
        <v>53</v>
      </c>
      <c r="E94" s="35" t="s">
        <v>47</v>
      </c>
    </row>
    <row r="95" spans="1:16" ht="12.75">
      <c r="A9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106</v>
      </c>
      <c s="32">
        <v>7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12.75">
      <c r="A97" s="36" t="s">
        <v>51</v>
      </c>
      <c r="E97" s="37" t="s">
        <v>47</v>
      </c>
    </row>
    <row r="98" spans="1:5" ht="12.75">
      <c r="A98" t="s">
        <v>53</v>
      </c>
      <c r="E98" s="35" t="s">
        <v>47</v>
      </c>
    </row>
    <row r="99" spans="1:16" ht="12.75">
      <c r="A99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106</v>
      </c>
      <c s="32">
        <v>7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12.75">
      <c r="A101" s="36" t="s">
        <v>51</v>
      </c>
      <c r="E101" s="37" t="s">
        <v>47</v>
      </c>
    </row>
    <row r="102" spans="1:5" ht="12.75">
      <c r="A102" t="s">
        <v>53</v>
      </c>
      <c r="E102" s="35" t="s">
        <v>47</v>
      </c>
    </row>
    <row r="103" spans="1:16" ht="12.75">
      <c r="A103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106</v>
      </c>
      <c s="32">
        <v>7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12.75">
      <c r="A105" s="36" t="s">
        <v>51</v>
      </c>
      <c r="E105" s="37" t="s">
        <v>47</v>
      </c>
    </row>
    <row r="106" spans="1:5" ht="12.75">
      <c r="A106" t="s">
        <v>53</v>
      </c>
      <c r="E106" s="35" t="s">
        <v>47</v>
      </c>
    </row>
    <row r="107" spans="1:16" ht="12.75">
      <c r="A107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106</v>
      </c>
      <c s="32">
        <v>7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12.75">
      <c r="A109" s="36" t="s">
        <v>51</v>
      </c>
      <c r="E109" s="37" t="s">
        <v>47</v>
      </c>
    </row>
    <row r="110" spans="1:5" ht="12.75">
      <c r="A110" t="s">
        <v>53</v>
      </c>
      <c r="E110" s="35" t="s">
        <v>47</v>
      </c>
    </row>
    <row r="111" spans="1:16" ht="12.75">
      <c r="A111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106</v>
      </c>
      <c s="32">
        <v>7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12.75">
      <c r="A113" s="36" t="s">
        <v>51</v>
      </c>
      <c r="E113" s="37" t="s">
        <v>47</v>
      </c>
    </row>
    <row r="114" spans="1:5" ht="12.75">
      <c r="A114" t="s">
        <v>53</v>
      </c>
      <c r="E114" s="35" t="s">
        <v>47</v>
      </c>
    </row>
    <row r="115" spans="1:16" ht="12.75">
      <c r="A115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106</v>
      </c>
      <c s="32">
        <v>3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12.75">
      <c r="A117" s="36" t="s">
        <v>51</v>
      </c>
      <c r="E117" s="37" t="s">
        <v>47</v>
      </c>
    </row>
    <row r="118" spans="1:5" ht="12.75">
      <c r="A118" t="s">
        <v>53</v>
      </c>
      <c r="E118" s="35" t="s">
        <v>47</v>
      </c>
    </row>
    <row r="119" spans="1:16" ht="12.75">
      <c r="A119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106</v>
      </c>
      <c s="32">
        <v>4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12.75">
      <c r="A121" s="36" t="s">
        <v>51</v>
      </c>
      <c r="E121" s="37" t="s">
        <v>47</v>
      </c>
    </row>
    <row r="122" spans="1:5" ht="12.75">
      <c r="A122" t="s">
        <v>53</v>
      </c>
      <c r="E122" s="35" t="s">
        <v>47</v>
      </c>
    </row>
    <row r="123" spans="1:18" ht="12.75" customHeight="1">
      <c r="A123" s="6" t="s">
        <v>43</v>
      </c>
      <c s="6"/>
      <c s="39" t="s">
        <v>144</v>
      </c>
      <c s="6"/>
      <c s="27" t="s">
        <v>145</v>
      </c>
      <c s="6"/>
      <c s="6"/>
      <c s="6"/>
      <c s="40">
        <f>0+Q123</f>
      </c>
      <c r="O123">
        <f>0+R123</f>
      </c>
      <c r="Q123">
        <f>0+I124</f>
      </c>
      <c>
        <f>0+O124</f>
      </c>
    </row>
    <row r="124" spans="1:16" ht="12.75">
      <c r="A124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72</v>
      </c>
      <c s="32">
        <v>7.166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47</v>
      </c>
    </row>
    <row r="126" spans="1:5" ht="12.75">
      <c r="A126" s="36" t="s">
        <v>51</v>
      </c>
      <c r="E126" s="37" t="s">
        <v>47</v>
      </c>
    </row>
    <row r="127" spans="1:5" ht="12.75">
      <c r="A127" t="s">
        <v>53</v>
      </c>
      <c r="E127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0+O8+O41+O82+O91+O136+O153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149</v>
      </c>
      <c s="41">
        <f>0+I8+I41+I82+I91+I136+I153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149</v>
      </c>
      <c s="6"/>
      <c s="18" t="s">
        <v>150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151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152</v>
      </c>
      <c s="25" t="s">
        <v>47</v>
      </c>
      <c s="30" t="s">
        <v>153</v>
      </c>
      <c s="31" t="s">
        <v>72</v>
      </c>
      <c s="32">
        <v>264.765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154</v>
      </c>
    </row>
    <row r="11" spans="1:5" ht="12.75">
      <c r="A11" s="36" t="s">
        <v>51</v>
      </c>
      <c r="E11" s="37" t="s">
        <v>155</v>
      </c>
    </row>
    <row r="12" spans="1:5" ht="25.5">
      <c r="A12" t="s">
        <v>53</v>
      </c>
      <c r="E12" s="35" t="s">
        <v>156</v>
      </c>
    </row>
    <row r="13" spans="1:16" ht="25.5">
      <c r="A13" s="25" t="s">
        <v>45</v>
      </c>
      <c s="29" t="s">
        <v>23</v>
      </c>
      <c s="29" t="s">
        <v>157</v>
      </c>
      <c s="25" t="s">
        <v>47</v>
      </c>
      <c s="30" t="s">
        <v>158</v>
      </c>
      <c s="31" t="s">
        <v>72</v>
      </c>
      <c s="32">
        <v>6.89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159</v>
      </c>
    </row>
    <row r="15" spans="1:5" ht="12.75">
      <c r="A15" s="36" t="s">
        <v>51</v>
      </c>
      <c r="E15" s="37" t="s">
        <v>160</v>
      </c>
    </row>
    <row r="16" spans="1:5" ht="140.25">
      <c r="A16" t="s">
        <v>53</v>
      </c>
      <c r="E16" s="35" t="s">
        <v>161</v>
      </c>
    </row>
    <row r="17" spans="1:16" ht="12.75">
      <c r="A17" s="25" t="s">
        <v>45</v>
      </c>
      <c s="29" t="s">
        <v>22</v>
      </c>
      <c s="29" t="s">
        <v>162</v>
      </c>
      <c s="25" t="s">
        <v>47</v>
      </c>
      <c s="30" t="s">
        <v>163</v>
      </c>
      <c s="31" t="s">
        <v>164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165</v>
      </c>
    </row>
    <row r="19" spans="1:5" ht="12.75">
      <c r="A19" s="36" t="s">
        <v>51</v>
      </c>
      <c r="E19" s="37" t="s">
        <v>166</v>
      </c>
    </row>
    <row r="20" spans="1:5" ht="12.75">
      <c r="A20" t="s">
        <v>53</v>
      </c>
      <c r="E20" s="35" t="s">
        <v>167</v>
      </c>
    </row>
    <row r="21" spans="1:16" ht="12.75">
      <c r="A21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164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63.75">
      <c r="A22" s="34" t="s">
        <v>50</v>
      </c>
      <c r="E22" s="35" t="s">
        <v>170</v>
      </c>
    </row>
    <row r="23" spans="1:5" ht="12.75">
      <c r="A23" s="36" t="s">
        <v>51</v>
      </c>
      <c r="E23" s="37" t="s">
        <v>166</v>
      </c>
    </row>
    <row r="24" spans="1:5" ht="38.25">
      <c r="A24" t="s">
        <v>53</v>
      </c>
      <c r="E24" s="35" t="s">
        <v>171</v>
      </c>
    </row>
    <row r="25" spans="1:16" ht="12.75">
      <c r="A25" s="25" t="s">
        <v>45</v>
      </c>
      <c s="29" t="s">
        <v>35</v>
      </c>
      <c s="29" t="s">
        <v>172</v>
      </c>
      <c s="25" t="s">
        <v>47</v>
      </c>
      <c s="30" t="s">
        <v>173</v>
      </c>
      <c s="31" t="s">
        <v>174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51">
      <c r="A26" s="34" t="s">
        <v>50</v>
      </c>
      <c r="E26" s="35" t="s">
        <v>175</v>
      </c>
    </row>
    <row r="27" spans="1:5" ht="12.75">
      <c r="A27" s="36" t="s">
        <v>51</v>
      </c>
      <c r="E27" s="37" t="s">
        <v>166</v>
      </c>
    </row>
    <row r="28" spans="1:5" ht="12.75">
      <c r="A28" t="s">
        <v>53</v>
      </c>
      <c r="E28" s="35" t="s">
        <v>176</v>
      </c>
    </row>
    <row r="29" spans="1:16" ht="12.75">
      <c r="A29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164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76.5">
      <c r="A30" s="34" t="s">
        <v>50</v>
      </c>
      <c r="E30" s="35" t="s">
        <v>179</v>
      </c>
    </row>
    <row r="31" spans="1:5" ht="12.75">
      <c r="A31" s="36" t="s">
        <v>51</v>
      </c>
      <c r="E31" s="37" t="s">
        <v>166</v>
      </c>
    </row>
    <row r="32" spans="1:5" ht="12.75">
      <c r="A32" t="s">
        <v>53</v>
      </c>
      <c r="E32" s="35" t="s">
        <v>176</v>
      </c>
    </row>
    <row r="33" spans="1:16" ht="12.75">
      <c r="A33" s="25" t="s">
        <v>45</v>
      </c>
      <c s="29" t="s">
        <v>69</v>
      </c>
      <c s="29" t="s">
        <v>180</v>
      </c>
      <c s="25" t="s">
        <v>47</v>
      </c>
      <c s="30" t="s">
        <v>181</v>
      </c>
      <c s="31" t="s">
        <v>164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182</v>
      </c>
    </row>
    <row r="35" spans="1:5" ht="12.75">
      <c r="A35" s="36" t="s">
        <v>51</v>
      </c>
      <c r="E35" s="37" t="s">
        <v>166</v>
      </c>
    </row>
    <row r="36" spans="1:5" ht="12.75">
      <c r="A36" t="s">
        <v>53</v>
      </c>
      <c r="E36" s="35" t="s">
        <v>176</v>
      </c>
    </row>
    <row r="37" spans="1:16" ht="12.75">
      <c r="A37" s="25" t="s">
        <v>45</v>
      </c>
      <c s="29" t="s">
        <v>74</v>
      </c>
      <c s="29" t="s">
        <v>183</v>
      </c>
      <c s="25" t="s">
        <v>47</v>
      </c>
      <c s="30" t="s">
        <v>184</v>
      </c>
      <c s="31" t="s">
        <v>164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02">
      <c r="A38" s="34" t="s">
        <v>50</v>
      </c>
      <c r="E38" s="35" t="s">
        <v>185</v>
      </c>
    </row>
    <row r="39" spans="1:5" ht="12.75">
      <c r="A39" s="36" t="s">
        <v>51</v>
      </c>
      <c r="E39" s="37" t="s">
        <v>166</v>
      </c>
    </row>
    <row r="40" spans="1:5" ht="12.75">
      <c r="A40" t="s">
        <v>53</v>
      </c>
      <c r="E40" s="35" t="s">
        <v>186</v>
      </c>
    </row>
    <row r="41" spans="1:18" ht="12.75" customHeight="1">
      <c r="A41" s="6" t="s">
        <v>43</v>
      </c>
      <c s="6"/>
      <c s="39" t="s">
        <v>29</v>
      </c>
      <c s="6"/>
      <c s="27" t="s">
        <v>44</v>
      </c>
      <c s="6"/>
      <c s="6"/>
      <c s="6"/>
      <c s="40">
        <f>0+Q41</f>
      </c>
      <c r="O41">
        <f>0+R41</f>
      </c>
      <c r="Q41">
        <f>0+I42+I46+I50+I54+I58+I62+I66+I70+I74+I78</f>
      </c>
      <c>
        <f>0+O42+O46+O50+O54+O58+O62+O66+O70+O74+O78</f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49</v>
      </c>
      <c s="32">
        <v>5.3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189</v>
      </c>
    </row>
    <row r="44" spans="1:5" ht="12.75">
      <c r="A44" s="36" t="s">
        <v>51</v>
      </c>
      <c r="E44" s="37" t="s">
        <v>190</v>
      </c>
    </row>
    <row r="45" spans="1:5" ht="63.75">
      <c r="A45" t="s">
        <v>53</v>
      </c>
      <c r="E45" s="35" t="s">
        <v>191</v>
      </c>
    </row>
    <row r="46" spans="1:16" ht="12.75">
      <c r="A46" s="25" t="s">
        <v>45</v>
      </c>
      <c s="29" t="s">
        <v>42</v>
      </c>
      <c s="29" t="s">
        <v>192</v>
      </c>
      <c s="25" t="s">
        <v>47</v>
      </c>
      <c s="30" t="s">
        <v>193</v>
      </c>
      <c s="31" t="s">
        <v>49</v>
      </c>
      <c s="32">
        <v>294.75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194</v>
      </c>
    </row>
    <row r="48" spans="1:5" ht="12.75">
      <c r="A48" s="36" t="s">
        <v>51</v>
      </c>
      <c r="E48" s="37" t="s">
        <v>195</v>
      </c>
    </row>
    <row r="49" spans="1:5" ht="38.25">
      <c r="A49" t="s">
        <v>53</v>
      </c>
      <c r="E49" s="35" t="s">
        <v>196</v>
      </c>
    </row>
    <row r="50" spans="1:16" ht="12.75">
      <c r="A50" s="25" t="s">
        <v>45</v>
      </c>
      <c s="29" t="s">
        <v>83</v>
      </c>
      <c s="29" t="s">
        <v>197</v>
      </c>
      <c s="25" t="s">
        <v>47</v>
      </c>
      <c s="30" t="s">
        <v>198</v>
      </c>
      <c s="31" t="s">
        <v>49</v>
      </c>
      <c s="32">
        <v>82.6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199</v>
      </c>
    </row>
    <row r="52" spans="1:5" ht="12.75">
      <c r="A52" s="36" t="s">
        <v>51</v>
      </c>
      <c r="E52" s="37" t="s">
        <v>200</v>
      </c>
    </row>
    <row r="53" spans="1:5" ht="369.75">
      <c r="A53" t="s">
        <v>53</v>
      </c>
      <c r="E53" s="35" t="s">
        <v>201</v>
      </c>
    </row>
    <row r="54" spans="1:16" ht="12.75">
      <c r="A54" s="25" t="s">
        <v>45</v>
      </c>
      <c s="29" t="s">
        <v>87</v>
      </c>
      <c s="29" t="s">
        <v>202</v>
      </c>
      <c s="25" t="s">
        <v>47</v>
      </c>
      <c s="30" t="s">
        <v>203</v>
      </c>
      <c s="31" t="s">
        <v>49</v>
      </c>
      <c s="32">
        <v>56.75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204</v>
      </c>
    </row>
    <row r="56" spans="1:5" ht="12.75">
      <c r="A56" s="36" t="s">
        <v>51</v>
      </c>
      <c r="E56" s="37" t="s">
        <v>205</v>
      </c>
    </row>
    <row r="57" spans="1:5" ht="318.75">
      <c r="A57" t="s">
        <v>53</v>
      </c>
      <c r="E57" s="35" t="s">
        <v>206</v>
      </c>
    </row>
    <row r="58" spans="1:16" ht="12.75">
      <c r="A58" s="25" t="s">
        <v>45</v>
      </c>
      <c s="29" t="s">
        <v>90</v>
      </c>
      <c s="29" t="s">
        <v>207</v>
      </c>
      <c s="25" t="s">
        <v>47</v>
      </c>
      <c s="30" t="s">
        <v>208</v>
      </c>
      <c s="31" t="s">
        <v>49</v>
      </c>
      <c s="32">
        <v>45.4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209</v>
      </c>
    </row>
    <row r="60" spans="1:5" ht="12.75">
      <c r="A60" s="36" t="s">
        <v>51</v>
      </c>
      <c r="E60" s="37" t="s">
        <v>210</v>
      </c>
    </row>
    <row r="61" spans="1:5" ht="242.25">
      <c r="A61" t="s">
        <v>53</v>
      </c>
      <c r="E61" s="35" t="s">
        <v>211</v>
      </c>
    </row>
    <row r="62" spans="1:16" ht="12.75">
      <c r="A62" s="25" t="s">
        <v>45</v>
      </c>
      <c s="29" t="s">
        <v>95</v>
      </c>
      <c s="29" t="s">
        <v>212</v>
      </c>
      <c s="25" t="s">
        <v>47</v>
      </c>
      <c s="30" t="s">
        <v>213</v>
      </c>
      <c s="31" t="s">
        <v>49</v>
      </c>
      <c s="32">
        <v>56.75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214</v>
      </c>
    </row>
    <row r="64" spans="1:5" ht="12.75">
      <c r="A64" s="36" t="s">
        <v>51</v>
      </c>
      <c r="E64" s="37" t="s">
        <v>215</v>
      </c>
    </row>
    <row r="65" spans="1:5" ht="229.5">
      <c r="A65" t="s">
        <v>53</v>
      </c>
      <c r="E65" s="35" t="s">
        <v>216</v>
      </c>
    </row>
    <row r="66" spans="1:16" ht="12.75">
      <c r="A66" s="25" t="s">
        <v>45</v>
      </c>
      <c s="29" t="s">
        <v>100</v>
      </c>
      <c s="29" t="s">
        <v>217</v>
      </c>
      <c s="25" t="s">
        <v>47</v>
      </c>
      <c s="30" t="s">
        <v>218</v>
      </c>
      <c s="31" t="s">
        <v>59</v>
      </c>
      <c s="32">
        <v>1224.28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219</v>
      </c>
    </row>
    <row r="68" spans="1:5" ht="51">
      <c r="A68" s="36" t="s">
        <v>51</v>
      </c>
      <c r="E68" s="37" t="s">
        <v>220</v>
      </c>
    </row>
    <row r="69" spans="1:5" ht="25.5">
      <c r="A69" t="s">
        <v>53</v>
      </c>
      <c r="E69" s="35" t="s">
        <v>221</v>
      </c>
    </row>
    <row r="70" spans="1:16" ht="12.75">
      <c r="A70" s="25" t="s">
        <v>45</v>
      </c>
      <c s="29" t="s">
        <v>103</v>
      </c>
      <c s="29" t="s">
        <v>222</v>
      </c>
      <c s="25" t="s">
        <v>47</v>
      </c>
      <c s="30" t="s">
        <v>223</v>
      </c>
      <c s="31" t="s">
        <v>49</v>
      </c>
      <c s="32">
        <v>294.75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224</v>
      </c>
    </row>
    <row r="72" spans="1:5" ht="12.75">
      <c r="A72" s="36" t="s">
        <v>51</v>
      </c>
      <c r="E72" s="37" t="s">
        <v>195</v>
      </c>
    </row>
    <row r="73" spans="1:5" ht="38.25">
      <c r="A73" t="s">
        <v>53</v>
      </c>
      <c r="E73" s="35" t="s">
        <v>225</v>
      </c>
    </row>
    <row r="74" spans="1:16" ht="12.75">
      <c r="A74" s="25" t="s">
        <v>45</v>
      </c>
      <c s="29" t="s">
        <v>107</v>
      </c>
      <c s="29" t="s">
        <v>226</v>
      </c>
      <c s="25" t="s">
        <v>47</v>
      </c>
      <c s="30" t="s">
        <v>227</v>
      </c>
      <c s="31" t="s">
        <v>59</v>
      </c>
      <c s="32">
        <v>205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228</v>
      </c>
    </row>
    <row r="76" spans="1:5" ht="12.75">
      <c r="A76" s="36" t="s">
        <v>51</v>
      </c>
      <c r="E76" s="37" t="s">
        <v>229</v>
      </c>
    </row>
    <row r="77" spans="1:5" ht="25.5">
      <c r="A77" t="s">
        <v>53</v>
      </c>
      <c r="E77" s="35" t="s">
        <v>230</v>
      </c>
    </row>
    <row r="78" spans="1:16" ht="12.75">
      <c r="A78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49</v>
      </c>
      <c s="32">
        <v>419.21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25.5">
      <c r="A79" s="34" t="s">
        <v>50</v>
      </c>
      <c r="E79" s="35" t="s">
        <v>234</v>
      </c>
    </row>
    <row r="80" spans="1:5" ht="12.75">
      <c r="A80" s="36" t="s">
        <v>51</v>
      </c>
      <c r="E80" s="37" t="s">
        <v>235</v>
      </c>
    </row>
    <row r="81" spans="1:5" ht="280.5">
      <c r="A81" t="s">
        <v>53</v>
      </c>
      <c r="E81" s="35" t="s">
        <v>236</v>
      </c>
    </row>
    <row r="82" spans="1:18" ht="12.75" customHeight="1">
      <c r="A82" s="6" t="s">
        <v>43</v>
      </c>
      <c s="6"/>
      <c s="39" t="s">
        <v>23</v>
      </c>
      <c s="6"/>
      <c s="27" t="s">
        <v>237</v>
      </c>
      <c s="6"/>
      <c s="6"/>
      <c s="6"/>
      <c s="40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111</v>
      </c>
      <c s="29" t="s">
        <v>238</v>
      </c>
      <c s="25" t="s">
        <v>29</v>
      </c>
      <c s="30" t="s">
        <v>239</v>
      </c>
      <c s="31" t="s">
        <v>59</v>
      </c>
      <c s="32">
        <v>340.5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240</v>
      </c>
    </row>
    <row r="85" spans="1:5" ht="12.75">
      <c r="A85" s="36" t="s">
        <v>51</v>
      </c>
      <c r="E85" s="37" t="s">
        <v>241</v>
      </c>
    </row>
    <row r="86" spans="1:5" ht="102">
      <c r="A86" t="s">
        <v>53</v>
      </c>
      <c r="E86" s="35" t="s">
        <v>242</v>
      </c>
    </row>
    <row r="87" spans="1:16" ht="12.75">
      <c r="A87" s="25" t="s">
        <v>45</v>
      </c>
      <c s="29" t="s">
        <v>114</v>
      </c>
      <c s="29" t="s">
        <v>238</v>
      </c>
      <c s="25" t="s">
        <v>23</v>
      </c>
      <c s="30" t="s">
        <v>239</v>
      </c>
      <c s="31" t="s">
        <v>59</v>
      </c>
      <c s="32">
        <v>1224.28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243</v>
      </c>
    </row>
    <row r="89" spans="1:5" ht="51">
      <c r="A89" s="36" t="s">
        <v>51</v>
      </c>
      <c r="E89" s="37" t="s">
        <v>220</v>
      </c>
    </row>
    <row r="90" spans="1:5" ht="102">
      <c r="A90" t="s">
        <v>53</v>
      </c>
      <c r="E90" s="35" t="s">
        <v>242</v>
      </c>
    </row>
    <row r="91" spans="1:18" ht="12.75" customHeight="1">
      <c r="A91" s="6" t="s">
        <v>43</v>
      </c>
      <c s="6"/>
      <c s="39" t="s">
        <v>35</v>
      </c>
      <c s="6"/>
      <c s="27" t="s">
        <v>150</v>
      </c>
      <c s="6"/>
      <c s="6"/>
      <c s="6"/>
      <c s="40">
        <f>0+Q91</f>
      </c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45</v>
      </c>
      <c s="29" t="s">
        <v>117</v>
      </c>
      <c s="29" t="s">
        <v>244</v>
      </c>
      <c s="25" t="s">
        <v>47</v>
      </c>
      <c s="30" t="s">
        <v>245</v>
      </c>
      <c s="31" t="s">
        <v>49</v>
      </c>
      <c s="32">
        <v>612.14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246</v>
      </c>
    </row>
    <row r="94" spans="1:5" ht="51">
      <c r="A94" s="36" t="s">
        <v>51</v>
      </c>
      <c r="E94" s="37" t="s">
        <v>247</v>
      </c>
    </row>
    <row r="95" spans="1:5" ht="127.5">
      <c r="A95" t="s">
        <v>53</v>
      </c>
      <c r="E95" s="35" t="s">
        <v>248</v>
      </c>
    </row>
    <row r="96" spans="1:16" ht="12.75">
      <c r="A96" s="25" t="s">
        <v>45</v>
      </c>
      <c s="29" t="s">
        <v>120</v>
      </c>
      <c s="29" t="s">
        <v>249</v>
      </c>
      <c s="25" t="s">
        <v>47</v>
      </c>
      <c s="30" t="s">
        <v>250</v>
      </c>
      <c s="31" t="s">
        <v>49</v>
      </c>
      <c s="32">
        <v>269.342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251</v>
      </c>
    </row>
    <row r="98" spans="1:5" ht="51">
      <c r="A98" s="36" t="s">
        <v>51</v>
      </c>
      <c r="E98" s="37" t="s">
        <v>252</v>
      </c>
    </row>
    <row r="99" spans="1:5" ht="51">
      <c r="A99" t="s">
        <v>53</v>
      </c>
      <c r="E99" s="35" t="s">
        <v>253</v>
      </c>
    </row>
    <row r="100" spans="1:16" ht="12.75">
      <c r="A100" s="25" t="s">
        <v>45</v>
      </c>
      <c s="29" t="s">
        <v>123</v>
      </c>
      <c s="29" t="s">
        <v>254</v>
      </c>
      <c s="25" t="s">
        <v>47</v>
      </c>
      <c s="30" t="s">
        <v>255</v>
      </c>
      <c s="31" t="s">
        <v>59</v>
      </c>
      <c s="32">
        <v>1002.75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256</v>
      </c>
    </row>
    <row r="102" spans="1:5" ht="12.75">
      <c r="A102" s="36" t="s">
        <v>51</v>
      </c>
      <c r="E102" s="37" t="s">
        <v>257</v>
      </c>
    </row>
    <row r="103" spans="1:5" ht="51">
      <c r="A103" t="s">
        <v>53</v>
      </c>
      <c r="E103" s="35" t="s">
        <v>258</v>
      </c>
    </row>
    <row r="104" spans="1:16" ht="12.75">
      <c r="A104" s="25" t="s">
        <v>45</v>
      </c>
      <c s="29" t="s">
        <v>126</v>
      </c>
      <c s="29" t="s">
        <v>259</v>
      </c>
      <c s="25" t="s">
        <v>47</v>
      </c>
      <c s="30" t="s">
        <v>260</v>
      </c>
      <c s="31" t="s">
        <v>59</v>
      </c>
      <c s="32">
        <v>983.65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261</v>
      </c>
    </row>
    <row r="106" spans="1:5" ht="12.75">
      <c r="A106" s="36" t="s">
        <v>51</v>
      </c>
      <c r="E106" s="37" t="s">
        <v>262</v>
      </c>
    </row>
    <row r="107" spans="1:5" ht="51">
      <c r="A107" t="s">
        <v>53</v>
      </c>
      <c r="E107" s="35" t="s">
        <v>258</v>
      </c>
    </row>
    <row r="108" spans="1:16" ht="12.75">
      <c r="A108" s="25" t="s">
        <v>45</v>
      </c>
      <c s="29" t="s">
        <v>129</v>
      </c>
      <c s="29" t="s">
        <v>263</v>
      </c>
      <c s="25" t="s">
        <v>47</v>
      </c>
      <c s="30" t="s">
        <v>264</v>
      </c>
      <c s="31" t="s">
        <v>49</v>
      </c>
      <c s="32">
        <v>39.346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265</v>
      </c>
    </row>
    <row r="110" spans="1:5" ht="12.75">
      <c r="A110" s="36" t="s">
        <v>51</v>
      </c>
      <c r="E110" s="37" t="s">
        <v>266</v>
      </c>
    </row>
    <row r="111" spans="1:5" ht="140.25">
      <c r="A111" t="s">
        <v>53</v>
      </c>
      <c r="E111" s="35" t="s">
        <v>267</v>
      </c>
    </row>
    <row r="112" spans="1:16" ht="12.75">
      <c r="A112" s="25" t="s">
        <v>45</v>
      </c>
      <c s="29" t="s">
        <v>132</v>
      </c>
      <c s="29" t="s">
        <v>268</v>
      </c>
      <c s="25" t="s">
        <v>47</v>
      </c>
      <c s="30" t="s">
        <v>269</v>
      </c>
      <c s="31" t="s">
        <v>49</v>
      </c>
      <c s="32">
        <v>72.198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270</v>
      </c>
    </row>
    <row r="114" spans="1:5" ht="12.75">
      <c r="A114" s="36" t="s">
        <v>51</v>
      </c>
      <c r="E114" s="37" t="s">
        <v>271</v>
      </c>
    </row>
    <row r="115" spans="1:5" ht="140.25">
      <c r="A115" t="s">
        <v>53</v>
      </c>
      <c r="E115" s="35" t="s">
        <v>267</v>
      </c>
    </row>
    <row r="116" spans="1:16" ht="12.75">
      <c r="A116" s="25" t="s">
        <v>45</v>
      </c>
      <c s="29" t="s">
        <v>135</v>
      </c>
      <c s="29" t="s">
        <v>272</v>
      </c>
      <c s="25" t="s">
        <v>29</v>
      </c>
      <c s="30" t="s">
        <v>273</v>
      </c>
      <c s="31" t="s">
        <v>59</v>
      </c>
      <c s="32">
        <v>212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25.5">
      <c r="A117" s="34" t="s">
        <v>50</v>
      </c>
      <c r="E117" s="35" t="s">
        <v>274</v>
      </c>
    </row>
    <row r="118" spans="1:5" ht="12.75">
      <c r="A118" s="36" t="s">
        <v>51</v>
      </c>
      <c r="E118" s="37" t="s">
        <v>275</v>
      </c>
    </row>
    <row r="119" spans="1:5" ht="153">
      <c r="A119" t="s">
        <v>53</v>
      </c>
      <c r="E119" s="35" t="s">
        <v>276</v>
      </c>
    </row>
    <row r="120" spans="1:16" ht="12.75">
      <c r="A120" s="25" t="s">
        <v>45</v>
      </c>
      <c s="29" t="s">
        <v>138</v>
      </c>
      <c s="29" t="s">
        <v>272</v>
      </c>
      <c s="25" t="s">
        <v>23</v>
      </c>
      <c s="30" t="s">
        <v>273</v>
      </c>
      <c s="31" t="s">
        <v>59</v>
      </c>
      <c s="32">
        <v>2.57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277</v>
      </c>
    </row>
    <row r="122" spans="1:5" ht="12.75">
      <c r="A122" s="36" t="s">
        <v>51</v>
      </c>
      <c r="E122" s="37" t="s">
        <v>278</v>
      </c>
    </row>
    <row r="123" spans="1:5" ht="153">
      <c r="A123" t="s">
        <v>53</v>
      </c>
      <c r="E123" s="35" t="s">
        <v>276</v>
      </c>
    </row>
    <row r="124" spans="1:16" ht="25.5">
      <c r="A124" s="25" t="s">
        <v>45</v>
      </c>
      <c s="29" t="s">
        <v>146</v>
      </c>
      <c s="29" t="s">
        <v>279</v>
      </c>
      <c s="25" t="s">
        <v>29</v>
      </c>
      <c s="30" t="s">
        <v>280</v>
      </c>
      <c s="31" t="s">
        <v>59</v>
      </c>
      <c s="32">
        <v>3.28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281</v>
      </c>
    </row>
    <row r="126" spans="1:5" ht="12.75">
      <c r="A126" s="36" t="s">
        <v>51</v>
      </c>
      <c r="E126" s="37" t="s">
        <v>282</v>
      </c>
    </row>
    <row r="127" spans="1:5" ht="153">
      <c r="A127" t="s">
        <v>53</v>
      </c>
      <c r="E127" s="35" t="s">
        <v>276</v>
      </c>
    </row>
    <row r="128" spans="1:16" ht="12.75">
      <c r="A128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49</v>
      </c>
      <c s="32">
        <v>140.352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286</v>
      </c>
    </row>
    <row r="130" spans="1:5" ht="38.25">
      <c r="A130" s="36" t="s">
        <v>51</v>
      </c>
      <c r="E130" s="37" t="s">
        <v>287</v>
      </c>
    </row>
    <row r="131" spans="1:5" ht="127.5">
      <c r="A131" t="s">
        <v>53</v>
      </c>
      <c r="E131" s="35" t="s">
        <v>248</v>
      </c>
    </row>
    <row r="132" spans="1:16" ht="12.75">
      <c r="A132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59</v>
      </c>
      <c s="32">
        <v>54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291</v>
      </c>
    </row>
    <row r="134" spans="1:5" ht="12.75">
      <c r="A134" s="36" t="s">
        <v>51</v>
      </c>
      <c r="E134" s="37" t="s">
        <v>292</v>
      </c>
    </row>
    <row r="135" spans="1:5" ht="153">
      <c r="A135" t="s">
        <v>53</v>
      </c>
      <c r="E135" s="35" t="s">
        <v>293</v>
      </c>
    </row>
    <row r="136" spans="1:18" ht="12.75" customHeight="1">
      <c r="A136" s="6" t="s">
        <v>43</v>
      </c>
      <c s="6"/>
      <c s="39" t="s">
        <v>74</v>
      </c>
      <c s="6"/>
      <c s="27" t="s">
        <v>294</v>
      </c>
      <c s="6"/>
      <c s="6"/>
      <c s="6"/>
      <c s="40">
        <f>0+Q136</f>
      </c>
      <c r="O136">
        <f>0+R136</f>
      </c>
      <c r="Q136">
        <f>0+I137+I141+I145+I149</f>
      </c>
      <c>
        <f>0+O137+O141+O145+O149</f>
      </c>
    </row>
    <row r="137" spans="1:16" ht="12.75">
      <c r="A137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98</v>
      </c>
      <c s="32">
        <v>227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298</v>
      </c>
    </row>
    <row r="139" spans="1:5" ht="12.75">
      <c r="A139" s="36" t="s">
        <v>51</v>
      </c>
      <c r="E139" s="37" t="s">
        <v>299</v>
      </c>
    </row>
    <row r="140" spans="1:5" ht="242.25">
      <c r="A140" t="s">
        <v>53</v>
      </c>
      <c r="E140" s="35" t="s">
        <v>300</v>
      </c>
    </row>
    <row r="141" spans="1:16" ht="12.75">
      <c r="A141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98</v>
      </c>
      <c s="32">
        <v>2</v>
      </c>
      <c s="33">
        <v>0</v>
      </c>
      <c s="33">
        <f>ROUND(ROUND(H141,2)*ROUND(G141,3),2)</f>
      </c>
      <c r="O141">
        <f>(I141*0)/100</f>
      </c>
      <c t="s">
        <v>27</v>
      </c>
    </row>
    <row r="142" spans="1:5" ht="25.5">
      <c r="A142" s="34" t="s">
        <v>50</v>
      </c>
      <c r="E142" s="35" t="s">
        <v>304</v>
      </c>
    </row>
    <row r="143" spans="1:5" ht="12.75">
      <c r="A143" s="36" t="s">
        <v>51</v>
      </c>
      <c r="E143" s="37" t="s">
        <v>305</v>
      </c>
    </row>
    <row r="144" spans="1:5" ht="255">
      <c r="A144" t="s">
        <v>53</v>
      </c>
      <c r="E144" s="35" t="s">
        <v>306</v>
      </c>
    </row>
    <row r="145" spans="1:16" ht="12.75">
      <c r="A145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106</v>
      </c>
      <c s="32">
        <v>12</v>
      </c>
      <c s="33">
        <v>0</v>
      </c>
      <c s="33">
        <f>ROUND(ROUND(H145,2)*ROUND(G145,3),2)</f>
      </c>
      <c r="O145">
        <f>(I145*0)/100</f>
      </c>
      <c t="s">
        <v>27</v>
      </c>
    </row>
    <row r="146" spans="1:5" ht="12.75">
      <c r="A146" s="34" t="s">
        <v>50</v>
      </c>
      <c r="E146" s="35" t="s">
        <v>310</v>
      </c>
    </row>
    <row r="147" spans="1:5" ht="38.25">
      <c r="A147" s="36" t="s">
        <v>51</v>
      </c>
      <c r="E147" s="37" t="s">
        <v>311</v>
      </c>
    </row>
    <row r="148" spans="1:5" ht="25.5">
      <c r="A148" t="s">
        <v>53</v>
      </c>
      <c r="E148" s="35" t="s">
        <v>312</v>
      </c>
    </row>
    <row r="149" spans="1:16" ht="12.75">
      <c r="A149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106</v>
      </c>
      <c s="32">
        <v>12</v>
      </c>
      <c s="33">
        <v>0</v>
      </c>
      <c s="33">
        <f>ROUND(ROUND(H149,2)*ROUND(G149,3),2)</f>
      </c>
      <c r="O149">
        <f>(I149*0)/100</f>
      </c>
      <c t="s">
        <v>27</v>
      </c>
    </row>
    <row r="150" spans="1:5" ht="12.75">
      <c r="A150" s="34" t="s">
        <v>50</v>
      </c>
      <c r="E150" s="35" t="s">
        <v>316</v>
      </c>
    </row>
    <row r="151" spans="1:5" ht="38.25">
      <c r="A151" s="36" t="s">
        <v>51</v>
      </c>
      <c r="E151" s="37" t="s">
        <v>311</v>
      </c>
    </row>
    <row r="152" spans="1:5" ht="12.75">
      <c r="A152" t="s">
        <v>53</v>
      </c>
      <c r="E152" s="35" t="s">
        <v>317</v>
      </c>
    </row>
    <row r="153" spans="1:18" ht="12.75" customHeight="1">
      <c r="A153" s="6" t="s">
        <v>43</v>
      </c>
      <c s="6"/>
      <c s="39" t="s">
        <v>40</v>
      </c>
      <c s="6"/>
      <c s="27" t="s">
        <v>318</v>
      </c>
      <c s="6"/>
      <c s="6"/>
      <c s="6"/>
      <c s="40">
        <f>0+Q153</f>
      </c>
      <c r="O153">
        <f>0+R153</f>
      </c>
      <c r="Q153">
        <f>0+I154+I158+I162+I166+I170+I174+I178+I182+I186+I190</f>
      </c>
      <c>
        <f>0+O154+O158+O162+O166+O170+O174+O178+O182+O186+O190</f>
      </c>
    </row>
    <row r="154" spans="1:16" ht="25.5">
      <c r="A154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106</v>
      </c>
      <c s="32">
        <v>2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322</v>
      </c>
    </row>
    <row r="156" spans="1:5" ht="12.75">
      <c r="A156" s="36" t="s">
        <v>51</v>
      </c>
      <c r="E156" s="37" t="s">
        <v>323</v>
      </c>
    </row>
    <row r="157" spans="1:5" ht="51">
      <c r="A157" t="s">
        <v>53</v>
      </c>
      <c r="E157" s="35" t="s">
        <v>324</v>
      </c>
    </row>
    <row r="158" spans="1:16" ht="12.75">
      <c r="A158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98</v>
      </c>
      <c s="32">
        <v>113.84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12.75">
      <c r="A159" s="34" t="s">
        <v>50</v>
      </c>
      <c r="E159" s="35" t="s">
        <v>328</v>
      </c>
    </row>
    <row r="160" spans="1:5" ht="12.75">
      <c r="A160" s="36" t="s">
        <v>51</v>
      </c>
      <c r="E160" s="37" t="s">
        <v>329</v>
      </c>
    </row>
    <row r="161" spans="1:5" ht="51">
      <c r="A161" t="s">
        <v>53</v>
      </c>
      <c r="E161" s="35" t="s">
        <v>330</v>
      </c>
    </row>
    <row r="162" spans="1:16" ht="12.75">
      <c r="A162" s="25" t="s">
        <v>45</v>
      </c>
      <c s="29" t="s">
        <v>331</v>
      </c>
      <c s="29" t="s">
        <v>332</v>
      </c>
      <c s="25" t="s">
        <v>29</v>
      </c>
      <c s="30" t="s">
        <v>333</v>
      </c>
      <c s="31" t="s">
        <v>98</v>
      </c>
      <c s="32">
        <v>7.5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38.25">
      <c r="A163" s="34" t="s">
        <v>50</v>
      </c>
      <c r="E163" s="35" t="s">
        <v>334</v>
      </c>
    </row>
    <row r="164" spans="1:5" ht="12.75">
      <c r="A164" s="36" t="s">
        <v>51</v>
      </c>
      <c r="E164" s="37" t="s">
        <v>335</v>
      </c>
    </row>
    <row r="165" spans="1:5" ht="51">
      <c r="A165" t="s">
        <v>53</v>
      </c>
      <c r="E165" s="35" t="s">
        <v>330</v>
      </c>
    </row>
    <row r="166" spans="1:16" ht="12.75">
      <c r="A166" s="25" t="s">
        <v>45</v>
      </c>
      <c s="29" t="s">
        <v>336</v>
      </c>
      <c s="29" t="s">
        <v>332</v>
      </c>
      <c s="25" t="s">
        <v>23</v>
      </c>
      <c s="30" t="s">
        <v>333</v>
      </c>
      <c s="31" t="s">
        <v>98</v>
      </c>
      <c s="32">
        <v>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51">
      <c r="A167" s="34" t="s">
        <v>50</v>
      </c>
      <c r="E167" s="35" t="s">
        <v>337</v>
      </c>
    </row>
    <row r="168" spans="1:5" ht="38.25">
      <c r="A168" s="36" t="s">
        <v>51</v>
      </c>
      <c r="E168" s="37" t="s">
        <v>338</v>
      </c>
    </row>
    <row r="169" spans="1:5" ht="51">
      <c r="A169" t="s">
        <v>53</v>
      </c>
      <c r="E169" s="35" t="s">
        <v>330</v>
      </c>
    </row>
    <row r="170" spans="1:16" ht="12.75">
      <c r="A170" s="25" t="s">
        <v>45</v>
      </c>
      <c s="29" t="s">
        <v>339</v>
      </c>
      <c s="29" t="s">
        <v>332</v>
      </c>
      <c s="25" t="s">
        <v>22</v>
      </c>
      <c s="30" t="s">
        <v>333</v>
      </c>
      <c s="31" t="s">
        <v>98</v>
      </c>
      <c s="32">
        <v>218.7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340</v>
      </c>
    </row>
    <row r="172" spans="1:5" ht="12.75">
      <c r="A172" s="36" t="s">
        <v>51</v>
      </c>
      <c r="E172" s="37" t="s">
        <v>341</v>
      </c>
    </row>
    <row r="173" spans="1:5" ht="51">
      <c r="A173" t="s">
        <v>53</v>
      </c>
      <c r="E173" s="35" t="s">
        <v>330</v>
      </c>
    </row>
    <row r="174" spans="1:16" ht="12.75">
      <c r="A174" s="25" t="s">
        <v>45</v>
      </c>
      <c s="29" t="s">
        <v>342</v>
      </c>
      <c s="29" t="s">
        <v>343</v>
      </c>
      <c s="25" t="s">
        <v>47</v>
      </c>
      <c s="30" t="s">
        <v>344</v>
      </c>
      <c s="31" t="s">
        <v>98</v>
      </c>
      <c s="32">
        <v>356.95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345</v>
      </c>
    </row>
    <row r="176" spans="1:5" ht="38.25">
      <c r="A176" s="36" t="s">
        <v>51</v>
      </c>
      <c r="E176" s="37" t="s">
        <v>346</v>
      </c>
    </row>
    <row r="177" spans="1:5" ht="25.5">
      <c r="A177" t="s">
        <v>53</v>
      </c>
      <c r="E177" s="35" t="s">
        <v>347</v>
      </c>
    </row>
    <row r="178" spans="1:16" ht="12.75">
      <c r="A178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98</v>
      </c>
      <c s="32">
        <v>356.95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351</v>
      </c>
    </row>
    <row r="180" spans="1:5" ht="38.25">
      <c r="A180" s="36" t="s">
        <v>51</v>
      </c>
      <c r="E180" s="37" t="s">
        <v>346</v>
      </c>
    </row>
    <row r="181" spans="1:5" ht="38.25">
      <c r="A181" t="s">
        <v>53</v>
      </c>
      <c r="E181" s="35" t="s">
        <v>352</v>
      </c>
    </row>
    <row r="182" spans="1:16" ht="25.5">
      <c r="A182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59</v>
      </c>
      <c s="32">
        <v>35.35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356</v>
      </c>
    </row>
    <row r="184" spans="1:5" ht="12.75">
      <c r="A184" s="36" t="s">
        <v>51</v>
      </c>
      <c r="E184" s="37" t="s">
        <v>357</v>
      </c>
    </row>
    <row r="185" spans="1:5" ht="38.25">
      <c r="A185" t="s">
        <v>53</v>
      </c>
      <c r="E185" s="35" t="s">
        <v>358</v>
      </c>
    </row>
    <row r="186" spans="1:16" ht="12.75">
      <c r="A186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98</v>
      </c>
      <c s="32">
        <v>114.05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12.75">
      <c r="A187" s="34" t="s">
        <v>50</v>
      </c>
      <c r="E187" s="35" t="s">
        <v>362</v>
      </c>
    </row>
    <row r="188" spans="1:5" ht="12.75">
      <c r="A188" s="36" t="s">
        <v>51</v>
      </c>
      <c r="E188" s="37" t="s">
        <v>363</v>
      </c>
    </row>
    <row r="189" spans="1:5" ht="51">
      <c r="A189" t="s">
        <v>53</v>
      </c>
      <c r="E189" s="35" t="s">
        <v>364</v>
      </c>
    </row>
    <row r="190" spans="1:16" ht="12.75">
      <c r="A190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98</v>
      </c>
      <c s="32">
        <v>16</v>
      </c>
      <c s="33">
        <v>0</v>
      </c>
      <c s="33">
        <f>ROUND(ROUND(H190,2)*ROUND(G190,3),2)</f>
      </c>
      <c r="O190">
        <f>(I190*0)/100</f>
      </c>
      <c t="s">
        <v>27</v>
      </c>
    </row>
    <row r="191" spans="1:5" ht="12.75">
      <c r="A191" s="34" t="s">
        <v>50</v>
      </c>
      <c r="E191" s="35" t="s">
        <v>368</v>
      </c>
    </row>
    <row r="192" spans="1:5" ht="12.75">
      <c r="A192" s="36" t="s">
        <v>51</v>
      </c>
      <c r="E192" s="37" t="s">
        <v>369</v>
      </c>
    </row>
    <row r="193" spans="1:5" ht="76.5">
      <c r="A193" t="s">
        <v>53</v>
      </c>
      <c r="E193" s="35" t="s">
        <v>370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371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371</v>
      </c>
      <c s="6"/>
      <c s="18" t="s">
        <v>372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151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373</v>
      </c>
      <c s="25" t="s">
        <v>47</v>
      </c>
      <c s="30" t="s">
        <v>372</v>
      </c>
      <c s="31" t="s">
        <v>47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374</v>
      </c>
    </row>
    <row r="11" spans="1:5" ht="12.75">
      <c r="A11" s="36" t="s">
        <v>51</v>
      </c>
      <c r="E11" s="37" t="s">
        <v>166</v>
      </c>
    </row>
    <row r="12" spans="1:5" ht="12.75">
      <c r="A12" t="s">
        <v>53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